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DC8B49B8-9BCE-456C-BDA8-D623DACE39A5}" xr6:coauthVersionLast="47" xr6:coauthVersionMax="47" xr10:uidLastSave="{00000000-0000-0000-0000-000000000000}"/>
  <bookViews>
    <workbookView xWindow="-28920" yWindow="-2085" windowWidth="29040" windowHeight="15840" tabRatio="732" xr2:uid="{00000000-000D-0000-FFFF-FFFF00000000}"/>
  </bookViews>
  <sheets>
    <sheet name="Dashboard" sheetId="5" r:id="rId1"/>
    <sheet name="Results" sheetId="4" r:id="rId2"/>
    <sheet name="Instructions" sheetId="6" r:id="rId3"/>
    <sheet name="Gen Test Cases" sheetId="9" r:id="rId4"/>
    <sheet name="OEL6 Test Cases" sheetId="15" r:id="rId5"/>
    <sheet name="OEL 7 Test Cases" sheetId="14" r:id="rId6"/>
    <sheet name="OEL 8 Test Cases " sheetId="17" r:id="rId7"/>
    <sheet name="Change Log" sheetId="7" r:id="rId8"/>
    <sheet name="Appendix" sheetId="8" r:id="rId9"/>
    <sheet name="Issue Code Table" sheetId="16" r:id="rId10"/>
  </sheets>
  <definedNames>
    <definedName name="_xlnm._FilterDatabase" localSheetId="8" hidden="1">Appendix!#REF!</definedName>
    <definedName name="_xlnm._FilterDatabase" localSheetId="3" hidden="1">'Gen Test Cases'!$A$2:$L$12</definedName>
    <definedName name="_xlnm._FilterDatabase" localSheetId="5" hidden="1">'OEL 7 Test Cases'!$A$2:$AA$214</definedName>
    <definedName name="_xlnm._FilterDatabase" localSheetId="6" hidden="1">'OEL 8 Test Cases '!$A$2:$AA$192</definedName>
    <definedName name="_xlnm._FilterDatabase" localSheetId="4" hidden="1">'OEL6 Test Cases'!$A$2:$AB$191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B52" i="4" l="1"/>
  <c r="C52" i="4"/>
  <c r="D52" i="4"/>
  <c r="E52" i="4"/>
  <c r="O52" i="4"/>
  <c r="AA4" i="9"/>
  <c r="AA5" i="9"/>
  <c r="AA6" i="9"/>
  <c r="AA7" i="9"/>
  <c r="AA8" i="9"/>
  <c r="AA9" i="9"/>
  <c r="AA10" i="9"/>
  <c r="AA11" i="9"/>
  <c r="AA12" i="9"/>
  <c r="AA4" i="14" l="1"/>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213" i="14"/>
  <c r="AA214" i="14"/>
  <c r="AA3" i="14"/>
  <c r="M52" i="4" l="1"/>
  <c r="AA3" i="17"/>
  <c r="AA3" i="9"/>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3" i="15"/>
  <c r="E22" i="4" s="1"/>
  <c r="M13" i="4"/>
  <c r="E13" i="4"/>
  <c r="D13" i="4"/>
  <c r="C13" i="4"/>
  <c r="B13" i="4"/>
  <c r="M33" i="4"/>
  <c r="O33" i="4"/>
  <c r="E33" i="4"/>
  <c r="D33" i="4"/>
  <c r="C33" i="4"/>
  <c r="B33" i="4"/>
  <c r="O13" i="4"/>
  <c r="K21" i="4"/>
  <c r="K42" i="4"/>
  <c r="K41" i="4"/>
  <c r="K38" i="4"/>
  <c r="K37" i="4"/>
  <c r="K56" i="4"/>
  <c r="K57" i="4"/>
  <c r="K60" i="4"/>
  <c r="K61" i="4"/>
  <c r="K17" i="4"/>
  <c r="K18" i="4"/>
  <c r="K22" i="4"/>
  <c r="F57" i="4" l="1"/>
  <c r="F61" i="4"/>
  <c r="E58" i="4"/>
  <c r="E62" i="4"/>
  <c r="D59" i="4"/>
  <c r="D63" i="4"/>
  <c r="I63" i="4" s="1"/>
  <c r="F58" i="4"/>
  <c r="F62" i="4"/>
  <c r="E59" i="4"/>
  <c r="E63" i="4"/>
  <c r="D60" i="4"/>
  <c r="F59" i="4"/>
  <c r="F63" i="4"/>
  <c r="E60" i="4"/>
  <c r="D57" i="4"/>
  <c r="D61" i="4"/>
  <c r="F60" i="4"/>
  <c r="E57" i="4"/>
  <c r="E61" i="4"/>
  <c r="D58" i="4"/>
  <c r="I58" i="4" s="1"/>
  <c r="D62" i="4"/>
  <c r="I62" i="4" s="1"/>
  <c r="C60" i="4"/>
  <c r="C57" i="4"/>
  <c r="C61" i="4"/>
  <c r="C58" i="4"/>
  <c r="C62" i="4"/>
  <c r="C59" i="4"/>
  <c r="C63" i="4"/>
  <c r="N13" i="4"/>
  <c r="J17" i="4" s="1"/>
  <c r="D22" i="4"/>
  <c r="I22" i="4" s="1"/>
  <c r="I59" i="4"/>
  <c r="F38" i="4"/>
  <c r="E56" i="4"/>
  <c r="F56" i="4"/>
  <c r="F24" i="4"/>
  <c r="E17" i="4"/>
  <c r="D21" i="4"/>
  <c r="I21" i="4" s="1"/>
  <c r="D19" i="4"/>
  <c r="I19" i="4" s="1"/>
  <c r="N52" i="4"/>
  <c r="F52" i="4"/>
  <c r="F42" i="4"/>
  <c r="F39" i="4"/>
  <c r="D41" i="4"/>
  <c r="F40" i="4"/>
  <c r="D42" i="4"/>
  <c r="E38" i="4"/>
  <c r="C40" i="4"/>
  <c r="E39" i="4"/>
  <c r="F43" i="4"/>
  <c r="C38" i="4"/>
  <c r="F44" i="4"/>
  <c r="C39" i="4"/>
  <c r="E42" i="4"/>
  <c r="C44" i="4"/>
  <c r="C19" i="4"/>
  <c r="F25" i="4"/>
  <c r="C22" i="4"/>
  <c r="C56" i="4"/>
  <c r="D56" i="4"/>
  <c r="I56" i="4" s="1"/>
  <c r="I61" i="4"/>
  <c r="E23" i="4"/>
  <c r="F22" i="4"/>
  <c r="D18" i="4"/>
  <c r="I18" i="4" s="1"/>
  <c r="H59" i="4"/>
  <c r="J60" i="4"/>
  <c r="D23" i="4"/>
  <c r="I23" i="4" s="1"/>
  <c r="D20" i="4"/>
  <c r="I20" i="4" s="1"/>
  <c r="E20" i="4"/>
  <c r="F19" i="4"/>
  <c r="I57" i="4"/>
  <c r="E43" i="4"/>
  <c r="E40" i="4"/>
  <c r="C42" i="4"/>
  <c r="E41" i="4"/>
  <c r="C43" i="4"/>
  <c r="D39" i="4"/>
  <c r="D44" i="4"/>
  <c r="D40" i="4"/>
  <c r="I40" i="4" s="1"/>
  <c r="E44" i="4"/>
  <c r="C41" i="4"/>
  <c r="D38" i="4"/>
  <c r="I38" i="4" s="1"/>
  <c r="F41" i="4"/>
  <c r="D43" i="4"/>
  <c r="I43" i="4" s="1"/>
  <c r="C24" i="4"/>
  <c r="C20" i="4"/>
  <c r="F21" i="4"/>
  <c r="C18" i="4"/>
  <c r="C17" i="4"/>
  <c r="E21" i="4"/>
  <c r="E24" i="4"/>
  <c r="F13" i="4"/>
  <c r="E18" i="4"/>
  <c r="F17" i="4"/>
  <c r="H17" i="4" s="1"/>
  <c r="J56" i="4"/>
  <c r="H57" i="4"/>
  <c r="D24" i="4"/>
  <c r="I24" i="4" s="1"/>
  <c r="J21" i="4"/>
  <c r="F23" i="4"/>
  <c r="F20" i="4"/>
  <c r="H20" i="4" s="1"/>
  <c r="E19" i="4"/>
  <c r="C23" i="4"/>
  <c r="F18" i="4"/>
  <c r="D17" i="4"/>
  <c r="I17" i="4" s="1"/>
  <c r="C37" i="4"/>
  <c r="E37" i="4"/>
  <c r="I39" i="4"/>
  <c r="D37" i="4"/>
  <c r="I37" i="4" s="1"/>
  <c r="F37" i="4"/>
  <c r="E45" i="4"/>
  <c r="H42" i="4"/>
  <c r="H44" i="4"/>
  <c r="I42" i="4"/>
  <c r="F33" i="4"/>
  <c r="N33" i="4"/>
  <c r="J37" i="4" s="1"/>
  <c r="I41" i="4"/>
  <c r="H40" i="4"/>
  <c r="I44" i="4"/>
  <c r="J41" i="4"/>
  <c r="H38" i="4"/>
  <c r="C21" i="4"/>
  <c r="H24" i="4"/>
  <c r="H22" i="4"/>
  <c r="I60" i="4"/>
  <c r="H56" i="4" l="1"/>
  <c r="H21" i="4"/>
  <c r="H18" i="4"/>
  <c r="H58" i="4"/>
  <c r="H61" i="4"/>
  <c r="H60" i="4"/>
  <c r="H62" i="4"/>
  <c r="H19" i="4"/>
  <c r="H63" i="4"/>
  <c r="H37" i="4"/>
  <c r="H23" i="4"/>
  <c r="H39" i="4"/>
  <c r="H41" i="4"/>
  <c r="H43" i="4"/>
  <c r="D64" i="4" l="1"/>
  <c r="G52" i="4" s="1"/>
  <c r="D25" i="4"/>
  <c r="G13" i="4" s="1"/>
  <c r="D45" i="4"/>
  <c r="G33" i="4" s="1"/>
</calcChain>
</file>

<file path=xl/sharedStrings.xml><?xml version="1.0" encoding="utf-8"?>
<sst xmlns="http://schemas.openxmlformats.org/spreadsheetml/2006/main" count="11883" uniqueCount="6522">
  <si>
    <t>Office of Safeguards</t>
  </si>
  <si>
    <t xml:space="preserve"> ▪ SCSEM Subject: Oracle Linux (Oracle Enterprise Linux)</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</si>
  <si>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</si>
  <si>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</si>
  <si>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</si>
  <si>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</si>
  <si>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</si>
  <si>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</si>
  <si>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</si>
  <si>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</si>
  <si>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</si>
  <si>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</si>
  <si>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</si>
  <si>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</si>
  <si>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</si>
  <si>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</si>
  <si>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</si>
  <si>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</si>
  <si>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</si>
  <si>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</si>
  <si>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</si>
  <si>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</si>
  <si>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</si>
  <si>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</si>
  <si>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</si>
  <si>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</si>
  <si>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</si>
  <si>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</si>
  <si>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</si>
  <si>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</si>
  <si>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</si>
  <si>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</si>
  <si>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</si>
  <si>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</si>
  <si>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</si>
  <si>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</si>
  <si>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</si>
  <si>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OEL Linux 6 Test Results</t>
  </si>
  <si>
    <t xml:space="preserve">       Use this box if OEL6 SCSEM tests were conducted.</t>
  </si>
  <si>
    <t>This table calculates all tests in the Gen Test Cases + OEL6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</si>
  <si>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</si>
  <si>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</si>
  <si>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</si>
  <si>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</si>
  <si>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</si>
  <si>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</si>
  <si>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</si>
  <si>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</si>
  <si>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</si>
  <si>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</si>
  <si>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</si>
  <si>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</si>
  <si>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</si>
  <si>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</si>
  <si>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</si>
  <si>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</si>
  <si>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</si>
  <si>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</si>
  <si>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</si>
  <si>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</si>
  <si>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</si>
  <si>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</si>
  <si>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OEL Linux 7 Test Results</t>
  </si>
  <si>
    <t xml:space="preserve">       Use this box if OEL7 SCSEM tests were conducted.</t>
  </si>
  <si>
    <t>This table calculates all tests in the Gen Test Cases + OEL7 Tests Cases tabs.</t>
  </si>
  <si>
    <t>3.  OEL 8Test Results</t>
  </si>
  <si>
    <t xml:space="preserve">       Use this box if OEL8 SCSEM tests were conducted.</t>
  </si>
  <si>
    <t>This table calculates all tests in the Gen Test Cases + OEL 8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</si>
  <si>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</si>
  <si>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</si>
  <si>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</si>
  <si>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</si>
  <si>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</si>
  <si>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</si>
  <si>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</si>
  <si>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</si>
  <si>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</si>
  <si>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</si>
  <si>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</si>
  <si>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</si>
  <si>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</si>
  <si>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</si>
  <si>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</si>
  <si>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</si>
  <si>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</si>
  <si>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</si>
  <si>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</si>
  <si>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</si>
  <si>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</si>
  <si>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</si>
  <si>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</si>
  <si>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</si>
  <si>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</si>
  <si>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</si>
  <si>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</si>
  <si>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</si>
  <si>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</si>
  <si>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</si>
  <si>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</si>
  <si>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</si>
  <si>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</si>
  <si>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</si>
  <si>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</si>
  <si>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</si>
  <si>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</si>
  <si>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</si>
  <si>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</si>
  <si>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</si>
  <si>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</si>
  <si>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</si>
  <si>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</si>
  <si>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</si>
  <si>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</si>
  <si>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</si>
  <si>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Test Method</t>
  </si>
  <si>
    <t>Description</t>
  </si>
  <si>
    <t>Expected Results</t>
  </si>
  <si>
    <t>Actual Results</t>
  </si>
  <si>
    <t>Status</t>
  </si>
  <si>
    <t>Notes/Evidence</t>
  </si>
  <si>
    <t>Criticality</t>
  </si>
  <si>
    <t>Issue Code Mapping</t>
  </si>
  <si>
    <t>Issue Code Description</t>
  </si>
  <si>
    <t>Risk Rating (Do Not Edit)</t>
  </si>
  <si>
    <t>OELGEN-01</t>
  </si>
  <si>
    <t>SA-22</t>
  </si>
  <si>
    <t>Unsupported System Components</t>
  </si>
  <si>
    <t>Examine &amp; Interview</t>
  </si>
  <si>
    <t>Verify that the OEL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</si>
  <si>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</si>
  <si>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</si>
  <si>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</si>
  <si>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</si>
  <si>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</si>
  <si>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OELGEN-02</t>
  </si>
  <si>
    <t>SI-2</t>
  </si>
  <si>
    <t>Flaw Remediation</t>
  </si>
  <si>
    <t>Examine</t>
  </si>
  <si>
    <t>Verify that system patch levels are up-to-date to address new vulnerabilities.</t>
  </si>
  <si>
    <t>1. The latest security patches are installed.</t>
  </si>
  <si>
    <t>Significant</t>
  </si>
  <si>
    <t>HSI2
HSI27</t>
  </si>
  <si>
    <t xml:space="preserve">HSI2: System patch level is insufficient
HSI27: Critical security patches have not been applied </t>
  </si>
  <si>
    <t>OELGEN-03</t>
  </si>
  <si>
    <t>AC-2</t>
  </si>
  <si>
    <t>Account Management</t>
  </si>
  <si>
    <t>Interview
Examine</t>
  </si>
  <si>
    <t xml:space="preserve">Verify the agency has implemented an account management process for the Oracle Enterprise Linux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</si>
  <si>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</si>
  <si>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</si>
  <si>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</si>
  <si>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Moderate</t>
  </si>
  <si>
    <t>HAC7</t>
  </si>
  <si>
    <t>HAC7:  Account management procedures are not in place</t>
  </si>
  <si>
    <t>OELGEN-04</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</si>
  <si>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</si>
  <si>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</si>
  <si>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</si>
  <si>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OEL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</si>
  <si>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OEL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</si>
  <si>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</si>
  <si>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</si>
  <si>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OELGEN-05</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</si>
  <si>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</si>
  <si>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</si>
  <si>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</si>
  <si>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</si>
  <si>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OEL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</si>
  <si>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</si>
  <si>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</si>
  <si>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</si>
  <si>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OELGEN-06</t>
  </si>
  <si>
    <t>AU-9</t>
  </si>
  <si>
    <t>Protection of Audit Information</t>
  </si>
  <si>
    <t>Audit trails cannot be read or modified by non-administrator users.</t>
  </si>
  <si>
    <t xml:space="preserve">1. Interview the OEL administrator to determine the application audit log location.  Examine the permission settings of the log files.  
</t>
  </si>
  <si>
    <t>1.  Log files have appropriate permissions assigned and permissions are not excessive.</t>
  </si>
  <si>
    <t>HAU10</t>
  </si>
  <si>
    <t>HAU10:  Audit logs are not properly protected</t>
  </si>
  <si>
    <t>OELGEN-07</t>
  </si>
  <si>
    <t>CM-7</t>
  </si>
  <si>
    <t>Least Functionality</t>
  </si>
  <si>
    <t xml:space="preserve">Unneeded functionality is disabled. 
</t>
  </si>
  <si>
    <t xml:space="preserve">1. Interview the OEL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</si>
  <si>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</si>
  <si>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</si>
  <si>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</si>
  <si>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OELGEN-08</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</si>
  <si>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</si>
  <si>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</si>
  <si>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</si>
  <si>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OEL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</si>
  <si>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</si>
  <si>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</si>
  <si>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</si>
  <si>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</si>
  <si>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</si>
  <si>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</si>
  <si>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</si>
  <si>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</si>
  <si>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CIS Benchmark Section #</t>
  </si>
  <si>
    <t>Recommendation #</t>
  </si>
  <si>
    <t>Rationale Statement</t>
  </si>
  <si>
    <t>Remediation Procedure</t>
  </si>
  <si>
    <t>CAP Request Statement (Internal Use Only)</t>
  </si>
  <si>
    <t>OEL6-01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</si>
  <si>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</si>
  <si>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</si>
  <si>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</si>
  <si>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yum check-update
</t>
  </si>
  <si>
    <t xml:space="preserve">The latest security patches are installed and the system is registered </t>
  </si>
  <si>
    <t xml:space="preserve">The system is not regularly patched from the vendor.  The system is running %INCLUDE UPDATE LEVEL/PATCH LEVEL AND IF THERE ARE HIGH OR CRITICAL CVEs%"..  </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</si>
  <si>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</si>
  <si>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</si>
  <si>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</si>
  <si>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</si>
  <si>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yum update
</t>
  </si>
  <si>
    <t>Obtain and install the latest security patches from the vendor.  One method for implementing the recommended state is to perform the following:
# yum update --security</t>
  </si>
  <si>
    <t>OEL6-02</t>
  </si>
  <si>
    <t>Test (Automated)</t>
  </si>
  <si>
    <t>Set the nodev option on the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</si>
  <si>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</si>
  <si>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</si>
  <si>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</si>
  <si>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The nodev option has not been set on /tmp partition.</t>
  </si>
  <si>
    <t>1.1</t>
  </si>
  <si>
    <t>1.1.3</t>
  </si>
  <si>
    <t>Since the `/tmp` filesystem is not intended to support devices, set this option to ensure that users cannot attempt to create block or character special devices in `/tmp` .</t>
  </si>
  <si>
    <t>To close this finding, please provide a screenshot of the nodev option settings on the /tmp partition with the agency's CAP.</t>
  </si>
  <si>
    <t>OEL6-03</t>
  </si>
  <si>
    <t>Set the nosuid option on the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</si>
  <si>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</si>
  <si>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</si>
  <si>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</si>
  <si>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The nosuid option has not been set on /tmp partition.</t>
  </si>
  <si>
    <t>1.1.4</t>
  </si>
  <si>
    <t>Since the `/tmp` filesystem is only intended for temporary file storage, set this option to ensure that users cannot create `setuid` files in `/tmp` .</t>
  </si>
  <si>
    <t>To close this finding, please provide a screenshot of the nosuid option settings on the /tmp partition with the agency's CAP.</t>
  </si>
  <si>
    <t>OEL6-04</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</si>
  <si>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</si>
  <si>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</si>
  <si>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</si>
  <si>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</si>
  <si>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/tmp partition.</t>
  </si>
  <si>
    <t>1.1.5</t>
  </si>
  <si>
    <t>Since the `/tmp` filesystem is only intended for temporary file storage, set this option to ensure that users cannot run executable binaries from `/tmp` .</t>
  </si>
  <si>
    <t>To close this finding, please provide a screenshot of the noexec option settings on the /tmp partition with the agency's CAP.</t>
  </si>
  <si>
    <t>OEL6-05</t>
  </si>
  <si>
    <t>Set the nodev option on the /var/tmp partition.</t>
  </si>
  <si>
    <t xml:space="preserve">If a /var/tmp partition exists run the following command and verify that the nodev option is set on /var/tmp .
# mount | grep /var/tmp
tmpfs on /var/tmp type tmpfs (rw,nosuid,nodev,noexec,relatime)
</t>
  </si>
  <si>
    <t>The nodev option has not been set on /var/tmp partition.</t>
  </si>
  <si>
    <t>1.1.8</t>
  </si>
  <si>
    <t>Since the `/var/tmp` filesystem is not intended to support devices, set this option to ensure that users cannot attempt to create block or character special devices in `/var/tmp` .</t>
  </si>
  <si>
    <t>To close this finding, please provide a screenshot of the nodev option settings on the /var/tmp partition with the agency's CAP.</t>
  </si>
  <si>
    <t>OEL6-06</t>
  </si>
  <si>
    <t>Set the nosuid option on the /var/tmp partition.</t>
  </si>
  <si>
    <t xml:space="preserve">If a /var/tmp partition exists run the following command and verify that the nosuid option is set on /var/tmp .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</si>
  <si>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</si>
  <si>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</si>
  <si>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 .</t>
  </si>
  <si>
    <t>To close this finding, please provide a screenshot of the nosuid option settings on the /var/tmp partition with the agency's CAP.</t>
  </si>
  <si>
    <t>OEL6-07</t>
  </si>
  <si>
    <t>Set the no exec option on the /var/tmp partition.</t>
  </si>
  <si>
    <t xml:space="preserve">If a /var/tmp partition exists run the following command and verify that the noexec option is set on /var/tmp .
# mount | grep /var/tmp
tmpfs on /var/tmp type tmpfs (rw,nosuid,nodev,noexec,relatime)
</t>
  </si>
  <si>
    <t>The noexec option has not been set on /var/tmp partition.</t>
  </si>
  <si>
    <t>1.1.10</t>
  </si>
  <si>
    <t>Since the `/var/tmp` filesystem is only intended for temporary file storage, set this option to ensure that users cannot run executable binaries from `/var/tmp` .</t>
  </si>
  <si>
    <t>To close this finding, please provide a screenshot of the no exec option settings on the /var/tmp partition with the agency's CAP.</t>
  </si>
  <si>
    <t>OEL6-08</t>
  </si>
  <si>
    <t>Set the nodev option on the /home partition.</t>
  </si>
  <si>
    <t xml:space="preserve">If a /home partition exists run the following command and verify that the nodev option is set on /home .
# mount | grep /home
/dev/xvdf1 on /home type ext4 (rw,nodev,relatime,data=ordered)
</t>
  </si>
  <si>
    <t>The nodev option has not been set on /home partition.</t>
  </si>
  <si>
    <t>1.1.14</t>
  </si>
  <si>
    <t>Since the user partitions are not intended to support devices, set this option to ensure that users cannot attempt to create block or character special devices.</t>
  </si>
  <si>
    <t>To close this finding, please provide a screenshot of the nodev option settings on the /home partition with the agency's CAP.</t>
  </si>
  <si>
    <t>OEL6-09</t>
  </si>
  <si>
    <t>Set the nodev option on the /dev/shm partition.</t>
  </si>
  <si>
    <t xml:space="preserve">Run the following command and verify that the nodev option is set on /dev/shm .
# mount | grep /dev/shm
tmpfs on /dev/shm type tmpfs (rw,nosuid,nodev,noexec,relatime)
</t>
  </si>
  <si>
    <t>The nodev option has not been set on /dev/shm partition.</t>
  </si>
  <si>
    <t>1.1.15</t>
  </si>
  <si>
    <t>Since the `/dev/shm` filesystem is not intended to support devices, set this option to ensure that users cannot attempt to create special devices in `/dev/shm` partitions.</t>
  </si>
  <si>
    <t>To close this finding, please provide a screenshot of the nodev option settings on the /dev/shm partition with the agency's CAP.</t>
  </si>
  <si>
    <t>OEL6-10</t>
  </si>
  <si>
    <t xml:space="preserve">Set the nosuid option on the /dev/shm partition. </t>
  </si>
  <si>
    <t xml:space="preserve">Run the following command and verify that the no suid option is set on /dev/shm .
# mount | grep /dev/shm
tmpfs on /dev/shm type tmpfs (rw,nosuid,nodev,noexec,relatime)
</t>
  </si>
  <si>
    <t>The nosuid option has not been set on /dev/shm partition.</t>
  </si>
  <si>
    <t>1.1.16</t>
  </si>
  <si>
    <t>Setting this option on a file system prevents users from introducing privileged programs onto the system and allowing non-root users to execute them.</t>
  </si>
  <si>
    <t>OEL6-11</t>
  </si>
  <si>
    <t>Set the no exec option on the /dev/shm partition</t>
  </si>
  <si>
    <t xml:space="preserve">Run the following command and verify that the noexec option is set on /dev/shm .
# mount | grep /dev/shm
tmpfs on /dev/shm type tmpfs (rw,nosuid,nodev,noexec,relatime)
</t>
  </si>
  <si>
    <t>The noexec option has not been set on /dev/shm partition.</t>
  </si>
  <si>
    <t>1.1.17</t>
  </si>
  <si>
    <t>Setting this option on a file system prevents users from executing programs from shared memory. This deters users from introducing potentially malicious software on the system.</t>
  </si>
  <si>
    <t>To close this finding, please provide a screenshot of the no exec option settings on the /dev/shm partition with the agency's CAP.</t>
  </si>
  <si>
    <t>OEL6-12</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</si>
  <si>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</si>
  <si>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</si>
  <si>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</si>
  <si>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</si>
  <si>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</si>
  <si>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OEL6-13</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</si>
  <si>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</si>
  <si>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</si>
  <si>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</si>
  <si>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</si>
  <si>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OEL6-14</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</si>
  <si>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</si>
  <si>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</si>
  <si>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</si>
  <si>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</si>
  <si>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</si>
  <si>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OEL6-15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</si>
  <si>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</si>
  <si>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</si>
  <si>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</si>
  <si>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</si>
  <si>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</si>
  <si>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</si>
  <si>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</si>
  <si>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</si>
  <si>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</si>
  <si>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 xml:space="preserve">Run the following command to set the sticky bit on all world writable directories:
# df --local -P | awk {'if (NR!=1) print $6'} | xargs -I '{}' find '{}' -xdev -type d -perm -0002 2&gt;/dev/null | xargs chmod a+t
</t>
  </si>
  <si>
    <t>To close this finding, please provide a screenshot of the sticky bits applied on all world-writable directories or copy of the output provided upon executing the recommended command with the agency's CAP.</t>
  </si>
  <si>
    <t>OEL6-16</t>
  </si>
  <si>
    <t xml:space="preserve">Disable automounting of devices. </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</si>
  <si>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</si>
  <si>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</si>
  <si>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</si>
  <si>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</si>
  <si>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</si>
  <si>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</si>
  <si>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 chkconfig autofs off
</t>
  </si>
  <si>
    <t>To close this finding, please provide a screenshot that shows automount has been disabled with the agency's CAP.</t>
  </si>
  <si>
    <t>OEL6-17</t>
  </si>
  <si>
    <t xml:space="preserve">Disable the mounting of the cramfs filesystems. </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</si>
  <si>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</si>
  <si>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</si>
  <si>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Mounting of the legacy filesystem type cramfs is disabled.</t>
  </si>
  <si>
    <t>Mounting of the legacy filesystem type cramfs has not been disabled.</t>
  </si>
  <si>
    <t>1.1.1</t>
  </si>
  <si>
    <t>1.1.1.1</t>
  </si>
  <si>
    <t>Removing support for unneeded filesystem types reduces the local attack surface of the server. If this filesystem type is not needed, disable it.</t>
  </si>
  <si>
    <t xml:space="preserve">Edit or create the file /etc/modprobe.d/CIS.conf and add the following line:
install cramfs /bin/true
Run the following command to unload the cramfs module:
# rmmod cramfs
</t>
  </si>
  <si>
    <t>To close this finding, please provide a screenshot that shows mount has been disabled on the cramfs filesystem with the agency's CAP.</t>
  </si>
  <si>
    <t>OEL6-18</t>
  </si>
  <si>
    <t xml:space="preserve">Disable the mounting of the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</si>
  <si>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</si>
  <si>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</si>
  <si>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Mounting of the legacy filesystem type freevxfs is disabled.</t>
  </si>
  <si>
    <t>Mounting of the legacy filesystem type freevxfs has not been disabled.</t>
  </si>
  <si>
    <t>1.1.1.2</t>
  </si>
  <si>
    <t>Removing support for unneeded filesystem types reduces the local attack surface of the system. If this filesystem type is not needed, disable it.</t>
  </si>
  <si>
    <t xml:space="preserve">Edit or create the file /etc/modprobe.d/CIS.conf and add the following line:
install freevxfs /bin/true
Run the following command to unload the freevxfs module:
# rmmod freevxfs
</t>
  </si>
  <si>
    <t>To close this finding, please provide a screenshot that shows mount has been disabled on the freevxfs filesystem with the agency's CAP.</t>
  </si>
  <si>
    <t>OEL6-19</t>
  </si>
  <si>
    <t xml:space="preserve">Disable the mounting of the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</si>
  <si>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</si>
  <si>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</si>
  <si>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Mounting of the legacy filesystem type jffs2 is disabled.</t>
  </si>
  <si>
    <t>Mounting of the legacy filesystem type jffs2 has not been disabled.</t>
  </si>
  <si>
    <t>1.1.1.3</t>
  </si>
  <si>
    <t xml:space="preserve">Edit or create the file /etc/modprobe.d/CIS.conf and add the following line:
install jffs2 /bin/true
Run the following command to unload the jffs2 module:
# rmmod jffs2
</t>
  </si>
  <si>
    <t>To close this finding, please provide a screenshot of the disabled freevxfs filesystems settings with the agency's CAP.</t>
  </si>
  <si>
    <t>OEL6-20</t>
  </si>
  <si>
    <t xml:space="preserve">Disable the mounting of the hfs filesystems. </t>
  </si>
  <si>
    <t xml:space="preserve">Run the following commands and verify the output is as indicated:
# modprobe -n -v hfs
install /bin/true
# lsmod | grep hfs
</t>
  </si>
  <si>
    <t>Mounting of the legacy filesystem type hfs is disabled.</t>
  </si>
  <si>
    <t>Mounting of the legacy filesystem type hfs has not been disabled.</t>
  </si>
  <si>
    <t>1.1.1.4</t>
  </si>
  <si>
    <t xml:space="preserve">Edit or create the file /etc/modprobe.d/CIS.conf and add the following line:
install hfs /bin/true
Run the following command to unload the hfs module:
# rmmod hfs
</t>
  </si>
  <si>
    <t>To close this finding, please provide a screenshot of the disabled hfs filesystems settings with the agency's CAP.</t>
  </si>
  <si>
    <t>OEL6-21</t>
  </si>
  <si>
    <t xml:space="preserve">Disable the mounting of the hfsplus filesystems. </t>
  </si>
  <si>
    <t xml:space="preserve">Run the following commands and verify the output is as indicated:
# modprobe -n -v hfsplus
install /bin/true
# lsmod | grep hfsplus
</t>
  </si>
  <si>
    <t>Mounting of the legacy filesystem type hfsplus is disabled.</t>
  </si>
  <si>
    <t>Mounting of the legacy filesystem type hfsplus has not been disabled.</t>
  </si>
  <si>
    <t>1.1.1.5</t>
  </si>
  <si>
    <t xml:space="preserve">Edit or create the file /etc/modprobe.d/CIS.conf and add the following line:
install hfsplus /bin/true
Run the following command to unload the hfsplus module:
# rmmod hfsplus
</t>
  </si>
  <si>
    <t>To close this finding, please provide a screenshot of the disabled hfsplus filesystems settings with the agency's CAP.</t>
  </si>
  <si>
    <t>OEL6-22</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</si>
  <si>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</si>
  <si>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</si>
  <si>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</si>
  <si>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Mounting of the legacy filesystem type squashfs is disabled.</t>
  </si>
  <si>
    <t>Mounting of the legacy filesystem type squashfs has not been disabled.</t>
  </si>
  <si>
    <t>1.1.1.6</t>
  </si>
  <si>
    <t xml:space="preserve">Edit or create the file /etc/modprobe.d/CIS.conf and add the following line:
install squashfs /bin/true
Run the following command to unload the squashfs module:
# rmmod squashfs
</t>
  </si>
  <si>
    <t>To close this finding, please provide a screenshot of the disabled squashfs filesystems settings with the agency's CAP.</t>
  </si>
  <si>
    <t>OEL6-23</t>
  </si>
  <si>
    <t xml:space="preserve">Disable the mounting of the udf filesystems. </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</si>
  <si>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</si>
  <si>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</si>
  <si>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Mounting of the legacy filesystem type udf is disabled.</t>
  </si>
  <si>
    <t>Mounting of the legacy filesystem type udf has not been disabled.</t>
  </si>
  <si>
    <t>1.1.1.7</t>
  </si>
  <si>
    <t xml:space="preserve">Edit or create the file /etc/modprobe.d/CIS.conf and add the following line:
install udf /bin/true
Run the following command to unload the udf module:
# rmmod udf
</t>
  </si>
  <si>
    <t>To close this finding, please provide a screenshot of the disabled udf filesystems settings with the agency's CAP.</t>
  </si>
  <si>
    <t>OEL6-24</t>
  </si>
  <si>
    <t>SI-7</t>
  </si>
  <si>
    <t>Software, Firmware and Information Integrity</t>
  </si>
  <si>
    <t xml:space="preserve">Configure package manager repositories. </t>
  </si>
  <si>
    <t>Systems need to have package manager repositories configured to ensure they receive the latest patches and updates.</t>
  </si>
  <si>
    <t xml:space="preserve">Run the following command and verify repositories are configured correctly:
# yum repolist
</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</si>
  <si>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</si>
  <si>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</si>
  <si>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</si>
  <si>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</si>
  <si>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</si>
  <si>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</si>
  <si>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</si>
  <si>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</si>
  <si>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To close this finding, please provide a screenshot of the RPM package manager repositories settings with the agency's CAP.</t>
  </si>
  <si>
    <t>OEL6-25</t>
  </si>
  <si>
    <t>Globally activate gpgcheck.</t>
  </si>
  <si>
    <t>The `gpgcheck` option, found in the main section of the `/etc/yum.conf` and individual `/etc/yum/repos.d/*` files determines if an RPM package's signature is checked prior to its installation.</t>
  </si>
  <si>
    <t xml:space="preserve">Run the following command and verify gpgcheck is set to " 1 ":
# grep ^gpgcheck /etc/yum.conf
gpgcheck=1
Run the following command and verify that all instances of gpgcheck returned are set to " 1 ":
# grep ^gpgcheck /etc/yum.repos.d/*
</t>
  </si>
  <si>
    <t>gpgcheck is set to "1" in all occurrences.</t>
  </si>
  <si>
    <t>gpgcheck is has not been globally activated.</t>
  </si>
  <si>
    <t>HSI5</t>
  </si>
  <si>
    <t>HSI5:  OS files are not hashed to detect inappropriate changes</t>
  </si>
  <si>
    <t>1.2.2</t>
  </si>
  <si>
    <t>It is important to ensure that an RPM's package signature is always checked prior to installation to ensure that the software is obtained from a trusted source.</t>
  </si>
  <si>
    <t>Edit /etc/yum.conf and set ' gpgcheck=1 ' in the [main] section.
Edit any failing files in /etc/yum.repos.d/* and set all instances of gpgcheck to ' 1 '.</t>
  </si>
  <si>
    <t>To close this finding, please provide a screenshot of the all instances of gpgcheck to '1' settings with the agency's CAP.</t>
  </si>
  <si>
    <t>OEL6-26</t>
  </si>
  <si>
    <t>Configure GPG keys.</t>
  </si>
  <si>
    <t>Most packages managers implement GPG key signing to verify package integrity during installation.+F28:O28</t>
  </si>
  <si>
    <t xml:space="preserve">Run the following command and verify GPG keys are configured correctly:
# rpm -q gpg-pubkey --qf "%{name}-%{version}-%{release} --&gt; %{summary}\n"
</t>
  </si>
  <si>
    <t>1.2.3</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</si>
  <si>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</si>
  <si>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</si>
  <si>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signing to verify package integrity during installation.</t>
  </si>
  <si>
    <t>To close this finding, please provide a screenshot of the RPM package manager GPG keys' settings with the agency's CAP.</t>
  </si>
  <si>
    <t>OEL6-27</t>
  </si>
  <si>
    <t>1.2.4</t>
  </si>
  <si>
    <t>OEL6-28</t>
  </si>
  <si>
    <t>Install AIDE.</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</si>
  <si>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</si>
  <si>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</si>
  <si>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</si>
  <si>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</si>
  <si>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</si>
  <si>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</si>
  <si>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</si>
  <si>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</si>
  <si>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</si>
  <si>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 xml:space="preserve">Run the following command to install aide :
# yum install aide
Configure AIDE as appropriate for your environment. Consult the AIDE documentation for options.
Initialize AIDE:
# aide --init
# mv /var/lib/aide/aide.db.new.gz /var/lib/aide/aide.db.gz
</t>
  </si>
  <si>
    <t>OEL6-29</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</si>
  <si>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</si>
  <si>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</si>
  <si>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</si>
  <si>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</si>
  <si>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</si>
  <si>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/usr/sbin/aide --check
</t>
  </si>
  <si>
    <t>To close this finding, please provide a screenshot of the results of the "# crontab -u root -e" command with the agency's CAP.</t>
  </si>
  <si>
    <t>OEL6-30</t>
  </si>
  <si>
    <t>AC-3</t>
  </si>
  <si>
    <t>Access Enforcement</t>
  </si>
  <si>
    <t>Configure permissions on the bootloader config file.</t>
  </si>
  <si>
    <t>The grub configuration file contains information on boot settings and passwords for unlocking boot options. The grub configuration is usually located at `/boot/grub2/grub.cfg` and linked as `/etc/grub2.cfg`. Additional settings can be found in the `/boot/grub2/user.cfg` file.</t>
  </si>
  <si>
    <t xml:space="preserve">Run the following command and verify Uid and Gid are both 0/root and Access does not grant permissions to group or other :
# stat /boot/grub/grub.conf
Access: (0600/-rw-------) Uid: ( 0/ root) Gid: ( 0/ root)
</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</si>
  <si>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</si>
  <si>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</si>
  <si>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</si>
  <si>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</si>
  <si>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</si>
  <si>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</si>
  <si>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</si>
  <si>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/boot/grub/grub.conf
# chmod og-rwx /boot/grub/grub.conf
</t>
  </si>
  <si>
    <t>OEL6-31</t>
  </si>
  <si>
    <t>IA-5</t>
  </si>
  <si>
    <t>Authenticator Management</t>
  </si>
  <si>
    <t xml:space="preserve">Set the bootloader password. </t>
  </si>
  <si>
    <t>Setting the boot loader password will require that anyone rebooting the system must enter a password before being able to set command line boot parameters</t>
  </si>
  <si>
    <t xml:space="preserve">Run the following command and verify output matches:
# grep "^password" /boot/grub/grub.conf
password --md5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</si>
  <si>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</si>
  <si>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</si>
  <si>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</si>
  <si>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</si>
  <si>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To close this finding, please provide a screenshot of the edited /usr/lib/systemd/system/rescue.service and /usr/lib/systemd/system/emergency.service and set ExecStart to use /sbin/sulogin file settings with the agency's CAP.</t>
  </si>
  <si>
    <t>OEL6-32</t>
  </si>
  <si>
    <t xml:space="preserve">Require authentication for single user mode. </t>
  </si>
  <si>
    <t>Single user mode (rescue mode) is used for recovery when the system detects an issue during boot or by manual selection from the bootloader.</t>
  </si>
  <si>
    <t xml:space="preserve">Run the following command and verify SINGLE is set to " /sbin/sulogin ":
# grep ^SINGLE /etc/sysconfig/init
SINGLE=/sbin/sulogin
</t>
  </si>
  <si>
    <t>The UNIX host should not allow booting to single user mode without authentication.
Output contains the following:
SINGLE=/sbin/sulogin</t>
  </si>
  <si>
    <t>Authentication is not required in single user mode.</t>
  </si>
  <si>
    <t>HCM45</t>
  </si>
  <si>
    <t>HCM45: System configuration provides additional attack surface</t>
  </si>
  <si>
    <t>1.4.3</t>
  </si>
  <si>
    <t>Requiring authentication in single user mode prevents an unauthorized user from rebooting the system into single user to gain root privileges without credentials.</t>
  </si>
  <si>
    <t xml:space="preserve">Edit /etc/sysconfig/init and set SINGLE to ' /sbin/sulogin ':
SINGLE=/sbin/sulogin
</t>
  </si>
  <si>
    <t>OEL6-33</t>
  </si>
  <si>
    <t>SC-2</t>
  </si>
  <si>
    <t>Application Partitioning</t>
  </si>
  <si>
    <t>Disable Interactive Boot.</t>
  </si>
  <si>
    <t>The PROMPT option provides console users the ability to interactively boot the system and select which services to start on boot .</t>
  </si>
  <si>
    <t xml:space="preserve">Run the following command and verify PROMPT is set to " no ":
# grep "^PROMPT=" /etc/sysconfig/init
PROMPT=no
</t>
  </si>
  <si>
    <t>Interactive boot is disabled.  The PROMPT parameter should be set to "no".  
Output contains the following:
PROMPT=no</t>
  </si>
  <si>
    <t xml:space="preserve">Interactive boot has not been disabled. </t>
  </si>
  <si>
    <t>1.4.4</t>
  </si>
  <si>
    <t>Turn off the `PROMPT` option on the console to prevent console users from potentially overriding established security settings.</t>
  </si>
  <si>
    <t xml:space="preserve">Edit the /etc/sysconfig/init file and set PROMPT to ' no ':
PROMPT=no
</t>
  </si>
  <si>
    <t>To close this finding, please provide a screenshot of the settings of the fs.suid_dumpable parameter in the /etc/sysctl.conf file with the agency's CAP.</t>
  </si>
  <si>
    <t>OEL6-34</t>
  </si>
  <si>
    <t>SC-28</t>
  </si>
  <si>
    <t>Protection of Information at Rest</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</si>
  <si>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</si>
  <si>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</si>
  <si>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/etc/security/limits.d/*
* hard core 0
# sysctl fs.suid_dumpable
fs.suid_dumpable = 0
# grep "fs\.suid_dumpable" /etc/sysctl.conf /etc/sysctl.d/*
fs.suid_dumpable = 0
</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</si>
  <si>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</si>
  <si>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</si>
  <si>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</si>
  <si>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</si>
  <si>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</si>
  <si>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To close this finding, please provide a screenshot of the Enabled XD/NX support settings with the agency's CAP.</t>
  </si>
  <si>
    <t>OEL6-35</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</si>
  <si>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</si>
  <si>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</si>
  <si>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</si>
  <si>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</si>
  <si>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</si>
  <si>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</si>
  <si>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</si>
  <si>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</si>
  <si>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</si>
  <si>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</si>
  <si>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To close this finding, please provide a screenshot of the ASLR settings or a copy of the /etc/sysctil.conf file with the agency's CAP.</t>
  </si>
  <si>
    <t>OEL6-36</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</si>
  <si>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</si>
  <si>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</si>
  <si>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</si>
  <si>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</si>
  <si>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</si>
  <si>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</si>
  <si>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</si>
  <si>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To close this finding, please provide a screenshot of the output provided upon executing the yum remove prelink command with the agency's CAP.</t>
  </si>
  <si>
    <t>OEL6-37</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</si>
  <si>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</si>
  <si>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</si>
  <si>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</si>
  <si>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</si>
  <si>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</si>
  <si>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</si>
  <si>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</si>
  <si>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OEL6-38</t>
  </si>
  <si>
    <t>AC-8</t>
  </si>
  <si>
    <t>System Use Notification</t>
  </si>
  <si>
    <t xml:space="preserve">Configure the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</si>
  <si>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</si>
  <si>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</si>
  <si>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</si>
  <si>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</si>
  <si>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</si>
  <si>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</si>
  <si>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</si>
  <si>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</si>
  <si>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</si>
  <si>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</si>
  <si>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OEL6-39</t>
  </si>
  <si>
    <t xml:space="preserve">Configure the message of the day. </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</si>
  <si>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</si>
  <si>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</si>
  <si>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</si>
  <si>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</si>
  <si>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</si>
  <si>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</si>
  <si>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</si>
  <si>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</si>
  <si>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</si>
  <si>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</si>
  <si>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OEL6-40</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</si>
  <si>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</si>
  <si>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</si>
  <si>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</si>
  <si>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1.7.1.2</t>
  </si>
  <si>
    <t>OEL6-41</t>
  </si>
  <si>
    <t xml:space="preserve">Configure the remote login warning banner. </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</si>
  <si>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</si>
  <si>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</si>
  <si>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1.7.1.3</t>
  </si>
  <si>
    <t>OEL6-42</t>
  </si>
  <si>
    <t>The contents of the `/etc/motd` file are displayed to users after login and function as a message of the day for authenticated users.</t>
  </si>
  <si>
    <t xml:space="preserve">Run the following command and verify Uid and Gid are both 0/root and Access is 644 :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</si>
  <si>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</si>
  <si>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</si>
  <si>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</si>
  <si>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</si>
  <si>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OEL6-43</t>
  </si>
  <si>
    <t>Configure permissions on the /etc/issue file.</t>
  </si>
  <si>
    <t>The contents of the `/etc/issue` file are displayed to users prior to login for local terminals.</t>
  </si>
  <si>
    <t xml:space="preserve">Run the following command and verify Uid and Gid are both 0/root and Access is 644 :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</si>
  <si>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</si>
  <si>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</si>
  <si>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</si>
  <si>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</si>
  <si>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OEL6-44</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</si>
  <si>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</si>
  <si>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</si>
  <si>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</si>
  <si>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</si>
  <si>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</si>
  <si>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</si>
  <si>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</si>
  <si>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OEL6-45</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</si>
  <si>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</si>
  <si>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</si>
  <si>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chargen-dgram and chargen-stream are off or missing:
# chkconfig --list
xinetd based services:
 chargen-dgram: off
 chargen-stream: off
</t>
  </si>
  <si>
    <t xml:space="preserve">chargen-dgram and chargen-stream is disabled.  Output contains the following:    
chargen-dgram: off
chargen-stream: off
</t>
  </si>
  <si>
    <t>Parameters: chargen-dgram and chargen-stream have not been disabled.</t>
  </si>
  <si>
    <t>2.1</t>
  </si>
  <si>
    <t>2.1.1</t>
  </si>
  <si>
    <t>Disabling this service will reduce the remote attack surface of the system.</t>
  </si>
  <si>
    <t>To close this finding, please provide a screenshot of the disabled chargen services settings with the agency's CAP.</t>
  </si>
  <si>
    <t>OEL6-46</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</si>
  <si>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</si>
  <si>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</si>
  <si>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daytime-dgram and daytime-stream are off or missing:
# chkconfig --list
xinetd based services:
 daytime-dgram: off
 daytime-stream: off
</t>
  </si>
  <si>
    <t xml:space="preserve">daytime-dgram and daytime-stream is disabled.  Output contains the following:    
daytime-dgram: off
daytime-stream: off
</t>
  </si>
  <si>
    <t>Daytime-dgram and daytime-stream have not been disabled.</t>
  </si>
  <si>
    <t>2.1.2</t>
  </si>
  <si>
    <t>To close this finding, please provide a screenshot of the disabled daytime services settings with the agency's CAP.</t>
  </si>
  <si>
    <t>OEL6-47</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</si>
  <si>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</si>
  <si>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</si>
  <si>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discard-dgram and discard-stream are off or missing:
# chkconfig --list
xinetd based services:
 discard-dgram: off
 discard-stream: off
</t>
  </si>
  <si>
    <t xml:space="preserve">discard-dgram and discard-stream is disabled.  Output contains the following:    
discard-dgram: off
discard-stream: off
</t>
  </si>
  <si>
    <t>Discard-dgram and discard-stream have not been disabled.</t>
  </si>
  <si>
    <t>2.1.3</t>
  </si>
  <si>
    <t>To close this finding, please provide a screenshot of the disabled discard services settings with the agency's CAP.</t>
  </si>
  <si>
    <t>OEL6-48</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</si>
  <si>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</si>
  <si>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</si>
  <si>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echo-dgram and echo-stream are off or missing:
# chkconfig --list
xinetd based services:
 echo-dgram: off
 echo-stream: off
</t>
  </si>
  <si>
    <t>echo-dgram and echo-stream is disabled.  Output contains the following:    
echo-dgram: off
echo-stream: off</t>
  </si>
  <si>
    <t>Echo-dgram and echo-stream have not been disabled.</t>
  </si>
  <si>
    <t>2.1.4</t>
  </si>
  <si>
    <t>To close this finding, please provide a screenshot of the disabled echo services settings with the agency's CAP.</t>
  </si>
  <si>
    <t>OEL6-49</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</si>
  <si>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</si>
  <si>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</si>
  <si>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time-dgram and time-stream are off or missing:
# chkconfig --list
xinetd based services:
 time-dgram: off
 time-stream: off
</t>
  </si>
  <si>
    <t xml:space="preserve">time-dgram and time-stream is disabled.  Output contains the following:    
time-dgram: off
time-stream: off
</t>
  </si>
  <si>
    <t>Time-dgram and time-stream have not been disabled.</t>
  </si>
  <si>
    <t>2.1.5</t>
  </si>
  <si>
    <t>To close this finding, please provide a screenshot of the disabled time services settings with the agency's CAP.</t>
  </si>
  <si>
    <t>OEL6-50</t>
  </si>
  <si>
    <t>Disable the rsh server.</t>
  </si>
  <si>
    <t>The Berkeley rsh-server (rsh, rlogin, rexec) package contains legacy services that exchange credentials in clear-text.</t>
  </si>
  <si>
    <t xml:space="preserve">Run the following command and verify rsh , rlogin , and rexec are off or missing:
# chkconfig --list
xinetd based services:
 rexec: off
 rlogin: off
 rsh: off
</t>
  </si>
  <si>
    <t xml:space="preserve">RSH services (rsh.socket, rlogin.socket, rexec.socket) are disabled.  Output contains the following for the three services listed above:    
disabled
</t>
  </si>
  <si>
    <t>HCM10</t>
  </si>
  <si>
    <t>HCM10:  System has unneeded functionality installed</t>
  </si>
  <si>
    <t>2.1.6</t>
  </si>
  <si>
    <t>These legacy services contain numerous security exposures and have been replaced with the more secure SSH package.</t>
  </si>
  <si>
    <t>OEL6-51</t>
  </si>
  <si>
    <t xml:space="preserve">Disable the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</si>
  <si>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</si>
  <si>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</si>
  <si>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 xml:space="preserve">Talk is disabled.  Output contains the following:    
disabled
</t>
  </si>
  <si>
    <t xml:space="preserve">The talk server have not been disabled.
</t>
  </si>
  <si>
    <t>2.1.7</t>
  </si>
  <si>
    <t>The software presents a security risk as it uses unencrypted protocols for communication.</t>
  </si>
  <si>
    <t>OEL6-52</t>
  </si>
  <si>
    <t xml:space="preserve">Disable the telnet server. </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</si>
  <si>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</si>
  <si>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</si>
  <si>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 xml:space="preserve">Telnet.socket service is disabled.  Output contains the following:    
disabled
</t>
  </si>
  <si>
    <t>Telnet server have not been disabled.</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</si>
  <si>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</si>
  <si>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</si>
  <si>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OEL6-53</t>
  </si>
  <si>
    <t xml:space="preserve">Disable the Trivial File Transfer Protocol (TFTP) server. </t>
  </si>
  <si>
    <t>Trivial File Transfer Protocol (TFTP) is a simple file transfer protocol, typically used to automatically transfer configuration or boot machines from a boot server. The packages tftp and atftp are both used to define and support a TFTP server.</t>
  </si>
  <si>
    <t xml:space="preserve">Run the following command and verify tftp is off or missing:
# chkconfig --list
xinetd based services:
 tftp: off
</t>
  </si>
  <si>
    <t xml:space="preserve">Tftp.socket service is disabled.  Output contains the following:    
disabled
</t>
  </si>
  <si>
    <t>Trivial File Transfer Protocol (TFTP) has not been disabled.</t>
  </si>
  <si>
    <t>2.1.9</t>
  </si>
  <si>
    <t>TFTP does not support authentication nor does it ensure the confidentiality or integrity of data. It is recommended that TFTP be removed, unless there is a specific need for TFTP. In that case, extreme caution must be used when configuring the services.</t>
  </si>
  <si>
    <t>OEL6-54</t>
  </si>
  <si>
    <t xml:space="preserve">Disable the rsync service. </t>
  </si>
  <si>
    <t>The rsyncd service can be used to synchronize files between systems over network links.</t>
  </si>
  <si>
    <t xml:space="preserve">Run the following command and verify rsync is of or missing:
# chkconfig --list
xinetd based services:
 rsync: off
</t>
  </si>
  <si>
    <t xml:space="preserve">Rsync service is disabled.  Output contains the following:    
disabled
</t>
  </si>
  <si>
    <t>Rsync service has not been disabled.</t>
  </si>
  <si>
    <t>2.1.10</t>
  </si>
  <si>
    <t>The `rsyncd` service presents a security risk as it uses unencrypted protocols for communication.</t>
  </si>
  <si>
    <t>To close this finding, please provide a screenshot of the disabled rsync service with the agency's CAP.</t>
  </si>
  <si>
    <t>OEL6-55</t>
  </si>
  <si>
    <t>Disable the eXtended InterNET Daemon (`xinetd`).</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</si>
  <si>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</si>
  <si>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</si>
  <si>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 xml:space="preserve">xinetd is disabled.  Output contains the following:    
disabled
</t>
  </si>
  <si>
    <t>EXtended InterNET daemon service has not been disabled.</t>
  </si>
  <si>
    <t>2.1.11</t>
  </si>
  <si>
    <t>If there are no `xinetd` services required, it is recommended that the daemon be disabled.</t>
  </si>
  <si>
    <t>To close this finding, please provide a screenshot of the disabled eXtended InterNET Daemon (xinetd) services settings with the agency's CAP.</t>
  </si>
  <si>
    <t>OEL6-56</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</si>
  <si>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</si>
  <si>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</si>
  <si>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</si>
  <si>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 xml:space="preserve">The X Window system is not installed.  Output returns no results.
</t>
  </si>
  <si>
    <t xml:space="preserve">X Window system is not installed. Output returns no results.
</t>
  </si>
  <si>
    <t>2.2</t>
  </si>
  <si>
    <t>2.2.2</t>
  </si>
  <si>
    <t>Unless the Agency organization specifically requires graphical login access via X Windows, remove it to reduce the potential attack surface.</t>
  </si>
  <si>
    <t>OEL6-57</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</si>
  <si>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</si>
  <si>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</si>
  <si>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</si>
  <si>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 xml:space="preserve">Avahi-daemon is disabled.  Output contains the following:    
disabled
</t>
  </si>
  <si>
    <t>Avahi daemon service has not been disabled.</t>
  </si>
  <si>
    <t>2.2.3</t>
  </si>
  <si>
    <t>Automatic discovery of network services is not normally required for system functionality. It is recommended to disable the service to reduce the potential attack surface.</t>
  </si>
  <si>
    <t>To close this finding, please provide a screenshot of the disabled Avahi Server services settings with the agency's CAP.</t>
  </si>
  <si>
    <t>OEL6-58</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</si>
  <si>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</si>
  <si>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</si>
  <si>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</si>
  <si>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 xml:space="preserve">CUPS is disabled.  Output contains the following:    
disabled
</t>
  </si>
  <si>
    <t>Common Unix Printing Daemon (CUPS) has not been disabled.</t>
  </si>
  <si>
    <t>2.2.4</t>
  </si>
  <si>
    <t>If the system does not need to print jobs or accept print jobs from other systems, it is recommended that CUPS be disabled to reduce the potential attack surface.</t>
  </si>
  <si>
    <t>To close this finding, please provide a screenshot of the disabled Common Unix Print System (CUPS) settings with the agency's CAP.</t>
  </si>
  <si>
    <t>OEL6-59</t>
  </si>
  <si>
    <t xml:space="preserve">Disable the Dynamic Host Configuration Protocol (DHCP) server. </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</si>
  <si>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</si>
  <si>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</si>
  <si>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 xml:space="preserve">DHCP is disabled.  Output contains the following:    
disabled
</t>
  </si>
  <si>
    <t xml:space="preserve">Dynamic Host Configuration Protocol (DHCP) serve has not been disabled. </t>
  </si>
  <si>
    <t>2.2.5</t>
  </si>
  <si>
    <t>Unless a system is specifically set up to act as a DHCP server, it is recommended that this service be disabled to reduce the potential attack surface.</t>
  </si>
  <si>
    <t>To close this finding, please provide a screenshot of the disabled Dynamic Host Configuration Protocol (DHCP) server settings with the agency's CAP.</t>
  </si>
  <si>
    <t>OEL6-60</t>
  </si>
  <si>
    <t xml:space="preserve">Disable the Lightweight Directory Access Protocol (LDAP) server. </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</si>
  <si>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</si>
  <si>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slapd is not available:
# chkconfig --list slapd
slapd 0:off 1:off 2:off 3:off 4:off 5:off 6:off
</t>
  </si>
  <si>
    <t xml:space="preserve">LDAP is disabled.  Output contains the following:    
disabled
</t>
  </si>
  <si>
    <t>Lightweight Directory Access Protocol (LDAP) service has not been disabled.</t>
  </si>
  <si>
    <t>2.2.6</t>
  </si>
  <si>
    <t>If the system will not need to act as an LDAP server, it is recommended that the software be disabled to reduce the potential attack surface.</t>
  </si>
  <si>
    <t>OEL6-61</t>
  </si>
  <si>
    <t>Disable the Network File System (NFS) and RPC.</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</si>
  <si>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</si>
  <si>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</si>
  <si>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 xml:space="preserve">NFS and rpcbind is disabled.  Output contains the following:    
disabled
</t>
  </si>
  <si>
    <t>NFS and RPCBind services have not been disabled.</t>
  </si>
  <si>
    <t>2.2.7</t>
  </si>
  <si>
    <t>If the system does not export NFS shares or act as an NFS client, it is recommended that these services be disabled to reduce remote attack surface.</t>
  </si>
  <si>
    <t>OEL6-62</t>
  </si>
  <si>
    <t xml:space="preserve">Disable the Domain Name System (DNS) Server. </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</si>
  <si>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</si>
  <si>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</si>
  <si>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 xml:space="preserve">DNS named is disabled.  Output contains the following:    
disabled
</t>
  </si>
  <si>
    <t>Domain Name Service has not been disabled.</t>
  </si>
  <si>
    <t>2.2.8</t>
  </si>
  <si>
    <t>Unless a system is specifically designated to act as a DNS server, it is recommended that the service be disabled to reduce the potential attack surface.</t>
  </si>
  <si>
    <t>To close this finding, please provide a screenshot of the disabled Domain Name System (DNS) Server settings with the agency's CAP.</t>
  </si>
  <si>
    <t>OEL6-63</t>
  </si>
  <si>
    <t xml:space="preserve">Disable the File Transfer Protocol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</si>
  <si>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</si>
  <si>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</si>
  <si>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 xml:space="preserve">The VSFTPD FTP service is disabled.  Output contains the following:    
disabled
</t>
  </si>
  <si>
    <t>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</si>
  <si>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</si>
  <si>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</si>
  <si>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To close this finding, please provide a screenshot of the disabled File Transfer Protocol (FTP) service settings with the agency's CAP.</t>
  </si>
  <si>
    <t>OEL6-64</t>
  </si>
  <si>
    <t xml:space="preserve">Disable the HTTP Server. </t>
  </si>
  <si>
    <t>HTTP or web servers provide the ability to host web site content.</t>
  </si>
  <si>
    <t xml:space="preserve">Run the following command and verify all runlevels are listed as "off" or httpd is not available:
# chkconfig --list httpd
httpd 0:off 1:off 2:off 3:off 4:off 5:off 6:off
</t>
  </si>
  <si>
    <t xml:space="preserve">HTTPD HTTP Service is disabled.  Output contains the following:    
disabled
</t>
  </si>
  <si>
    <t>HTTPD service has not been disabled.</t>
  </si>
  <si>
    <t>2.2.10</t>
  </si>
  <si>
    <t>Unless there is a need to run the system as a web server, it is recommended that the service be disabled to reduce the potential attack surface.</t>
  </si>
  <si>
    <t>OEL6-65</t>
  </si>
  <si>
    <t xml:space="preserve">Disable IMAP and POP3. </t>
  </si>
  <si>
    <t>dovecot is an open source IMAP and POP3 server for Linux based systems.</t>
  </si>
  <si>
    <t xml:space="preserve">Run the following command and verify all runlevels are listed as "off" or dovecot is not available.:
# chkconfig --list dovecot
dovecot 0:off 1:off 2:off 3:off 4:off 5:off 6:off
</t>
  </si>
  <si>
    <t xml:space="preserve">Dovecot is disabled.  Output contains the following:    
disabled
</t>
  </si>
  <si>
    <t>Dovecot IMAP and POP3 service has not been disabled.</t>
  </si>
  <si>
    <t>2.2.11</t>
  </si>
  <si>
    <t>Unless POP3 and/or IMAP servers are to be provided by this system, it is recommended that the service be disabled to reduce the potential attack surface.</t>
  </si>
  <si>
    <t>OEL6-66</t>
  </si>
  <si>
    <t xml:space="preserve">Disable the Samba daemon.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</si>
  <si>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</si>
  <si>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</si>
  <si>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 xml:space="preserve">SMB Samba service is disabled.  Output contains the following:    
disabled
</t>
  </si>
  <si>
    <t>The Samba daemon. service has not been disabled.</t>
  </si>
  <si>
    <t>2.2.12</t>
  </si>
  <si>
    <t>If there is no need to mount directories and file systems to Windows systems, then this service can be disabled to reduce the potential attack surface.</t>
  </si>
  <si>
    <t>OEL6-67</t>
  </si>
  <si>
    <t>Disable the HTTP Proxy Server.</t>
  </si>
  <si>
    <t>Squid is a standard proxy server used in many distributions and environments.</t>
  </si>
  <si>
    <t xml:space="preserve">Run the following command and verify all runlevels are listed as "off" or squid is not available:
# chkconfig --list squid
squid 0:off 1:off 2:off 3:off 4:off 5:off 6:off
</t>
  </si>
  <si>
    <t xml:space="preserve">Squid HTTP Proxy service is disabled.  Output contains the following:    
disabled
</t>
  </si>
  <si>
    <t>Squid HTTP Proxy service has not been disabled.</t>
  </si>
  <si>
    <t>2.2.13</t>
  </si>
  <si>
    <t>If there is no need for a proxy server, it is recommended that the squid proxy be disabled to reduce the potential attack surface.</t>
  </si>
  <si>
    <t>OEL6-68</t>
  </si>
  <si>
    <t xml:space="preserve">Disable the Simple Network Management Protocol (SNMP) Server. </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</si>
  <si>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</si>
  <si>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</si>
  <si>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 xml:space="preserve">SNMP mail service is disabled.  Output contains the following:    
disabled
</t>
  </si>
  <si>
    <t>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</si>
  <si>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</si>
  <si>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</si>
  <si>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</si>
  <si>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To close this finding, please provide a screenshot of the Simple Network Management Protocol (SNMP) services have been disabled with the agency's CAP.</t>
  </si>
  <si>
    <t>OEL6-69</t>
  </si>
  <si>
    <t xml:space="preserve">Configure the mail transfer agent for local-only mode. </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</si>
  <si>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</si>
  <si>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</si>
  <si>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</si>
  <si>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</si>
  <si>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</si>
  <si>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</si>
  <si>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</si>
  <si>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OEL6-70</t>
  </si>
  <si>
    <t xml:space="preserve">Disable the Network Information Service (NIS) Server. </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</si>
  <si>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</si>
  <si>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</si>
  <si>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 xml:space="preserve">NIS yellow page service is disabled.  Output contains the following:    
disabled
</t>
  </si>
  <si>
    <t>Network Information Service (NIS)has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</si>
  <si>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</si>
  <si>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</si>
  <si>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OEL6-71</t>
  </si>
  <si>
    <t>AU-8</t>
  </si>
  <si>
    <t>Time Stamps</t>
  </si>
  <si>
    <t xml:space="preserve">Enable time synchronization. </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</si>
  <si>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</si>
  <si>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</si>
  <si>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and Chrony is installed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</si>
  <si>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</si>
  <si>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</si>
  <si>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</si>
  <si>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 yum install ntp
# yum install chrony
On virtual systems where host based time synchronization is available consult your virtualization software documentation and setup host based synchronization.</t>
  </si>
  <si>
    <t>To close this finding, please provide a screenshot of the ntp or chrony services enabled with the agency's CAP.</t>
  </si>
  <si>
    <t>OEL6-72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</si>
  <si>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</si>
  <si>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 [http://www.ntp.org/]. ntp can be configured to be a client and/or a server.
	This recommendation only applies if ntp is in use on the system.</t>
  </si>
  <si>
    <t>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 -u ntp:ntp " is included in OPTIONS :
# grep "^OPTIONS" /etc/sysconfig/ntpd
OPTIONS="-u ntp:ntp"
Additional options may be present.</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</si>
  <si>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</si>
  <si>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</si>
  <si>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</si>
  <si>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</si>
  <si>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</si>
  <si>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 xml:space="preserve">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
</t>
  </si>
  <si>
    <t>OEL6-73</t>
  </si>
  <si>
    <t xml:space="preserve">Configure chrony. </t>
  </si>
  <si>
    <t>chrony is a daemon which implements the Network Time Protocol (NTP) is designed to synchronize system clocks across a variety of systems and use a source that is highly accurate. More information on chrony can be found at http://chrony.tuxfamily.org/ [http://chrony.tuxfamily.org/].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</si>
  <si>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</si>
  <si>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Chrony has not been configured.</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</si>
  <si>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</si>
  <si>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</si>
  <si>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</si>
  <si>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OEL6-74</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</si>
  <si>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</si>
  <si>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</si>
  <si>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 xml:space="preserve">Run the following command and verify ypbind is not installed:
# rpm -q ypbind
</t>
  </si>
  <si>
    <t>ypbind has been removed from the system.  Output contains the following: 
package ypbind is not installed</t>
  </si>
  <si>
    <t>The Network Information Service (NIS) Client has not been disabled.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</si>
  <si>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</si>
  <si>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</si>
  <si>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</si>
  <si>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 yum remove ypbind
</t>
  </si>
  <si>
    <t>To close this finding, please provide a screenshot of the output provided upon executing the yum remove ypbind command with the agency's CAP.</t>
  </si>
  <si>
    <t>OEL6-75</t>
  </si>
  <si>
    <t xml:space="preserve">Disable the rsh client. </t>
  </si>
  <si>
    <t>The rsh package contains the client commands for the rsh services.</t>
  </si>
  <si>
    <t xml:space="preserve">Run the following command and verify rsh is not installed:
# rpm -q rsh
</t>
  </si>
  <si>
    <t>RSH has been removed from the system.  Output contains the following: 
package rsh is not installed</t>
  </si>
  <si>
    <t>The rsh has not been disabled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</si>
  <si>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</si>
  <si>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</si>
  <si>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yum remove rsh
</t>
  </si>
  <si>
    <t>To close this finding, please provide a screenshot of the output provided from executing the yum remove rsh command with the agency's CAP.</t>
  </si>
  <si>
    <t>OEL6-76</t>
  </si>
  <si>
    <t xml:space="preserve">Disable the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</si>
  <si>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</si>
  <si>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</si>
  <si>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has been removed from the system.  Output contains the following: 
package talk is not installed</t>
  </si>
  <si>
    <t>The talk has not been disabled.</t>
  </si>
  <si>
    <t>2.3.3</t>
  </si>
  <si>
    <t xml:space="preserve">Run the following command to uninstall talk:
# yum remove talk
</t>
  </si>
  <si>
    <t>To close this finding, please provide a screenshot of the output provided from executing the yum remove talk command with the agency's CAP.</t>
  </si>
  <si>
    <t>OEL6-77</t>
  </si>
  <si>
    <t xml:space="preserve">Disable the telnet client. </t>
  </si>
  <si>
    <t>The telnet package contains the telnet client, which allows users to start connections to other systems via the telnet protocol.</t>
  </si>
  <si>
    <t xml:space="preserve">Run the following command and verify telnet is not installed:
# rpm -q telnet
</t>
  </si>
  <si>
    <t>telnet has been removed from the system.  Output contains the following: 
package telnet-server is not installed</t>
  </si>
  <si>
    <t>The telnet-server has not been disabled.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</si>
  <si>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</si>
  <si>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</si>
  <si>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 yum remove telnet
</t>
  </si>
  <si>
    <t>To close this finding, please provide a screenshot of the output provided from executing the yum remove telnet command the agency's CAP.</t>
  </si>
  <si>
    <t>OEL6-78</t>
  </si>
  <si>
    <t>Disable the Lightweight Directory Access Protocol (LDAP) client.</t>
  </si>
  <si>
    <t xml:space="preserve">Run the following command and verify openldap-clients is not installed:
# rpm -q openldap-clients
</t>
  </si>
  <si>
    <t>telnet-server has been removed from the system.  Output contains the following: 
package telnet is not installed</t>
  </si>
  <si>
    <t xml:space="preserve">Lightweight Directory Access Protocol (LDAP) is not disabled. </t>
  </si>
  <si>
    <t>2.3.5</t>
  </si>
  <si>
    <t>If the system will not need to act as an LDAP client, it is recommended that the software be removed to reduce the potential attack surface.</t>
  </si>
  <si>
    <t xml:space="preserve">Run the following command to uninstall openldap-clients:
# yum remove openldap-clients
</t>
  </si>
  <si>
    <t>To close this finding, please provide a screenshot of output provided from executing the yum remove openldap-clients command the agency's CAP.</t>
  </si>
  <si>
    <t>OEL6-79</t>
  </si>
  <si>
    <t>Disable the use of wireless interfaces.</t>
  </si>
  <si>
    <t xml:space="preserve">Run the following command to determine wireless interfaces on the system:
# iwconfig
Run the following command and verify wireless interfaces are active:
# ip link show up
</t>
  </si>
  <si>
    <t xml:space="preserve">Wireless Interfaces are deactivated.  If any interfaces using wireless are active then this is a finding.    </t>
  </si>
  <si>
    <t>Wireless Interfaces have not been disabled.</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</si>
  <si>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</si>
  <si>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</si>
  <si>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</si>
  <si>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</si>
  <si>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To close this finding, please provide a screenshot of the output provided from executing the ip link set down command the agency's CAP.</t>
  </si>
  <si>
    <t>OEL6-80</t>
  </si>
  <si>
    <t xml:space="preserve">Disable the use of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</si>
  <si>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</si>
  <si>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</si>
  <si>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</si>
  <si>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IP Forwarding has not been disabled.</t>
  </si>
  <si>
    <t>3.1</t>
  </si>
  <si>
    <t>3.1.1</t>
  </si>
  <si>
    <t>Setting the flag to 0 ensures that a system with multiple interfaces (for example, a hard proxy), will never be able to forward packets, and therefore, never serve as a router.</t>
  </si>
  <si>
    <t>To close this finding, please provide a screenshot of the IP forwarding parameters in /etc/sysctl.conf or a /etc/sysctl.d/* file with the agency's CAP.</t>
  </si>
  <si>
    <t>OEL6-81</t>
  </si>
  <si>
    <t xml:space="preserve">Disable packet redirect sending. </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</si>
  <si>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</si>
  <si>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</si>
  <si>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</si>
  <si>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</si>
  <si>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</si>
  <si>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</si>
  <si>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To close this finding, please provide a screenshot of the IPV4 redirects parameters in /etc/sysctl.conf or a /etc/sysctl.d/* file
with the agency's CAP.</t>
  </si>
  <si>
    <t>OEL6-82</t>
  </si>
  <si>
    <t>SC-7</t>
  </si>
  <si>
    <t>Boundary Protection</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</si>
  <si>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</si>
  <si>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</si>
  <si>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</si>
  <si>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</si>
  <si>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</si>
  <si>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</si>
  <si>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</si>
  <si>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</si>
  <si>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</si>
  <si>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To close this finding, please provide a screenshot of the IPV4 accepted_source_route settings or a copy of the /etc/sysctl.conf or /etc/sysctl.d file with the agency's CAP.</t>
  </si>
  <si>
    <t>OEL6-83</t>
  </si>
  <si>
    <t xml:space="preserve">Reject ICMP redirect messages. </t>
  </si>
  <si>
    <t>ICMP redirect messages are packets that convey routing information and tell the Agency host (acting as a router) to send packets via an alternate path. It is a way of allowing an outside routing device to update the Agency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</si>
  <si>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</si>
  <si>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</si>
  <si>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</si>
  <si>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</si>
  <si>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the Agency system packets to be captured.</t>
  </si>
  <si>
    <t>To close this finding, please provide a screenshot of the tcp_wrappers have been set with the agency's CAP.</t>
  </si>
  <si>
    <t>OEL6-84</t>
  </si>
  <si>
    <t xml:space="preserve">Reject secure ICMP redirect messages. </t>
  </si>
  <si>
    <t>Secure ICMP redirects are the same as ICMP redirects, except they come from gateways listed on the default gateway list. It is assumed that these gateways are known to the Agency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</si>
  <si>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</si>
  <si>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</si>
  <si>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</si>
  <si>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</si>
  <si>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</si>
  <si>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To close this finding, please provide a screenshot of the "net.ipv4.conf.all.accept_redirects = 0" rejecting ICMP redirect messages settings with the agency's CAP.</t>
  </si>
  <si>
    <t>OEL6-85</t>
  </si>
  <si>
    <t>SC-8</t>
  </si>
  <si>
    <t>Transmission Confidentiality and Integrity</t>
  </si>
  <si>
    <t>Log suspicious packets.</t>
  </si>
  <si>
    <t>When enabled, this feature logs packets with un-routable source addresses to the kernel log.</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</si>
  <si>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</si>
  <si>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</si>
  <si>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</si>
  <si>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</si>
  <si>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</si>
  <si>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To close this finding, please provide a screenshot of the IPV4 martians settings or a copy of the /etc/sysctl.conf or /etc/sysctl.d/* file with the agency's CAP.</t>
  </si>
  <si>
    <t>OEL6-86</t>
  </si>
  <si>
    <t>SC-5</t>
  </si>
  <si>
    <t>Denial of Service Protection</t>
  </si>
  <si>
    <t xml:space="preserve">Ignore broadcast ICMP requests. </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</si>
  <si>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</si>
  <si>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</si>
  <si>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</si>
  <si>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</si>
  <si>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</si>
  <si>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the Agency network could be used to trick the Agency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</si>
  <si>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To close this finding, please provide a screenshot of the /etc/hosts.allow settings with the agency's CAP.</t>
  </si>
  <si>
    <t>OEL6-87</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</si>
  <si>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</si>
  <si>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</si>
  <si>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</si>
  <si>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</si>
  <si>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</si>
  <si>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</si>
  <si>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</si>
  <si>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To close this finding, please provide a screenshot of the ignore_bogus_response settings with the agency's CAP.</t>
  </si>
  <si>
    <t>OEL6-88</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</si>
  <si>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</si>
  <si>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</si>
  <si>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</si>
  <si>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</si>
  <si>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</si>
  <si>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</si>
  <si>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the Agency system bogus packets that cannot be responded to. One instance where this feature breaks down is if asymmetrical routing is employed. This would occur when using dynamic routing protocols (bgp, ospf, etc) on the Agency system. If you are using asymmetrical routing on the Agency system, you will not be able to enable this feature without breaking the routing.</t>
  </si>
  <si>
    <t>To close this finding, please provide a screenshot of the reverse path filter  settings with the agency's CAP.</t>
  </si>
  <si>
    <t>OEL6-89</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</si>
  <si>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</si>
  <si>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</si>
  <si>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</si>
  <si>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</si>
  <si>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</si>
  <si>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</si>
  <si>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</si>
  <si>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To close this finding, please provide a screenshot of the tcp_syncookies settings with the agency's CAP.</t>
  </si>
  <si>
    <t>OEL6-90</t>
  </si>
  <si>
    <t xml:space="preserve">Reject IPv6 router advertisements. </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</si>
  <si>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</si>
  <si>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</si>
  <si>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should contain something similar to the following:
net.ipv6.conf.all.accept_ra = 0
net.ipv6.conf.default.accept_ra = 0</t>
  </si>
  <si>
    <t>IPv6 Router Advertisements have not been disabled.</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</si>
  <si>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</si>
  <si>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</si>
  <si>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</si>
  <si>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To close this finding, please provide a screenshot of the IPV6 router advertisement settings with the agency's CAP.</t>
  </si>
  <si>
    <t>OEL6-91</t>
  </si>
  <si>
    <t>Do not accept IPv6 redirects.</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</si>
  <si>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</si>
  <si>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</si>
  <si>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should contain something similar to the following:
net.ipv6.conf.all.accept_redirect = 0
net.ipv6.conf.default.accept_redirect = 0</t>
  </si>
  <si>
    <t>IPv6 Redirect Acceptance have not been disabled.</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</si>
  <si>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</si>
  <si>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</si>
  <si>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OEL6-92</t>
  </si>
  <si>
    <t>Disable IPv6.</t>
  </si>
  <si>
    <t>Although IPv6 has many advantages over IPv4, few organizations have implemented IPv6.</t>
  </si>
  <si>
    <t xml:space="preserve">Run the following command and verify that each kernel line has the ipv6.disable=1 parameter set:
# grep "^\s*kernel" /boot/grub/grub.conf
</t>
  </si>
  <si>
    <t>IPv6 is disabled.  
If the output contains any of the following then this is a finding:
NETWORKING_IPV6=no 
IPV6INIT=no
options ipv6 disable=1</t>
  </si>
  <si>
    <t>IPv6 has not been disabled.</t>
  </si>
  <si>
    <t>3.3.3</t>
  </si>
  <si>
    <t>If IPv6 is not to be used, it is recommended that it be disabled to reduce the attack surface of the system.</t>
  </si>
  <si>
    <t>Edit /boot/grub/grub.conf to include ipv6.disable=1 on all kernel lines.</t>
  </si>
  <si>
    <t>To close this finding, please provide a screenshot of the IPV6 settings in the /etc/default/grub file with the agency's CAP.</t>
  </si>
  <si>
    <t>OEL6-93</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</si>
  <si>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</si>
  <si>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</si>
  <si>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tcp_wrappers is installed:
# rpm -q tcp_wrappers
tcp_wrappers-
Run the following command and verify libwrap.so is installed:
# rpm -q tcp_wrappers-libs
tcp_wrappers-libs-
</t>
  </si>
  <si>
    <t xml:space="preserve">TCP Wrappers are enabled. 
Output contains the following:
tcp_wrappers
</t>
  </si>
  <si>
    <t>TCP Wrappers have not been enabled.</t>
  </si>
  <si>
    <t>3.4</t>
  </si>
  <si>
    <t>3.4.1</t>
  </si>
  <si>
    <t>TCP Wrappers provide a good simple access list mechanism to services that may not have that support built in. It is recommended that all services that can support TCP Wrappers, use it.</t>
  </si>
  <si>
    <t xml:space="preserve">Run the following command to install tcp_wrappers :
# yum install tcp_wrappers
</t>
  </si>
  <si>
    <t>To close this finding, please provide a screenshot of the output provided upon executing the yum install tcp_wrappers command with the agency's CAP.</t>
  </si>
  <si>
    <t>OEL6-94</t>
  </si>
  <si>
    <t>Configure the /etc/host.allow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</si>
  <si>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</si>
  <si>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</si>
  <si>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</si>
  <si>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The /etc/hosts.allow has not been configured appropriately.</t>
  </si>
  <si>
    <t>3.4.2</t>
  </si>
  <si>
    <t>The `/etc/hosts.allow` file supports access control by IP and helps ensure that only authorized systems can connect to the system.</t>
  </si>
  <si>
    <t>To close this finding, please provide a screenshot of the /etc/hosts.allow whitelist settings with the agency's CAP.</t>
  </si>
  <si>
    <t>OEL6-95</t>
  </si>
  <si>
    <t>Configure the /etc/hosts.deny file.</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</si>
  <si>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</si>
  <si>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</si>
  <si>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The access control program is configured to deny all systems besides those listed in the /etc/hosts.allow file.</t>
  </si>
  <si>
    <t>The /etc/hosts.deny has not been configured appropriately.</t>
  </si>
  <si>
    <t>3.4.3</t>
  </si>
  <si>
    <t>The `/etc/hosts.deny` file serves as a failsafe so that any host not specified in `/etc/hosts.allow` is denied access to the system.</t>
  </si>
  <si>
    <t>OEL6-96</t>
  </si>
  <si>
    <t>Configure permissions on the /etc/hosts.allow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</si>
  <si>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</si>
  <si>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 stat /etc/hosts.allow
Access: (0644/-rw-r--r--) Uid: ( 0/ root) Gid: ( 0/ root)
</t>
  </si>
  <si>
    <t>Permission on /etc/hosts.allow is not more permissive than 644.</t>
  </si>
  <si>
    <t>Permissions are excessive on /etc/hosts.allow.</t>
  </si>
  <si>
    <t>3.4.4</t>
  </si>
  <si>
    <t>It is critical to ensure that the `/etc/hosts.allow` file is protected from unauthorized write access. Although it is protected by default, the file permissions could be changed either inadvertently or through malicious actions.</t>
  </si>
  <si>
    <t>To close this finding, please provide a screenshot of the /etc/hosts.allow permission and ownership settings with the agency's CAP.</t>
  </si>
  <si>
    <t>OEL6-97</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</si>
  <si>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</si>
  <si>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</si>
  <si>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</si>
  <si>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</si>
  <si>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</si>
  <si>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3.4.5</t>
  </si>
  <si>
    <t>It is critical to ensure that the `/etc/hosts.deny` file is protected from unauthorized write access. Although it is protected by default, the file permissions could be changed either inadvertently or through malicious actions.</t>
  </si>
  <si>
    <t>To close this finding, please provide a screenshot of the /etc/hosts.deny permissions  and ownership settings with the agency's CAP.</t>
  </si>
  <si>
    <t>OEL6-98</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</si>
  <si>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</si>
  <si>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</si>
  <si>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</si>
  <si>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DCCP is disabled.  
Output contains the following:
# modprobe -n -v dccp
install /bin/true
# lsmod | grep dccp
&lt;No output&gt;
</t>
  </si>
  <si>
    <t>Datagram Congestion Control Protocol (DCCP) has not been disabled.</t>
  </si>
  <si>
    <t>3.5</t>
  </si>
  <si>
    <t>3.5.1</t>
  </si>
  <si>
    <t>If the protocol is not required, it is recommended that the drivers not be installed to reduce the potential attack surface.</t>
  </si>
  <si>
    <t>To close this finding, please provide a screenshot of the /etc/modprobe.d/CIS.conf' settings with the agency's CAP.</t>
  </si>
  <si>
    <t>OEL6-99</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</si>
  <si>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</si>
  <si>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</si>
  <si>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</si>
  <si>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</si>
  <si>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</si>
  <si>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3.5.2</t>
  </si>
  <si>
    <t>If the protocol is not being used, it is recommended that kernel module not be loaded, disabling the service to reduce the potential attack surface.</t>
  </si>
  <si>
    <t>OEL6-100</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</si>
  <si>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</si>
  <si>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</si>
  <si>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</si>
  <si>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</si>
  <si>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</si>
  <si>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3.5.3</t>
  </si>
  <si>
    <t>To close this finding, please provide a screenshot of the /etc/modprobe.d/CIS.conf' file settings with the agency's CAP.</t>
  </si>
  <si>
    <t>OEL6-101</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</si>
  <si>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</si>
  <si>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</si>
  <si>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</si>
  <si>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</si>
  <si>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</si>
  <si>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3.5.4</t>
  </si>
  <si>
    <t>OEL6-102</t>
  </si>
  <si>
    <t xml:space="preserve">Install IPtables. </t>
  </si>
  <si>
    <t xml:space="preserve">Run the following command and verify iptables is installed:
# rpm -q iptables
iptables-
</t>
  </si>
  <si>
    <t>IPtables is installed
Output contains the following:
iptables-_&lt;version&gt;_</t>
  </si>
  <si>
    <t>IPtables has not been enabled.</t>
  </si>
  <si>
    <t>3.6</t>
  </si>
  <si>
    <t>3.6.1</t>
  </si>
  <si>
    <t>iptables is required for firewall management and configuration.</t>
  </si>
  <si>
    <t>To close this finding, please provide a screenshot of the output produced from executing the yum install iptables command with the agency's CAP.</t>
  </si>
  <si>
    <t>OEL6-103</t>
  </si>
  <si>
    <t xml:space="preserve">Configure the default deny firewall policy. </t>
  </si>
  <si>
    <t>A default deny all policy on connections ensures that any unconfigured network usage will be rejected.</t>
  </si>
  <si>
    <t xml:space="preserve">Run the following command and verify that the policy for the INPUT , OUTPUT , and FORWARD chains is DROP or REJECT :
# iptables -L
Chain INPUT (policy DROP)
Chain FORWARD (policy DROP)
Chain OUTPUT (policy DROP)
</t>
  </si>
  <si>
    <t>The default deny policy exists. Allow access rules are added as needed.
Chain INPUT (policy DROP)
Chain FORWARD (policy DROP)
Chain OUTPUT (policy DROP)</t>
  </si>
  <si>
    <t>IPTables is not configured with a default deny policy.</t>
  </si>
  <si>
    <t>3.6.2</t>
  </si>
  <si>
    <t>With a default accept policy the firewall will accept any packet that is not configured to be denied. It is easier to white list acceptable usage than to black list unacceptable usage.</t>
  </si>
  <si>
    <t>To close this finding, please provide a screenshot of the iptables settings with the agency's CAP.</t>
  </si>
  <si>
    <t>OEL6-104</t>
  </si>
  <si>
    <t>Configure the loopback interface.</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</si>
  <si>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</si>
  <si>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</si>
  <si>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The loopback subnet has access to itself, all other networks cannot access it.</t>
  </si>
  <si>
    <t>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</si>
  <si>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</si>
  <si>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</si>
  <si>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OEL6-105</t>
  </si>
  <si>
    <t xml:space="preserve">Configure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</si>
  <si>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</si>
  <si>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</si>
  <si>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Ensure only necessary connections are allowed into the system.</t>
  </si>
  <si>
    <t>Excessive connections are allowed into the system.</t>
  </si>
  <si>
    <t>3.6.4</t>
  </si>
  <si>
    <t>If rules are not in place for new outbound, and established connections all packets will be dropped by the default policy preventing network usage.</t>
  </si>
  <si>
    <t>OEL6-106</t>
  </si>
  <si>
    <t xml:space="preserve">Confirm that firewall rules exist for all open ports. </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</si>
  <si>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</si>
  <si>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</si>
  <si>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</si>
  <si>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 xml:space="preserve">All ports listening on non-loopback addresses do not have firewall rules. </t>
  </si>
  <si>
    <t>3.6.5</t>
  </si>
  <si>
    <t>Without a firewall rule configured for open ports default firewall policy will drop all packets to these ports.</t>
  </si>
  <si>
    <t>To close this finding, please provide a screenshot of the iptables open port rules with the agency's CAP.</t>
  </si>
  <si>
    <t>OEL6-107</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</si>
  <si>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</si>
  <si>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</si>
  <si>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</si>
  <si>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</si>
  <si>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</si>
  <si>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</si>
  <si>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</si>
  <si>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</si>
  <si>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</si>
  <si>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</si>
  <si>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</si>
  <si>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</si>
  <si>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OEL6-108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</si>
  <si>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</si>
  <si>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</si>
  <si>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</si>
  <si>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</si>
  <si>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</si>
  <si>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services are turned on.
Output contains the following:
enabled</t>
  </si>
  <si>
    <t>The 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</si>
  <si>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</si>
  <si>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</si>
  <si>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</si>
  <si>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OEL6-109</t>
  </si>
  <si>
    <t xml:space="preserve">Configure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</si>
  <si>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</si>
  <si>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</si>
  <si>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 xml:space="preserve">Log Files exist and their permissions are not excessive. </t>
  </si>
  <si>
    <t>permissions on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</si>
  <si>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</si>
  <si>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</si>
  <si>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</si>
  <si>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</si>
  <si>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To close this finding, please provide a screenshot of the permissions on files under /var/log or output produced from executing the recommendation statement with the agency's CAP.</t>
  </si>
  <si>
    <t>OEL6-110</t>
  </si>
  <si>
    <t xml:space="preserve">Enable the rsyslog Service. </t>
  </si>
  <si>
    <t>Once the rsyslog package is installed it needs to be activated.</t>
  </si>
  <si>
    <t xml:space="preserve">Run the following command and verify runlevels 2 through 5 are "on":
# chkconfig --list rsyslog
rsyslog 0:off 1:off 2:on 3:on 4:on 5:on 6:off
</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</si>
  <si>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</si>
  <si>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</si>
  <si>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</si>
  <si>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</si>
  <si>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</si>
  <si>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To close this finding, please provide a screenshot of the ryslog service settings with the agency's CAP.</t>
  </si>
  <si>
    <t>OEL6-111</t>
  </si>
  <si>
    <t xml:space="preserve">Configure the logging options. </t>
  </si>
  <si>
    <t>The /etc/rsyslog.conf file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</si>
  <si>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</si>
  <si>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</si>
  <si>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The /etc/rsyslog.conf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</si>
  <si>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</si>
  <si>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</si>
  <si>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</si>
  <si>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</si>
  <si>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OEL6-112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</si>
  <si>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</si>
  <si>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</si>
  <si>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</si>
  <si>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</si>
  <si>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 xml:space="preserve">rsyslog Log Files exist and their permissions are not excessive. </t>
  </si>
  <si>
    <t>permissions on /etc/rsyslog.conf log files have not been configured appropriately.</t>
  </si>
  <si>
    <t>HAU10: Audit logs are not properly protected</t>
  </si>
  <si>
    <t>4.2.1.3</t>
  </si>
  <si>
    <t>To close this finding, please provide a screenshot of the $FileCreateMode 0640 setting with the agency's CAP.</t>
  </si>
  <si>
    <t>OEL6-113</t>
  </si>
  <si>
    <t xml:space="preserve">Configure rsyslog to send logs to a remote log host. </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</si>
  <si>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</si>
  <si>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</si>
  <si>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 xml:space="preserve">Log files are sent to a central host and stored in a secure location. </t>
  </si>
  <si>
    <t>Logs are not being sent to a remote central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</si>
  <si>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</si>
  <si>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</si>
  <si>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</si>
  <si>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</si>
  <si>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OEL6-114</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</si>
  <si>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</si>
  <si>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</si>
  <si>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</si>
  <si>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rsyslog is listening for remote messages.  
Output contains the following:
$ModLoad imtcp.so
$InputTCPServerRun 514</t>
  </si>
  <si>
    <t>The 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</si>
  <si>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</si>
  <si>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</si>
  <si>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OEL6-115</t>
  </si>
  <si>
    <t xml:space="preserve">Enable the syslog-ng service. </t>
  </si>
  <si>
    <t>Once the syslog-ng package is installed it needs to be activated.</t>
  </si>
  <si>
    <t xml:space="preserve">Run the following command and verify runlevels 2 through 5 are "on":
# chkconfig --list syslog-ng
syslog-ng 0:off 1:off 2:on 3:on 4:on 5:on 6:off
</t>
  </si>
  <si>
    <t>syslog-ng service is turned on.
Output contains the following:
enabled</t>
  </si>
  <si>
    <t>The syslog-ng has not been turned on.</t>
  </si>
  <si>
    <t>HAU17</t>
  </si>
  <si>
    <t>HAU17: Audit logs do not capture sufficient auditable events</t>
  </si>
  <si>
    <t>4.2.2</t>
  </si>
  <si>
    <t>4.2.2.1</t>
  </si>
  <si>
    <t>If the `syslog-ng` service is not activated the system may default to the `syslogd` service or lack logging instead.</t>
  </si>
  <si>
    <t>To close this finding, please provide a screenshot of the syslog-ng service settings with the agency's CAP.</t>
  </si>
  <si>
    <t>OEL6-116</t>
  </si>
  <si>
    <t>Configure the /etc/syslog-ng/syslog-ng.conf file.</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</si>
  <si>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</si>
  <si>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</si>
  <si>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rsyslog is capturing important security-related events such as (e.g., successful and failed su attempts, failed login attempts, root login attempts, etc.).
Output should be logging the following: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t>
  </si>
  <si>
    <t>The /etc/syslog-ng/syslog-ng.conf has not been configured appropriately.</t>
  </si>
  <si>
    <t>HAU17:  Audit logs do not capture sufficient auditable events</t>
  </si>
  <si>
    <t>4.2.2.2</t>
  </si>
  <si>
    <t>A great deal of important security-related information is sent via `syslog-ng` (e.g., successful and failed su attempts, failed login attempts, root login attempts, etc.).</t>
  </si>
  <si>
    <t>OEL6-117</t>
  </si>
  <si>
    <t xml:space="preserve">Configure the default syslog-ng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</si>
  <si>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</si>
  <si>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</si>
  <si>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 xml:space="preserve">syslog-ng Log Files exist and their permissions are not excessive. </t>
  </si>
  <si>
    <t>Permissions on /etc/syslog-ng/syslog-ng.conf log files have not been configured appropriately.</t>
  </si>
  <si>
    <t>4.2.2.3</t>
  </si>
  <si>
    <t>It is important to ensure that log files exist and have the correct permissions to ensure that sensitive `syslog-ng` data is archived and protected.</t>
  </si>
  <si>
    <t>OEL6-118</t>
  </si>
  <si>
    <t xml:space="preserve">Configure syslog-ng to send logs to a remote host. </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</si>
  <si>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</si>
  <si>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</si>
  <si>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4.2.2.4</t>
  </si>
  <si>
    <t>OEL6-119</t>
  </si>
  <si>
    <t xml:space="preserve">Only accept remote syslog-ng messages from designated log hosts. </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</si>
  <si>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</si>
  <si>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</si>
  <si>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rsyslog is listening for remote messages.  
Output contains the following:
source net{ tcp(); };
destination remote { file("/var/log/remote/${FULLHOST}-log"); };
log { source(net); destination(remote); };</t>
  </si>
  <si>
    <t>Rsyslog is not listening for remote messages.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</si>
  <si>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</si>
  <si>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</si>
  <si>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OEL6-120</t>
  </si>
  <si>
    <t xml:space="preserve">Restrict root login to the system console. </t>
  </si>
  <si>
    <t>The file /etc/securetty contains a list of valid terminals that may be logged in directly as root.</t>
  </si>
  <si>
    <t xml:space="preserve">
# cat /etc/securetty
</t>
  </si>
  <si>
    <t>All consoles are in a physically secure location and any unauthorized consoles have not been defined.</t>
  </si>
  <si>
    <t>Root login has not been restricted on the system console.</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</si>
  <si>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</si>
  <si>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</si>
  <si>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</si>
  <si>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</si>
  <si>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 (e.g. a locked datacenter).</t>
  </si>
  <si>
    <t>To close this finding, please provide a screenshot of the /etc/securetty file along with an explanation for each vty entry with the agency's CAP.</t>
  </si>
  <si>
    <t>OEL6-121</t>
  </si>
  <si>
    <t xml:space="preserve">Restrict access to the su command. </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</si>
  <si>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wheel group to execute su.</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</si>
  <si>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</si>
  <si>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has been restricted to the su Command
Output contains the following:
auth required pam_wheel.so use_uid
wheel:x:10:root,</t>
  </si>
  <si>
    <t>Access to the su command has not been restricted.</t>
  </si>
  <si>
    <t>HRM8</t>
  </si>
  <si>
    <t>HRM8:  Direct root access is enabled on the system</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</si>
  <si>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</si>
  <si>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</si>
  <si>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OEL6-122</t>
  </si>
  <si>
    <t xml:space="preserve">Enable the cron daemon. </t>
  </si>
  <si>
    <t>The cron daemon is used to execute batch jobs on the system.</t>
  </si>
  <si>
    <t xml:space="preserve">Run the following command and verify runlevels 2 through 5 are "on":
# chkconfig --list crond
crond 0:off 1:off 2:on 3:on 4:on 5:on 6:off
</t>
  </si>
  <si>
    <t xml:space="preserve">The crond service is enabled.  Output contains the following:    
enabled
</t>
  </si>
  <si>
    <t>Crond scheduling service has not been enabled.</t>
  </si>
  <si>
    <t>5.1</t>
  </si>
  <si>
    <t>5.1.1</t>
  </si>
  <si>
    <t>While there may not be user jobs that need to be run on the system, the system does have maintenance jobs that may include security monitoring that have to run, and `cron` is used to execute them.</t>
  </si>
  <si>
    <t>To close this finding, please provide a screenshot of the cron settings with the agency's CAP.</t>
  </si>
  <si>
    <t>OEL6-123</t>
  </si>
  <si>
    <t xml:space="preserve">Configure permissions on the /etc/crontab file.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</si>
  <si>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</si>
  <si>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 stat /etc/crontab
Access: (0600/-rw-------) Uid: ( 0/ root) Gid: ( 0/ root)
</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</si>
  <si>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</si>
  <si>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</si>
  <si>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</si>
  <si>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</si>
  <si>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OEL6-124</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</si>
  <si>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</si>
  <si>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</si>
  <si>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/etc/cron.hourly
Access: (0700/-rw-------) Uid: ( 0/ root) Gid: ( 0/ root)
</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</si>
  <si>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</si>
  <si>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</si>
  <si>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</si>
  <si>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</si>
  <si>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OEL6-125</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</si>
  <si>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</si>
  <si>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</si>
  <si>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/etc/cron.daily
Access: (0700/-rw-------) Uid: ( 0/ root) Gid: ( 0/ root)
</t>
  </si>
  <si>
    <t xml:space="preserve">Output is emitted and /etc/cron.daily is User and Group owned by root and has permissions of 600 or more restrictive. </t>
  </si>
  <si>
    <t>User/Group Owner or File permissions on /etc/cron.daily have not been configured appropriately.</t>
  </si>
  <si>
    <t>5.1.4</t>
  </si>
  <si>
    <t>OEL6-126</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</si>
  <si>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</si>
  <si>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</si>
  <si>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(0700/-rw-------)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</si>
  <si>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</si>
  <si>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</si>
  <si>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</si>
  <si>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OEL6-127</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</si>
  <si>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</si>
  <si>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</si>
  <si>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/etc/cron.monthly
Access: (0700/-rw-------) Uid: ( 0/ root) Gid: ( 0/ root)
</t>
  </si>
  <si>
    <t>Output is emitted and /etc/cron.monthly is User and Group owned by root and has permissions of 600 or more restrictive.</t>
  </si>
  <si>
    <t>User/Group Owner or File permissions on /etc/cron.monthly have not been configured appropriately.</t>
  </si>
  <si>
    <t>5.1.6</t>
  </si>
  <si>
    <t>OEL6-128</t>
  </si>
  <si>
    <t xml:space="preserve">Configure permissions on the /etc/cron.d file. </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</si>
  <si>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</si>
  <si>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
Access: (0700/-rw-------) Uid: ( 0/ root) Gid: ( 0/ root)
</t>
  </si>
  <si>
    <t>Output is emitted and /etc/cron.d is User and Group owned by root and has permissions of 600 or more restrictive.</t>
  </si>
  <si>
    <t>User/Group Owner or File permissions on /etc/cron.d have not been configured appropriately.</t>
  </si>
  <si>
    <t>5.1.7</t>
  </si>
  <si>
    <t>OEL6-129</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</si>
  <si>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</si>
  <si>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</si>
  <si>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</si>
  <si>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</si>
  <si>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</si>
  <si>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</si>
  <si>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</si>
  <si>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To close this finding, please provide a screenshot of the contents of the /etc/cron.allow and /etc/at.allow file settings with the agency's CAP.</t>
  </si>
  <si>
    <t>OEL6-130</t>
  </si>
  <si>
    <t xml:space="preserve">Configure permissions on the /etc/ssh/sshd_config file.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</si>
  <si>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</si>
  <si>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</si>
  <si>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</si>
  <si>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</si>
  <si>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</si>
  <si>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</si>
  <si>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</si>
  <si>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OEL6-131</t>
  </si>
  <si>
    <t xml:space="preserve">Set SSH Protocol to '2'. </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</si>
  <si>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</si>
  <si>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</si>
  <si>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</si>
  <si>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SSH v2 is not being utilized on the system.</t>
  </si>
  <si>
    <t>HSC15</t>
  </si>
  <si>
    <t>5.2.2</t>
  </si>
  <si>
    <t>SSH v1 suffers from insecurities that do not affect SSH v2.</t>
  </si>
  <si>
    <t>OEL6-132</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</si>
  <si>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</si>
  <si>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</si>
  <si>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</si>
  <si>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</si>
  <si>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</si>
  <si>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HAU4</t>
  </si>
  <si>
    <t>HAU4:  System does not audit failed attempts to gain access</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</si>
  <si>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</si>
  <si>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</si>
  <si>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OEL6-133</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</si>
  <si>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</si>
  <si>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</si>
  <si>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</si>
  <si>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</si>
  <si>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SSH X11 forwarding has not been disabled.</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</si>
  <si>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</si>
  <si>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</si>
  <si>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To close this finding, please provide a screenshot of the X11 forwarding setting in the /etc/ssh/sshd_config file with the agency's CAP.</t>
  </si>
  <si>
    <t>OEL6-134</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</si>
  <si>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</si>
  <si>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</si>
  <si>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</si>
  <si>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</si>
  <si>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</si>
  <si>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</si>
  <si>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</si>
  <si>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</si>
  <si>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3 set the number based on site policy.</t>
  </si>
  <si>
    <t>OEL6-135</t>
  </si>
  <si>
    <t xml:space="preserve">Enable SSH IgnoreRhosts. </t>
  </si>
  <si>
    <t>The IgnoreRhosts parameter specifies that .rhosts and .shosts files will not be used in RhostsRSAAuthentication or HostbasedAuthentication.</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</si>
  <si>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</si>
  <si>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</si>
  <si>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</si>
  <si>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</si>
  <si>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</si>
  <si>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To close this finding, please provide a screenshot of the SSH IgnoreRhosts setting in the /etc/ssh/sshd_config file with the agency's CAP.</t>
  </si>
  <si>
    <t>OEL6-136</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</si>
  <si>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</si>
  <si>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</si>
  <si>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</si>
  <si>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</si>
  <si>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</si>
  <si>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</si>
  <si>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</si>
  <si>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To close this finding, please provide a screenshot of the .netrc files settings with the agency's CAP.</t>
  </si>
  <si>
    <t>OEL6-137</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</si>
  <si>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</si>
  <si>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</si>
  <si>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</si>
  <si>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</si>
  <si>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</si>
  <si>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HAC22</t>
  </si>
  <si>
    <t>HAC22:  Administrators do not use su or sudo command to access root privileges</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</si>
  <si>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</si>
  <si>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</si>
  <si>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OEL6-138</t>
  </si>
  <si>
    <t>Disable SSH PermitEmptyPasswords.</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</si>
  <si>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</si>
  <si>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</si>
  <si>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</si>
  <si>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</si>
  <si>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5.2.9</t>
  </si>
  <si>
    <t>Disallowing remote shell access to accounts that have an empty password reduces the probability of unauthorized access to the system</t>
  </si>
  <si>
    <t>To close this finding, please provide a screenshot of the PermitEmptyPasswords option in the /etc/ssh/sshd_config file with the agency's CAP.</t>
  </si>
  <si>
    <t>OEL6-139</t>
  </si>
  <si>
    <t>Disable the SSH PermitUserEnvironment.</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</si>
  <si>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</si>
  <si>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</si>
  <si>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</si>
  <si>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PermitUserEnvironment allows Users to Set Environment Options.</t>
  </si>
  <si>
    <t>5.2.10</t>
  </si>
  <si>
    <t>Permitting users the ability to set environment variables through the SSH daemon could potentially allow users to bypass security controls (e.g. setting an execution path that has `ssh` executing trojan'd programs)</t>
  </si>
  <si>
    <t>OEL6-140</t>
  </si>
  <si>
    <t>IA-7</t>
  </si>
  <si>
    <t>Cryptographic Module Authentication</t>
  </si>
  <si>
    <t xml:space="preserve">Use approved MAC algorithms only. </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</si>
  <si>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</si>
  <si>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</si>
  <si>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</si>
  <si>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</si>
  <si>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</si>
  <si>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</si>
  <si>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OEL6-141</t>
  </si>
  <si>
    <t>AC-12</t>
  </si>
  <si>
    <t>Session Termination</t>
  </si>
  <si>
    <t xml:space="preserve">Configure SSH Idle Timeout Intervals. </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</si>
  <si>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3, the client ssh session will be terminated after 45 seconds of idle time.</t>
  </si>
  <si>
    <t>Idle timeout has not been configured to meet IRS Requirements.</t>
  </si>
  <si>
    <t>Updated to 30 Minutes (1800 seconds) from 15 minutes (908000 seconds)</t>
  </si>
  <si>
    <t>HSC2</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</si>
  <si>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</si>
  <si>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</si>
  <si>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OEL6-142</t>
  </si>
  <si>
    <t xml:space="preserve">Set SSH LoginGraceTime to one minute or less. </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</si>
  <si>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</si>
  <si>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</si>
  <si>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Verify that output LoginGraceTime is 60 or less:
Output contains the following:
LoginGraceTime 60</t>
  </si>
  <si>
    <t>Login timeout has not been configured to meet IRS Requirements.</t>
  </si>
  <si>
    <t>HSC25</t>
  </si>
  <si>
    <t>HSC25: Network sessions do not timeout per Publication 1075 requirements</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</si>
  <si>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</si>
  <si>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</si>
  <si>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To close this finding, please provide a screenshot showing LoginGrace time has been set to 60 or less with the agency's CAP.</t>
  </si>
  <si>
    <t>OEL6-143</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</si>
  <si>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</si>
  <si>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</si>
  <si>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</si>
  <si>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</si>
  <si>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Remote access via SSH has not been restricted.</t>
  </si>
  <si>
    <t>5.2.14</t>
  </si>
  <si>
    <t>Restricting which users can remotely access the system via SSH will help ensure that only authorized users access the system.</t>
  </si>
  <si>
    <t>To close this finding, please provide a screenshot of the allowed users and groups in the /etc/ssh/sshd_config file with the agency's CAP.</t>
  </si>
  <si>
    <t>OEL6-144</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</si>
  <si>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</si>
  <si>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</si>
  <si>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</si>
  <si>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warning banner is not Publication 1075 compliant.</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</si>
  <si>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</si>
  <si>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</si>
  <si>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</si>
  <si>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 xml:space="preserve">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t>
  </si>
  <si>
    <t>OEL6-145</t>
  </si>
  <si>
    <t xml:space="preserve">Configure the password creation requirements. </t>
  </si>
  <si>
    <t>Current password parameters do not meet IRS requirements.</t>
  </si>
  <si>
    <t>HPW3</t>
  </si>
  <si>
    <t>HPW3:  Minimum password length is too short</t>
  </si>
  <si>
    <t>5.3</t>
  </si>
  <si>
    <t>5.3.1</t>
  </si>
  <si>
    <t>Strong passwords protect systems from being hacked through brute force methods.</t>
  </si>
  <si>
    <t>To close this finding, please provide a screenshot of the /etc/pam.d/password-auth file settings with the agency's CAP.</t>
  </si>
  <si>
    <t>OEL6-146</t>
  </si>
  <si>
    <t>AC-7</t>
  </si>
  <si>
    <t>Unsuccessful Logon Attempts</t>
  </si>
  <si>
    <t xml:space="preserve">Configure the lockout for failed password attempts. </t>
  </si>
  <si>
    <t>Lock out users after 3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t>
  </si>
  <si>
    <t>Lockout for Failed Password Attempts is set to 3</t>
  </si>
  <si>
    <t>Lockout for failed password attempts has not been configured per IRS requirements.</t>
  </si>
  <si>
    <t>Updated from 5 to 3
Updated Unlock time to 900 (120 Minutes)</t>
  </si>
  <si>
    <t>5.3.2</t>
  </si>
  <si>
    <t>Locking out user IDs after _n_ unsuccessful consecutive login attempts mitigates brute force password attacks against the Agency systems.</t>
  </si>
  <si>
    <t>OEL6-147</t>
  </si>
  <si>
    <t xml:space="preserve">Limit password reuse. </t>
  </si>
  <si>
    <t>The /etc/security/opasswd file stores the users' old passwords and can be checked to ensure that users are not recycling recent passwords.</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</si>
  <si>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</si>
  <si>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</si>
  <si>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</si>
  <si>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</si>
  <si>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</si>
  <si>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</si>
  <si>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</si>
  <si>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OEL6-148</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</si>
  <si>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</si>
  <si>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</si>
  <si>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 xml:space="preserve">Run the following commands and ensure the sha512 option is included in all results:
# egrep "^password\s+sufficient\s+pam_unix.so" /etc/pam.d/password-auth
password sufficient pam_unix.so sha512
# egrep "^password\s+sufficient\s+pam_unix.so" /etc/pam.d/system-auth
password sufficient pam_unix.so sha512
</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</si>
  <si>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</si>
  <si>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</si>
  <si>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</si>
  <si>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</si>
  <si>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OEL6-149</t>
  </si>
  <si>
    <t xml:space="preserve">Restrict login privileges for system accounts. </t>
  </si>
  <si>
    <t>Run the following script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</si>
  <si>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</si>
  <si>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</si>
  <si>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</si>
  <si>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</si>
  <si>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</si>
  <si>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</si>
  <si>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To close this finding, please provide a screenshot of the /sbin/nologin file settings with the agency's CAP.</t>
  </si>
  <si>
    <t>OEL6-150</t>
  </si>
  <si>
    <t>Set the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</si>
  <si>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</si>
  <si>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 grep "^root:" /etc/passwd | cut -f4 -d:
0
</t>
  </si>
  <si>
    <t xml:space="preserve">Root Account has a GID 0.  </t>
  </si>
  <si>
    <t>Root account has not been assigned a GID of 0.</t>
  </si>
  <si>
    <t>5.4.3</t>
  </si>
  <si>
    <t>Using GID 0 for the `root` account helps prevent `root` -owned files from accidentally becoming accessible to non-privileged users.</t>
  </si>
  <si>
    <t>To close this finding, please provide a screenshot of the GID 0 for the root account settings with the agency's CAP.</t>
  </si>
  <si>
    <t>OEL6-151</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</si>
  <si>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</si>
  <si>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</si>
  <si>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/etc/bashrc
umask 027
# grep "umask" /etc/profile /etc/profile.d/*.sh
umask 027
</t>
  </si>
  <si>
    <t>Default users' umask has been set to a value of 027.</t>
  </si>
  <si>
    <t>HAC11</t>
  </si>
  <si>
    <t>HAC11: User access was not established with concept of least privilege</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</si>
  <si>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</si>
  <si>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</si>
  <si>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To close this finding, please provide a screenshot of the umask settings in the /etc/bashrc, /etc/profile and /etc/profile.d/*.sh files' with the agency's CAP.</t>
  </si>
  <si>
    <t>OEL6-152</t>
  </si>
  <si>
    <t>The PASS_MAX_DAYS parameter in /etc/login.defs allows an administrator to force passwords to expire once they reach a defined age. It is recommended that the PASS_MAX_DAYS parameter be set to less than or equal to 60 days for privileged user accounts, 90 or less for normal user accounts, but not 0 for each user.</t>
  </si>
  <si>
    <t>Password Expiration has not been configured per IRS requirements.</t>
  </si>
  <si>
    <t>HPW2</t>
  </si>
  <si>
    <t>HPW2:  Password does not expire timely</t>
  </si>
  <si>
    <t>7.1.1</t>
  </si>
  <si>
    <t>To close this finding, please provide a screenshot of the PASS_MAX_DAYS setting with the agency's CAP.</t>
  </si>
  <si>
    <t>OEL6-153</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</si>
  <si>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</si>
  <si>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7 or more days.</t>
  </si>
  <si>
    <t xml:space="preserve">Run the following command and verify PASS_MIN_DAYS is 7 or more:
# grep PASS_MIN_DAYS /etc/login.defs
PASS_MIN_DAYS 7
Verify all users with a password have their minimum days between password change set to 7 or more:
# egrep ^[^:]+:[^\!*] /etc/shadow | cut -d: -f1
* 
# chage --list 
Minimum number of days between password change : 7
</t>
  </si>
  <si>
    <t xml:space="preserve">Minimum days between password changes has been set to 1 or more days. </t>
  </si>
  <si>
    <t>Password Minimum age has not been configured per IRS requirements.</t>
  </si>
  <si>
    <t>HPW4</t>
  </si>
  <si>
    <t>HPW4:  Minimum password age does not exist</t>
  </si>
  <si>
    <t>5.4.1</t>
  </si>
  <si>
    <t>5.4.1.2</t>
  </si>
  <si>
    <t>By restricting the frequency of password changes, an administrator can prevent users from repeatedly changing their password in an attempt to circumvent password reuse controls.</t>
  </si>
  <si>
    <t>To close this finding, please provide a screenshot of the PASS_MIN_DAYS setting in the /etc/login.defs file with the agency's CAP.</t>
  </si>
  <si>
    <t>OEL6-154</t>
  </si>
  <si>
    <t>Password expiration warning days have not been configured per IRS requirements.</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</si>
  <si>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</si>
  <si>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</si>
  <si>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</si>
  <si>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</si>
  <si>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</si>
  <si>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OEL6-155</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</si>
  <si>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</si>
  <si>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</si>
  <si>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30 or less:
# useradd -D | grep INACTIVE
INACTIVE=30
Verify all users with a password have Password inactive no more than 30 days after password expires:
# egrep ^[^:]+:[^\!*] /etc/shadow | cut -d: -f1
* 
# chage --list 
Password inactive : 
</t>
  </si>
  <si>
    <t xml:space="preserve">Inactive password lock has been set to 120 days or less. </t>
  </si>
  <si>
    <t>HAC10</t>
  </si>
  <si>
    <t>HAC10:  Accounts do not expire after the correct period of inactivity</t>
  </si>
  <si>
    <t>5.4.1.4</t>
  </si>
  <si>
    <t>Inactive accounts pose a threat to system security since the users are not logging in to notice failed login attempts or other anomalies.</t>
  </si>
  <si>
    <t>OEL6-156</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</si>
  <si>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</si>
  <si>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</si>
  <si>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</si>
  <si>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</si>
  <si>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</si>
  <si>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</si>
  <si>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</si>
  <si>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</si>
  <si>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</si>
  <si>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</si>
  <si>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OEL6-157</t>
  </si>
  <si>
    <t>Configure permissions on the /etc/passwd file.</t>
  </si>
  <si>
    <t>The /etc/passwd file contains user account information that is used by many system utilities and therefore must be readable for these utilities to operate.</t>
  </si>
  <si>
    <t xml:space="preserve">Run the following command and verify Uid and Gid are both 0/root and Access is 644 :
# stat /etc/passwd
Access: (0644/-rw-r--r--) Uid: ( 0/ root) Gid: ( 0/ root)
</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</si>
  <si>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</si>
  <si>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</si>
  <si>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</si>
  <si>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</si>
  <si>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</si>
  <si>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OEL6-158</t>
  </si>
  <si>
    <t>Configure permissions on the /etc/shadow file.</t>
  </si>
  <si>
    <t>The /etc/shadow file is used to store the information about user accounts that is critical to the security of those accounts, such as the hashed password and other security information.</t>
  </si>
  <si>
    <t xml:space="preserve">Run the following command and verify Uid and Gid are 0/root , and Access is 000 :
# stat /etc/shadow
Access: (0000/----------) Uid: ( 0/ root) Gid: ( 0/ root)
</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</si>
  <si>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</si>
  <si>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</si>
  <si>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</si>
  <si>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</si>
  <si>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OEL6-159</t>
  </si>
  <si>
    <t>Configure permissions on the /etc/group file.</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</si>
  <si>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</si>
  <si>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 stat /etc/group
Access: (0644/-rw-r--r--) Uid: ( 0/ root) Gid: ( 0/ root)
</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</si>
  <si>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</si>
  <si>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</si>
  <si>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</si>
  <si>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</si>
  <si>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OEL6-160</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</si>
  <si>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</si>
  <si>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</si>
  <si>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and Gid are 0/root , and Access is 000:
# stat /etc/gshadow
Access: (0000/----------) Uid: ( 0/ root) Gid: ( 0/ root)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</si>
  <si>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</si>
  <si>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</si>
  <si>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</si>
  <si>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</si>
  <si>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OEL6-161</t>
  </si>
  <si>
    <t>Configure permissions on the /etc/passwd- file.</t>
  </si>
  <si>
    <t>The /etc/passwd- file contains backup user account information.</t>
  </si>
  <si>
    <t xml:space="preserve">Run the following command and verify Uid and Gid are both 0/root and Access is 644 or more restrictive:
# stat /etc/passwd-
Access: (0644/-rw-------) Uid: ( 0/ root) Gid: ( 0/ root)
</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</si>
  <si>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</si>
  <si>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</si>
  <si>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</si>
  <si>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</si>
  <si>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OEL6-162</t>
  </si>
  <si>
    <t>Configure permissions on the /etc/shadow- file.</t>
  </si>
  <si>
    <t>The /etc/shadow- file is used to store backup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</si>
  <si>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</si>
  <si>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</si>
  <si>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</si>
  <si>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</si>
  <si>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OEL6-163</t>
  </si>
  <si>
    <t>Configure permissions on the /etc/group- file.</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</si>
  <si>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</si>
  <si>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</si>
  <si>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</si>
  <si>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</si>
  <si>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</si>
  <si>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</si>
  <si>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OEL6-164</t>
  </si>
  <si>
    <t>Configure permissions on the /etc/gshadow- file.</t>
  </si>
  <si>
    <t>The /etc/gshadow- file is used to store backup information about groups that is critical to the security of those accounts, such as the hashed password and other security information.</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</si>
  <si>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</si>
  <si>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</si>
  <si>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</si>
  <si>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</si>
  <si>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OEL6-165</t>
  </si>
  <si>
    <t xml:space="preserve">Confirm that world writable films do not exist. </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</si>
  <si>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</si>
  <si>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</si>
  <si>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</si>
  <si>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</si>
  <si>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</si>
  <si>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</si>
  <si>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is advisable, but always consult relevant vendor documentation to avoid breaking any application dependencies on a given file.</t>
  </si>
  <si>
    <t>OEL6-166</t>
  </si>
  <si>
    <t xml:space="preserve">Confirm that unowned files or directories do not exist. </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</si>
  <si>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</si>
  <si>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</si>
  <si>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</si>
  <si>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</si>
  <si>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</si>
  <si>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</si>
  <si>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</si>
  <si>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OEL6-167</t>
  </si>
  <si>
    <t xml:space="preserve">Confirm that ungrouped files or directories do not exist. </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</si>
  <si>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</si>
  <si>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</si>
  <si>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</si>
  <si>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There are Un-grouped Files and Directories.</t>
  </si>
  <si>
    <t>6.1.12</t>
  </si>
  <si>
    <t>OEL6-168</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</si>
  <si>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</si>
  <si>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</si>
  <si>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</si>
  <si>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</si>
  <si>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</si>
  <si>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</si>
  <si>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</si>
  <si>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</si>
  <si>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OEL6-169</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</si>
  <si>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</si>
  <si>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</si>
  <si>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</si>
  <si>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</si>
  <si>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</si>
  <si>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</si>
  <si>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</si>
  <si>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</si>
  <si>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OEL6-170</t>
  </si>
  <si>
    <t xml:space="preserve">Set passwords for any blank password fields. </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</si>
  <si>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</si>
  <si>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</si>
  <si>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</si>
  <si>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The system has user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</si>
  <si>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</si>
  <si>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</si>
  <si>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</si>
  <si>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</si>
  <si>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of the /etc/shadow file settings with the agency's CAP.</t>
  </si>
  <si>
    <t>OEL6-171</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</si>
  <si>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</si>
  <si>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</si>
  <si>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</si>
  <si>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</si>
  <si>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</si>
  <si>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</si>
  <si>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</si>
  <si>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</si>
  <si>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</si>
  <si>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</si>
  <si>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OEL6-172</t>
  </si>
  <si>
    <t>Confirm that no legacy "+" entries exist in the /etc/shadow file.</t>
  </si>
  <si>
    <t xml:space="preserve">Run the following command and verify that no output is returned:
# grep "^\+:" /etc/shadow
</t>
  </si>
  <si>
    <t>The + flag is not set on entries in /etc/shadow.</t>
  </si>
  <si>
    <t>Legacy "+" entries exist in the /etc/shadow file.</t>
  </si>
  <si>
    <t>6.2.3</t>
  </si>
  <si>
    <t>Remove all legacy '+' entries from the /etc/shadow file.</t>
  </si>
  <si>
    <t>OEL6-173</t>
  </si>
  <si>
    <t>Confirm that no legacy "+" entries exist in the /etc/group file.</t>
  </si>
  <si>
    <t xml:space="preserve">Run the following command and verify that no output is returned:
# grep "^\+:" /etc/group
</t>
  </si>
  <si>
    <t xml:space="preserve">The + flag is not set on entries in /etc/group. </t>
  </si>
  <si>
    <t>Legacy "+" entries exist in the /etc/group file.</t>
  </si>
  <si>
    <t>6.2.4</t>
  </si>
  <si>
    <t>Remove any legacy '+' entries from /etc/group if they exist.</t>
  </si>
  <si>
    <t>Remove all legacy '+' entries from /etc/group file.</t>
  </si>
  <si>
    <t>To close this finding, please provide a screenshot of the /etc/group file settings with the agency's CAP.</t>
  </si>
  <si>
    <t>OEL6-174</t>
  </si>
  <si>
    <t xml:space="preserve">Set root to be the only UID 0 account. </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</si>
  <si>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</si>
  <si>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</si>
  <si>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</si>
  <si>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</si>
  <si>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</si>
  <si>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</si>
  <si>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</si>
  <si>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Remove any users other than `root` with an UID of `0` or assign them a new UID that is appropriate with their job duties.</t>
  </si>
  <si>
    <t>To close this finding, please provide a screenshot of the UIDs shown in the /etc/passwd file with the agency's CAP.</t>
  </si>
  <si>
    <t>OEL6-175</t>
  </si>
  <si>
    <t xml:space="preserve">Confirm that the root PATH is set correctly. </t>
  </si>
  <si>
    <t>The root user can execute any command on the system and could be fooled into executing programs unintentionally if the PATH is not set correctly.</t>
  </si>
  <si>
    <t xml:space="preserve">Run the following script and verify no results are returned:
#!/bin/bash
if [ "echo $PATH | grep ::" != "" ]; then
 echo "Empty Directory in PATH (::)"
fi
if [ "echo $PATH | grep :$" != "" ]; then
 echo "Trailing : in PATH"
fi
p=echo $PATH | sed -e "s/::/:/" -e "s/:$//" -e "s/:/ /g"
set -- $p
while [ "$1" != "" ]; do
 if [ "$1" = "." ]; then
 echo "PATH contains ."
 shift
 continue
 fi
 if [ -d $1 ]; then
 dirperm=ls -ldH $1 | cut -f1 -d" "
 if [ echo $dirperm | cut -c6 != "-" ]; then
 echo "Group Write permission set on directory $1"
 fi
 if [ echo $dirperm | cut -c9 != "-" ]; then
 echo "Other Write permission set on directory $1"
 fi
 dirown=ls -ldH $1 | awk "{print $3}"
 if [ "$dirown" != "root" ] ; then
 echo $1 is not owned by root
 fi
 else
 echo $1 is not a directory
 fi
 shift
done
</t>
  </si>
  <si>
    <t xml:space="preserve">All files or directories that are PATH variables, are owned by root. </t>
  </si>
  <si>
    <t>The root PATH has not been set correctly.</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</si>
  <si>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</si>
  <si>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</si>
  <si>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</si>
  <si>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Make root the owner of all system path files and directories.</t>
  </si>
  <si>
    <t>To close this finding, please provide a screenshot of the root PATH settings with the agency's CAP.</t>
  </si>
  <si>
    <t>OEL6-176</t>
  </si>
  <si>
    <t xml:space="preserve">Set home directories for all users. </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</si>
  <si>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</si>
  <si>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</si>
  <si>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All system users have a valid home directory.</t>
  </si>
  <si>
    <t>All users on the system do not have valid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</si>
  <si>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</si>
  <si>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</si>
  <si>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</si>
  <si>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Set home directories for all users.</t>
  </si>
  <si>
    <t>To close this finding, please provide a screenshot that shows all home directory ownership with the agency's CAP.</t>
  </si>
  <si>
    <t>OEL6-177</t>
  </si>
  <si>
    <t xml:space="preserve">Set the users' home directories permissions to 750 or a value that is more restrictive. </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</si>
  <si>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</si>
  <si>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</si>
  <si>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</si>
  <si>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</si>
  <si>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</si>
  <si>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</si>
  <si>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</si>
  <si>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</si>
  <si>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OEL6-178</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</si>
  <si>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</si>
  <si>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</si>
  <si>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</si>
  <si>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t>
  </si>
  <si>
    <t>Users are not the owner of their home directory.</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</si>
  <si>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</si>
  <si>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</si>
  <si>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</si>
  <si>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</si>
  <si>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OEL6-179</t>
  </si>
  <si>
    <t>Confirm that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</si>
  <si>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</si>
  <si>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</si>
  <si>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</si>
  <si>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</si>
  <si>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</si>
  <si>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</si>
  <si>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</si>
  <si>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</si>
  <si>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OEL6-180</t>
  </si>
  <si>
    <t>Confirm that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</si>
  <si>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</si>
  <si>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</si>
  <si>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The .forward file is not used on the system to forward mail.</t>
  </si>
  <si>
    <t>The .forward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</si>
  <si>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</si>
  <si>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</si>
  <si>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</si>
  <si>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</si>
  <si>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</si>
  <si>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</si>
  <si>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</si>
  <si>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OEL6-181</t>
  </si>
  <si>
    <t>Confirm that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</si>
  <si>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</si>
  <si>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</si>
  <si>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t>
  </si>
  <si>
    <t>The .netrc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</si>
  <si>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</si>
  <si>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</si>
  <si>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</si>
  <si>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To close this finding, please provide a screenshot showing no .netrc files exist with the agency's CAP.</t>
  </si>
  <si>
    <t>OEL6-182</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</si>
  <si>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</si>
  <si>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</si>
  <si>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</si>
  <si>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</si>
  <si>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</si>
  <si>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</si>
  <si>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</si>
  <si>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</si>
  <si>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OEL6-183</t>
  </si>
  <si>
    <t>Confirm that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</si>
  <si>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</si>
  <si>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</si>
  <si>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The .rhosts file is not used on the system to provide remote system access without a password.</t>
  </si>
  <si>
    <t>The .rhost files exists on the system.</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</si>
  <si>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</si>
  <si>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</si>
  <si>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</si>
  <si>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</si>
  <si>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OEL6-184</t>
  </si>
  <si>
    <t>Confirm that all groups in the /etc/passwd file exist in the /etc/group file.</t>
  </si>
  <si>
    <t>Over time, system administration errors and changes can lead to groups being defined in /etc/passwd but not in /etc/group.</t>
  </si>
  <si>
    <t xml:space="preserve">Run the following script and verify no results are returned:
#!/bin/bash
for i in $(cut -s -d: -f4 /etc/passwd | sort -u ); do
 grep -q -P "^.*?:[^:]*:$i:" /etc/group
 if [ $? -ne 0 ]; then
 echo "Group $i is referenced by /etc/passwd but does not exist in /etc/group"
 fi
done
</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</si>
  <si>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</si>
  <si>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</si>
  <si>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</si>
  <si>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</si>
  <si>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</si>
  <si>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</si>
  <si>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differences between the uid's in /etc/passwd and /etc/group file with the agency's CAP.</t>
  </si>
  <si>
    <t>OEL6-185</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</si>
  <si>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</si>
  <si>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</si>
  <si>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</si>
  <si>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</si>
  <si>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</si>
  <si>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</si>
  <si>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</si>
  <si>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</si>
  <si>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all UIDs in the /etc/passwd file with the agency's CAP.</t>
  </si>
  <si>
    <t>OEL6-186</t>
  </si>
  <si>
    <t>Delete all duplicate GIDs.</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</si>
  <si>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</si>
  <si>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groups=awk -F: "($3 == n) { print $1 }" n=$2 /etc/group | xargs
 echo "Duplicate GID ($2): ${groups}"
 fi
done
</t>
  </si>
  <si>
    <t xml:space="preserve">The system does not contain duplicate Group IDs in the /etc/group file. </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</si>
  <si>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</si>
  <si>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</si>
  <si>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</si>
  <si>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all GIDs in the /etc/group file with the agency's CAP.</t>
  </si>
  <si>
    <t>OEL6-187</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</si>
  <si>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</si>
  <si>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</si>
  <si>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uids=awk -F: "($1 == n) { print $3 }" n=$2 /etc/passwd | xargs
 echo "Duplicate User Name ($2): ${uids}"
 fi
done
</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</si>
  <si>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</si>
  <si>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</si>
  <si>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</si>
  <si>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</si>
  <si>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</si>
  <si>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</si>
  <si>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To close this finding, please provide a screenshot of all the user names in the /etc/passwd file with the agency's CAP.</t>
  </si>
  <si>
    <t>OEL6-188</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</si>
  <si>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</si>
  <si>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</si>
  <si>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gids=gawk -F: "($1 == n) { print $3 }" n=$2 /etc/group | xargs
 echo "Duplicate Group Name ($2): ${gids}"
 fi
done
</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</si>
  <si>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</si>
  <si>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</si>
  <si>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</si>
  <si>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</si>
  <si>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</si>
  <si>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To close this finding, please provide a screenshot of all group names in the /etc/group file settings with the agency's CAP.</t>
  </si>
  <si>
    <t>OEL7-01</t>
  </si>
  <si>
    <t>OEL7-02</t>
  </si>
  <si>
    <t>The nodev option has not been set on the /tmp partition.</t>
  </si>
  <si>
    <t>OEL7-03</t>
  </si>
  <si>
    <t>The nosuid option has not been set on the /tmp partition.</t>
  </si>
  <si>
    <t>OEL7-04</t>
  </si>
  <si>
    <t>The noexec option has not been set on the /tmp partition.</t>
  </si>
  <si>
    <t>OEL7-05</t>
  </si>
  <si>
    <t>The nodev option has not been set on the /var/tmp partition.</t>
  </si>
  <si>
    <t>OEL7-06</t>
  </si>
  <si>
    <t>OEL7-07</t>
  </si>
  <si>
    <t>The noexec option has not been set on the /var/tmp partition.</t>
  </si>
  <si>
    <t>OEL7-08</t>
  </si>
  <si>
    <t>The nodev option has not been set on the /home partition.</t>
  </si>
  <si>
    <t>OEL7-09</t>
  </si>
  <si>
    <t>The nodev option has not been set on the /dev/shm partition.</t>
  </si>
  <si>
    <t>OEL7-10</t>
  </si>
  <si>
    <t>The nosuid option has not been set on the /dev/shm partition.</t>
  </si>
  <si>
    <t>OEL7-11</t>
  </si>
  <si>
    <t>The noexec option has not been set on the /dev/shm partition.</t>
  </si>
  <si>
    <t>OEL7-12</t>
  </si>
  <si>
    <t xml:space="preserve">Run the following command and verify that the `nodev` option is set on all removable media partitions.
# mount
</t>
  </si>
  <si>
    <t>OEL7-13</t>
  </si>
  <si>
    <t xml:space="preserve">Run the following command and verify that the `nosuid` option is set on all removable media partitions.
# mount
</t>
  </si>
  <si>
    <t>OEL7-14</t>
  </si>
  <si>
    <t xml:space="preserve">Run the following command and verify that the `noexec` option is set on all removable media partitions.
# mount
</t>
  </si>
  <si>
    <t>OEL7-15</t>
  </si>
  <si>
    <t>OEL7-16</t>
  </si>
  <si>
    <t>OEL7-17</t>
  </si>
  <si>
    <t>OEL7-18</t>
  </si>
  <si>
    <t>OEL7-19</t>
  </si>
  <si>
    <t>OEL7-20</t>
  </si>
  <si>
    <t>OEL7-21</t>
  </si>
  <si>
    <t>OEL7-22</t>
  </si>
  <si>
    <t>OEL7-23</t>
  </si>
  <si>
    <t>OEL7-24</t>
  </si>
  <si>
    <t>OEL7-25</t>
  </si>
  <si>
    <t>Edit `/etc/yum.conf` and set '`gpgcheck=1`' in the `[main]` section.
Edit any failing files in `/etc/yum.repos.d/*` and set all instances of `gpgcheck` to '`1`'.</t>
  </si>
  <si>
    <t>OEL7-26</t>
  </si>
  <si>
    <t>Most packages managers implement GPG key signing to verify package integrity during installation.</t>
  </si>
  <si>
    <t>OEL7-27</t>
  </si>
  <si>
    <t>OEL7-28</t>
  </si>
  <si>
    <t>OEL7-29</t>
  </si>
  <si>
    <t>OEL7-30</t>
  </si>
  <si>
    <t>OEL7-31</t>
  </si>
  <si>
    <t>OEL7-32</t>
  </si>
  <si>
    <t>Requiring authentication in single user mode (rescue mode) prevents an unauthorized user from rebooting the system into single user to gain root privileges without credentials.</t>
  </si>
  <si>
    <t>OEL7-33</t>
  </si>
  <si>
    <t>OEL7-34</t>
  </si>
  <si>
    <t>OEL7-35</t>
  </si>
  <si>
    <t>OEL7-36</t>
  </si>
  <si>
    <t>OEL7-37</t>
  </si>
  <si>
    <t>Login Banner is not Publication 1075 compliant.</t>
  </si>
  <si>
    <t>OEL7-38</t>
  </si>
  <si>
    <t>OEL7-39</t>
  </si>
  <si>
    <t>OEL7-40</t>
  </si>
  <si>
    <t>OEL7-41</t>
  </si>
  <si>
    <t>OEL7-42</t>
  </si>
  <si>
    <t>OEL7-43</t>
  </si>
  <si>
    <t>OEL7-44</t>
  </si>
  <si>
    <t>OEL7-45</t>
  </si>
  <si>
    <t>OEL7-46</t>
  </si>
  <si>
    <t>OEL7-47</t>
  </si>
  <si>
    <t>OEL7-48</t>
  </si>
  <si>
    <t>OEL7-49</t>
  </si>
  <si>
    <t>OEL7-50</t>
  </si>
  <si>
    <t>OEL7-51</t>
  </si>
  <si>
    <t>The X Windows System is installed which is traditionally used for workstations.</t>
  </si>
  <si>
    <t>OEL7-52</t>
  </si>
  <si>
    <t>The Avahi daemon service has not been disabled.</t>
  </si>
  <si>
    <t>OEL7-53</t>
  </si>
  <si>
    <t>The Common Unix Printing Daemon (CUPS) has not been disabled.</t>
  </si>
  <si>
    <t>OEL7-54</t>
  </si>
  <si>
    <t xml:space="preserve">The Dynamic Host Configuration Protocol (DHCP) serve has not been disabled. </t>
  </si>
  <si>
    <t>OEL7-55</t>
  </si>
  <si>
    <t>The Lightweight Directory Access Protocol (LDAP) service has not been disabled.</t>
  </si>
  <si>
    <t>OEL7-56</t>
  </si>
  <si>
    <t>OEL7-57</t>
  </si>
  <si>
    <t>The Domain Name Service has not been disabled.</t>
  </si>
  <si>
    <t>OEL7-58</t>
  </si>
  <si>
    <t>The VSFTPD FTP service has not been disabled.</t>
  </si>
  <si>
    <t>OEL7-59</t>
  </si>
  <si>
    <t>The HTTPD service has not been disabled.</t>
  </si>
  <si>
    <t>OEL7-60</t>
  </si>
  <si>
    <t>The Dovecot IMAP and POP3 service has not been disabled.</t>
  </si>
  <si>
    <t>OEL7-61</t>
  </si>
  <si>
    <t>The SMB Samba service has not been disabled.</t>
  </si>
  <si>
    <t>OEL7-62</t>
  </si>
  <si>
    <t>The Squid HTTP Proxy service has not been disabled.</t>
  </si>
  <si>
    <t>OEL7-63</t>
  </si>
  <si>
    <t>The SNMP mail service has not been disabled.</t>
  </si>
  <si>
    <t>OEL7-64</t>
  </si>
  <si>
    <t>OEL7-65</t>
  </si>
  <si>
    <t>The NIS service has not been disabled.</t>
  </si>
  <si>
    <t>OEL7-66</t>
  </si>
  <si>
    <t>2.2.17</t>
  </si>
  <si>
    <t>OEL7-67</t>
  </si>
  <si>
    <t>2.2.18</t>
  </si>
  <si>
    <t>OEL7-68</t>
  </si>
  <si>
    <t>The telnet service has not been disabled.</t>
  </si>
  <si>
    <t>2.2.19</t>
  </si>
  <si>
    <t>To close this finding, please provide a screenshot of the disabled telnet service settings with the agency's CAP.</t>
  </si>
  <si>
    <t>OEL7-69</t>
  </si>
  <si>
    <t>OEL7-70</t>
  </si>
  <si>
    <t>The Rsync service has not been disabled.</t>
  </si>
  <si>
    <t>OEL7-71</t>
  </si>
  <si>
    <t>OEL7-72</t>
  </si>
  <si>
    <t>OEL7-73</t>
  </si>
  <si>
    <t>OEL7-74</t>
  </si>
  <si>
    <t>OEL7-75</t>
  </si>
  <si>
    <t>OEL7-76</t>
  </si>
  <si>
    <t>OEL7-77</t>
  </si>
  <si>
    <t>OEL7-78</t>
  </si>
  <si>
    <t xml:space="preserve">The Lightweight Directory Access Protocol (LDAP) is not disabled. </t>
  </si>
  <si>
    <t>OEL7-79</t>
  </si>
  <si>
    <t>Wireless Interfaces have not been deactivated.</t>
  </si>
  <si>
    <t>OEL7-80</t>
  </si>
  <si>
    <t>OEL7-81</t>
  </si>
  <si>
    <t>OEL7-82</t>
  </si>
  <si>
    <t>OEL7-83</t>
  </si>
  <si>
    <t>OEL7-84</t>
  </si>
  <si>
    <t>OEL7-85</t>
  </si>
  <si>
    <t>OEL7-86</t>
  </si>
  <si>
    <t>OEL7-87</t>
  </si>
  <si>
    <t>OEL7-88</t>
  </si>
  <si>
    <t>OEL7-89</t>
  </si>
  <si>
    <t>OEL7-90</t>
  </si>
  <si>
    <t>OEL7-91</t>
  </si>
  <si>
    <t>OEL7-92</t>
  </si>
  <si>
    <t>OEL7-93</t>
  </si>
  <si>
    <t>OEL7-94</t>
  </si>
  <si>
    <t>OEL7-95</t>
  </si>
  <si>
    <t>OEL7-96</t>
  </si>
  <si>
    <t>OEL7-97</t>
  </si>
  <si>
    <t>OEL7-98</t>
  </si>
  <si>
    <t>OEL7-99</t>
  </si>
  <si>
    <t>OEL7-100</t>
  </si>
  <si>
    <t>OEL7-101</t>
  </si>
  <si>
    <t>OEL7-102</t>
  </si>
  <si>
    <t>OEL7-103</t>
  </si>
  <si>
    <t>OEL7-104</t>
  </si>
  <si>
    <t>The Loopback interface has excessive permissions granted.</t>
  </si>
  <si>
    <t>OEL7-105</t>
  </si>
  <si>
    <t>OEL7-106</t>
  </si>
  <si>
    <t>OEL7-107</t>
  </si>
  <si>
    <t>Edit `/etc/logrotate.conf` and `/etc/logrotate.d/*` to ensure logs are rotated according to site policy.</t>
  </si>
  <si>
    <t>OEL7-108</t>
  </si>
  <si>
    <t>rsyslog or syslog-ng has not been turned on.</t>
  </si>
  <si>
    <t>OEL7-109</t>
  </si>
  <si>
    <t>The permissions on the /var/log/ log files have not been configured appropriately.</t>
  </si>
  <si>
    <t>OEL7-110</t>
  </si>
  <si>
    <t>rsyslog has not been turned on.</t>
  </si>
  <si>
    <t>OEL7-111</t>
  </si>
  <si>
    <t>/etc/rsyslog.conf has not been configured appropriately.</t>
  </si>
  <si>
    <t>OEL7-112</t>
  </si>
  <si>
    <t>The permissions on the /etc/rsyslog.conf log files have not been configured appropriately.</t>
  </si>
  <si>
    <t>OEL7-113</t>
  </si>
  <si>
    <t>Logs are not being sent to a remote log host.</t>
  </si>
  <si>
    <t>OEL7-114</t>
  </si>
  <si>
    <t>rsyslog is not listening for remote messages.</t>
  </si>
  <si>
    <t>OEL7-115</t>
  </si>
  <si>
    <t>OEL7-116</t>
  </si>
  <si>
    <t>OEL7-117</t>
  </si>
  <si>
    <t>OEL7-118</t>
  </si>
  <si>
    <t>OEL7-119</t>
  </si>
  <si>
    <t>OEL7-120</t>
  </si>
  <si>
    <t>OEL7-121</t>
  </si>
  <si>
    <t>OEL7-122</t>
  </si>
  <si>
    <t>The crond scheduling service has not been enabled.</t>
  </si>
  <si>
    <t>OEL7-123</t>
  </si>
  <si>
    <t>OEL7-124</t>
  </si>
  <si>
    <t>OEL7-125</t>
  </si>
  <si>
    <t>OEL7-126</t>
  </si>
  <si>
    <t>OEL7-127</t>
  </si>
  <si>
    <t>OEL7-128</t>
  </si>
  <si>
    <t>OEL7-129</t>
  </si>
  <si>
    <t>at/cron has not been restricted to authorized users or has excessive permissions on its configuration files.</t>
  </si>
  <si>
    <t>OEL7-130</t>
  </si>
  <si>
    <t>OEL7-131</t>
  </si>
  <si>
    <t>OEL7-132</t>
  </si>
  <si>
    <t>OEL7-133</t>
  </si>
  <si>
    <t>OEL7-134</t>
  </si>
  <si>
    <t>Setting the `MaxAuthTries` parameter to a low number will minimize the risk of successful brute force attacks to the SSH server. While the recommended setting is 3, set the number based on site policy.</t>
  </si>
  <si>
    <t>OEL7-135</t>
  </si>
  <si>
    <t>OEL7-136</t>
  </si>
  <si>
    <t>To close this finding, please provide a screenshot of the SSH HostbasedAuthentication setting in the /etc/ssh/sshd_config file with the agency's CAP.</t>
  </si>
  <si>
    <t>OEL7-137</t>
  </si>
  <si>
    <t>OEL7-138</t>
  </si>
  <si>
    <t>OEL7-139</t>
  </si>
  <si>
    <t>Users are allowed to the Set Environment Options.</t>
  </si>
  <si>
    <t>OEL7-140</t>
  </si>
  <si>
    <t>OEL7-141</t>
  </si>
  <si>
    <t>Updated to 30 Minutes (1800 seconds) from 15 minutes (1800 seconds)</t>
  </si>
  <si>
    <t>OEL7-142</t>
  </si>
  <si>
    <t>OEL7-143</t>
  </si>
  <si>
    <t>OEL7-144</t>
  </si>
  <si>
    <t>The warning banner is not Publication 1075 compliant.</t>
  </si>
  <si>
    <t>OEL7-145</t>
  </si>
  <si>
    <t>OEL7-146</t>
  </si>
  <si>
    <t>OEL7-147</t>
  </si>
  <si>
    <t>OEL7-148</t>
  </si>
  <si>
    <t>To close this finding, please provide a screenshot of the /etc/pam.d/password-auth and /etc/pam.d/system-auth file hash algorithm settings with the agency's CAP.</t>
  </si>
  <si>
    <t>OEL7-149</t>
  </si>
  <si>
    <t>OEL7-150</t>
  </si>
  <si>
    <t>The Root account has not been assigned a GID of 0.</t>
  </si>
  <si>
    <t>OEL7-151</t>
  </si>
  <si>
    <t>OEL7-152</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</si>
  <si>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</si>
  <si>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OEL7-153</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</si>
  <si>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</si>
  <si>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OEL7-154</t>
  </si>
  <si>
    <t xml:space="preserve">Set password expiration warning days to 14 or more days. </t>
  </si>
  <si>
    <t>The `PASS_WARN_AGE` parameter in `/etc/login.defs` allows an administrator to notify users that their password will expire in a defined number of days. It is recommended that the `PASS_WARN_AGE` parameter be set to 14 or more days.</t>
  </si>
  <si>
    <t xml:space="preserve">Password expiration warning days has been set to 14 or more days. </t>
  </si>
  <si>
    <t>OEL7-155</t>
  </si>
  <si>
    <t>OEL7-156</t>
  </si>
  <si>
    <t>Require all passwords to have an IRS compliant (60 days admins, and 90 days standard users) expiration.</t>
  </si>
  <si>
    <t>OEL7-157</t>
  </si>
  <si>
    <t>OEL7-158</t>
  </si>
  <si>
    <t>OEL7-159</t>
  </si>
  <si>
    <t>OEL7-160</t>
  </si>
  <si>
    <t>OEL7-161</t>
  </si>
  <si>
    <t>OEL7-162</t>
  </si>
  <si>
    <t>OEL7-163</t>
  </si>
  <si>
    <t>OEL7-164</t>
  </si>
  <si>
    <t>OEL7-165</t>
  </si>
  <si>
    <t>Removing write access for the "other" category ( `chmod o-w ` ) is advisable, but always consult relevant vendor documentation to avoid breaking any application dependencies on a given file.</t>
  </si>
  <si>
    <t>OEL7-166</t>
  </si>
  <si>
    <t>OEL7-167</t>
  </si>
  <si>
    <t>OEL7-168</t>
  </si>
  <si>
    <t>There are SUID programs on the system that have not been approved.</t>
  </si>
  <si>
    <t>OEL7-169</t>
  </si>
  <si>
    <t>There are SGID programs on the system that have not been approved.</t>
  </si>
  <si>
    <t>OEL7-170</t>
  </si>
  <si>
    <t>The system has accounts without passwords.</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</si>
  <si>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</si>
  <si>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OEL7-171</t>
  </si>
  <si>
    <t>Remove any legacy '+' entries from `/etc/passwd` if they exist.</t>
  </si>
  <si>
    <t>OEL7-172</t>
  </si>
  <si>
    <t>Remove any legacy '+' entries from `/etc/shadow` if they exist.</t>
  </si>
  <si>
    <t>OEL7-173</t>
  </si>
  <si>
    <t>Remove any legacy '+' entries from `/etc/group` if they exist.</t>
  </si>
  <si>
    <t>OEL7-174</t>
  </si>
  <si>
    <t>Remove any users other than `root` with UID `0` or assign them a new UID if appropriate.</t>
  </si>
  <si>
    <t>OEL7-175</t>
  </si>
  <si>
    <t>OEL7-176</t>
  </si>
  <si>
    <t>OEL7-177</t>
  </si>
  <si>
    <t>OEL7-178</t>
  </si>
  <si>
    <t>OEL7-179</t>
  </si>
  <si>
    <t>OEL7-180</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</si>
  <si>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</si>
  <si>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</si>
  <si>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OEL7-181</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</si>
  <si>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</si>
  <si>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</si>
  <si>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OEL7-182</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</si>
  <si>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</si>
  <si>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OEL7-183</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</si>
  <si>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</si>
  <si>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</si>
  <si>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OEL7-184</t>
  </si>
  <si>
    <t>Confirm all groups in the /etc/passwd file also exist in the /etc/group file. Sync the files if any entries are identified.</t>
  </si>
  <si>
    <t>To close this finding, please provide a screenshot of the /etc/passwd file with the agency's CAP.</t>
  </si>
  <si>
    <t>OEL7-185</t>
  </si>
  <si>
    <t>OEL7-186</t>
  </si>
  <si>
    <t>There are duplicate GID's on the system.</t>
  </si>
  <si>
    <t>OEL7-187</t>
  </si>
  <si>
    <t>OEL7-188</t>
  </si>
  <si>
    <t>OEL8-01</t>
  </si>
  <si>
    <t>Install updates, patches, and additional security software</t>
  </si>
  <si>
    <t>Run the following command and verify there are no updates or patches to install:
# dnf check-update --security</t>
  </si>
  <si>
    <t xml:space="preserve">The system is not regularly patched to address security flaws. The system is running %INCLUDE UPDATE LEVEL/PATCH LEVEL AND IF THERE ARE CRITICAL CVEs%". </t>
  </si>
  <si>
    <t>End of General Support:
OEL8 05/07/2031</t>
  </si>
  <si>
    <t>Use your package manager to update all packages on the system according to site policy.
The following command will install all available security updates:
# dnf update --security.</t>
  </si>
  <si>
    <t>Obtain and install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</si>
  <si>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OEL 8 version and its patch level with the agency's CAP.</t>
  </si>
  <si>
    <t>OEL8-02</t>
  </si>
  <si>
    <t xml:space="preserve">Transmission Confidentiality and Integrity </t>
  </si>
  <si>
    <t>Change the system-wide crypto policy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</si>
  <si>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</si>
  <si>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not lines are returned</t>
  </si>
  <si>
    <t>Verify not lines are returned.</t>
  </si>
  <si>
    <t>System-wide crypto policy has not been changed from Legacy.</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</si>
  <si>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</si>
  <si>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**Example:**
# update-crypto-policies --set DEFAULT
Run the following to make the updated system-wide crypto policy active
# update-crypto-policies.</t>
  </si>
  <si>
    <t>To close this finding, please provide a screenshot showing system-wide crypto policy is not LEGACY with the agency's CAP.</t>
  </si>
  <si>
    <t>OEL8-03</t>
  </si>
  <si>
    <t xml:space="preserve">Configure /tmp directory </t>
  </si>
  <si>
    <t>The `/tmp` directory is a world-writable directory used for temporary storage by all users and some applications.</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</si>
  <si>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</si>
  <si>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/tmp directory has been configured.</t>
  </si>
  <si>
    <t>/tmp directory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</si>
  <si>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</si>
  <si>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</si>
  <si>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Configure `/etc/fstab` as appropriate.
example:
tmpfs /tmp tmpfs defaults,rw,nosuid,nodev,noexec,relatime 0 0
OR
Run the following commands to enable systemd `/tmp` mounting:
# systemctl unmask tmp.mount
# systemctl enable tmp.mount
Edit `/etc/systemd/system/local-fs.target.wants/tmp.mount` to configure the `/tmp` mount:
[Mount]
What=tmpfs
Where=/tmp
Type=tmpfs
Options=mode=1777,strictatime,noexec,nodev,nosuid.</t>
  </si>
  <si>
    <t>Enable the /tmp partition. One method to achieve the recommended state is to configure `/etc/fstab` as appropriate.
tmpfs /tmp tmpfs defaults,rw,nosuid,nodev,noexec,relatime 0 0.</t>
  </si>
  <si>
    <t>To close this finding, please provide a screenshot showing /tmp directory has been configured with the agency's CAP.</t>
  </si>
  <si>
    <t>OEL8-04</t>
  </si>
  <si>
    <t>Set the nodev option on the /tmp partition</t>
  </si>
  <si>
    <t>Verify that the `nodev` option is set if a `/tmp` partition exists
Run the following command and verify that nothing is returned:
# mount | grep -E '\s/tmp\s' | grep -v nodev</t>
  </si>
  <si>
    <t>Edit the `/etc/fstab` file and add `nodev` to the fourth field (mounting options) for the `/tmp` partition. 
Run the following command to remount `/tmp`:
# mount -o remount,nodev /tmp
OR
Edit `/etc/systemd/system/local-fs.target.wants/tmp.mount` to add `nodev` to the `/tmp` mount options:
[Mount]
Options=mode=1777,strictatime,noexec,nodev,nosuid
Run the following command to remount `/tmp`:
# mount -o remount,nodev /tmp.</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</si>
  <si>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</si>
  <si>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To close this finding, please provide a screenshot showing nodev option settings on the /tmp partition with the agency's CAP.</t>
  </si>
  <si>
    <t>OEL8-05</t>
  </si>
  <si>
    <t>Set the nosuid option on the /tmp partition</t>
  </si>
  <si>
    <t>Verify that the `nosuid` option is set if a `/tmp` partition exists
Run the following command and verify that nothing is returned:
# mount | grep -E '\s/tmp\s' | grep -v nosuid</t>
  </si>
  <si>
    <t>Edit the `/etc/fstab` file and add `nosuid` to the fourth field (mounting options) for the `/tmp` partition. 
Run the following command to remount `/tmp`:
# mount -o remount,nosuid /tmp
or
Edit `/etc/systemd/system/local-fs.target.wants/tmp.mount` to add `nosuid` to the `/tmp` mount options:
[Mount]
Options=mode=1777,strictatime,noexec,nodev,nosuid
Run the following command to remount `/tmp`:
# mount -o remount,nosuid /tmp.</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</si>
  <si>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</si>
  <si>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To close this finding, please provide a screenshot showing nosuid option settings on the /tmp partition with the agency's CAP.</t>
  </si>
  <si>
    <t>OEL8-06</t>
  </si>
  <si>
    <t xml:space="preserve">Set the noexec option on the /tmp partition </t>
  </si>
  <si>
    <t>Verify that the `noexec` option is set if a `/tmp` partition exists
Run the following command and verify that nothing is returned: 
# mount | grep -E '\s/tmp\s' | grep -v noexec</t>
  </si>
  <si>
    <t>Edit the `/etc/fstab` file and add `noexec` to the fourth field (mounting options) for the `/tmp` partition. 
Run the following command to remount `/tmp`:
# mount -o remount,noexec /tmp
or
Edit `/etc/systemd/system/local-fs.target.wants/tmp.mount` to add `noexec` to the `/tmp` mount options:
[Mount]
Options=mode=1777,strictatime,noexec,nodev,nosuid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</si>
  <si>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</si>
  <si>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To close this finding, please provide a screenshot showing noexec option settings on the /tmp partition with the agency's CAP.</t>
  </si>
  <si>
    <t>OEL8-07</t>
  </si>
  <si>
    <t>Set the nodev option on the /var/tmp partition</t>
  </si>
  <si>
    <t>Verify that the `nodev` option is set if a `/var/tmp` partition exists.
Run the following command and verify that nothing is returned:
# mount | grep -E '\s/var/tmp\s' | grep -v nodev</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</si>
  <si>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</si>
  <si>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</si>
  <si>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OEL8-08</t>
  </si>
  <si>
    <t>Set the nosuid option on the /var/tmp partition</t>
  </si>
  <si>
    <t>Verify that the `nosuid` option is set if a `/var/tmp` partition exists.
Run the following command and verify that nothing is returned:
# mount | grep -E '\s/var/tmp\s' | grep -v nosuid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</si>
  <si>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</si>
  <si>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</si>
  <si>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OEL8-09</t>
  </si>
  <si>
    <t>Set the no exec option on the /var/tmp partition</t>
  </si>
  <si>
    <t>Verify that the `noexec` option is set if a `/var/tmp` partition exists.
Run the following command and verify that nothing is returned:
# mount | grep -E '\s/var/tmp\s' | grep -v noexec</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</si>
  <si>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</si>
  <si>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</si>
  <si>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To close this finding, please provide a screenshot showing no exec option settings on the /var/tmp partition with the agency's CAP.</t>
  </si>
  <si>
    <t>OEL8-10</t>
  </si>
  <si>
    <t>Set the nodev option on the /home partition</t>
  </si>
  <si>
    <t>Verify that the `nodev` option is set if a `/home` partition exists.
Run the following command and verify that nothing is returned:
# mount | grep -E '\s/home\s' | grep -v nodev</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</si>
  <si>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</si>
  <si>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</si>
  <si>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To close this finding, please provide a screenshot showing nodev option settings on the /home partition with the agency's CAP.</t>
  </si>
  <si>
    <t>OEL8-11</t>
  </si>
  <si>
    <t>Set the nodev option on the /dev/shm partition</t>
  </si>
  <si>
    <t>Verify that the `nodev` option is set if a `/dev/shm` partition exists.
Run the following command and verify that nothing is returned:
# mount | grep -E '\s/dev/shm\s' | grep -v nodev</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</si>
  <si>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</si>
  <si>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</si>
  <si>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</si>
  <si>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OEL8-12</t>
  </si>
  <si>
    <t xml:space="preserve">Set the nosuid option on the /dev/shm partition </t>
  </si>
  <si>
    <t>Verify that the `nosuid` option is set if a `/dev/shm` partition exists.
Run the following command and verify that nothing is returned:
# mount | grep -E '\s/dev/shm\s' | grep -v nosuid</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</si>
  <si>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</si>
  <si>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</si>
  <si>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</si>
  <si>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OEL8-13</t>
  </si>
  <si>
    <t xml:space="preserve">Verify that the `noexec` option is set if a `/dev/shm` partition exists.
Run the following command and verify that nothing is returned:
# mount | grep -E '\s/dev/shm\s' | grep -v noexec
</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</si>
  <si>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</si>
  <si>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</si>
  <si>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</si>
  <si>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OEL8-14</t>
  </si>
  <si>
    <t xml:space="preserve">Set the nodev option on all removable media partitions </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</si>
  <si>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</si>
  <si>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</si>
  <si>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OEL8-15</t>
  </si>
  <si>
    <t xml:space="preserve">Set the nosuid on all removable media partitions </t>
  </si>
  <si>
    <t xml:space="preserve">Edit the `/etc/fstab` file and add `nosuid` to the fourth field (mounting options) of all removable media partitions. Look for entries that have mount points that contain words such as floppy or cdrom. </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</si>
  <si>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</si>
  <si>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OEL8-16</t>
  </si>
  <si>
    <t xml:space="preserve">Set the noexec option on all removable media partitions </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</si>
  <si>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</si>
  <si>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</si>
  <si>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OEL8-17</t>
  </si>
  <si>
    <t>Set sticky bit on all world-writable directories</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</si>
  <si>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</si>
  <si>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</si>
  <si>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</si>
  <si>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</si>
  <si>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OEL8-18</t>
  </si>
  <si>
    <t>Disable Automounting</t>
  </si>
  <si>
    <t>Run the following command to disable `autofs`:
# systemctl --now disable autofs.</t>
  </si>
  <si>
    <t xml:space="preserve">Disable automounting of devices to prevent anyone with physical access could attach a USB drive or disc. One method to achieve the recommended state is to execute the following command(s): Run the following command to disable `autofs`:
# systemctl --now disable autofs </t>
  </si>
  <si>
    <t>To close this finding, please provide a screenshot that shows  automount has been disabled with the agency's CAP.</t>
  </si>
  <si>
    <t>OEL8-19</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</si>
  <si>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</si>
  <si>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</si>
  <si>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 xml:space="preserve">Run the following commands and verify the output is as indicated:
# modprobe -n -v usb-storage
install /bin/true
# lsmod | grep usb-storage
</t>
  </si>
  <si>
    <t>USB Storage has been disabled.</t>
  </si>
  <si>
    <t>USB Storage has not been disabled.</t>
  </si>
  <si>
    <t>1.1.23</t>
  </si>
  <si>
    <t>Restricting USB access on the system will decrease the physical attack surface for a device and diminish the possible vectors to introduce malware.</t>
  </si>
  <si>
    <t>Edit or create a file in the /etc/modprobe.d/ directory ending in .conf
Example: vim /etc/modprobe.d/usb-storage.conf 
and add the following line:
install usb-storage /bin/true
Run the following command to unload the usb-storage module:
rmmod usb-storage.</t>
  </si>
  <si>
    <t>Disable USB storage. One method to achieve the recommended state is to execute the following command(s):
Edit or create a file in the /etc/modprobe.d/ directory ending in .conf and add the following line:
install usb-storage /bin/true
Run the following command to unload the usb-storage module:
rmmod usb-storage.</t>
  </si>
  <si>
    <t>To close this finding, please provide a screenshot showing USB Storage has been disabled with the agency's CAP.</t>
  </si>
  <si>
    <t>OEL8-20</t>
  </si>
  <si>
    <t>The latest security patches have not been installed on the system.</t>
  </si>
  <si>
    <t xml:space="preserve">Register the subscription-manager service. One method to achieve the recommended state is to execute the following command(s):
# subscription-manager register
</t>
  </si>
  <si>
    <t>To close this finding, please provide a screenshot showing Red Hat Subscription Manager connection settings with the agency's CAP.</t>
  </si>
  <si>
    <t>OEL8-21</t>
  </si>
  <si>
    <t>Disable the rhnsd Daemon</t>
  </si>
  <si>
    <t xml:space="preserve">Run the following command and verify the rhnsd service is disabled:
# systemctl is-enabled rhnsd
disabled
</t>
  </si>
  <si>
    <t>rhnsd Daemon is disabled. Output contains the following:    
disabled</t>
  </si>
  <si>
    <t>The rhnsd daemon service has not been disabled.</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</si>
  <si>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This item is not scored because organizations may have addressed the risk.</t>
  </si>
  <si>
    <t>Run the following command to disable `rhnsd`:
# systemctl --now disable rhnsd.</t>
  </si>
  <si>
    <t>Disable the rhnsd daemon. One method to achieve the recommended state is to execute the following command(s):
# systemctl --now disable rhnsd</t>
  </si>
  <si>
    <t>To close this finding, please provide a screenshot showing rhnsd Daemon has been disabled with the agency's CAP.</t>
  </si>
  <si>
    <t>OEL8-22</t>
  </si>
  <si>
    <t>Configure GPG keys</t>
  </si>
  <si>
    <t xml:space="preserve">Verify GPG keys are configured correctly for your package manager. Depending on the package management in use one of the following command groups may provide the needed information:
# rpm -q gpg-pubkey --qf '%{name}-%{version}-%{release} --&gt; %{summary}\n'
</t>
  </si>
  <si>
    <t>To close this finding, please provide a screenshot showing RPM package manager GPG keys' settings with the agency's CAP.</t>
  </si>
  <si>
    <t>OEL8-23</t>
  </si>
  <si>
    <t>Globally activate gpgcheck</t>
  </si>
  <si>
    <t>Run the following command and verify `gpgcheck` is set to ' `1` ':
# grep ^gpgcheck /etc/yum.conf
gpgcheck=1
Run the following command and verify that all instances of `gpgcheck` returned are set to ' `1` ':
# grep ^gpgcheck /etc/yum.repos.d/*</t>
  </si>
  <si>
    <t>Globally activate gpgcheck parameter to ensure that the software is obtained from a trusted source. One method to achieve the recommended state is to execute the following command(s): 
Edit `/etc/yum.conf` and set '`gpgcheck=1`' in the `[main]` section.
Edit any failing files in `/etc/yum.repos.d/*` and set all instances of `gpgcheck` to '`1`'.</t>
  </si>
  <si>
    <t>To close this finding, please provide a screenshot showing all instances of `gpgcheck` to '`1`' settings with the agency's CAP.</t>
  </si>
  <si>
    <t>OEL8-24</t>
  </si>
  <si>
    <t xml:space="preserve">Configure package manager repositories </t>
  </si>
  <si>
    <t xml:space="preserve">Run the following command to verify repositories are configured correctly:
# dnf repolist
</t>
  </si>
  <si>
    <t>1.2.5</t>
  </si>
  <si>
    <t>Configure package manager repositories to identify rogue repository that could introduce compromised software.</t>
  </si>
  <si>
    <t>To close this finding, please provide a screenshot showing RPM package manager repositories settings with the agency's CAP.</t>
  </si>
  <si>
    <t>OEL8-25</t>
  </si>
  <si>
    <t xml:space="preserve">Install sudo </t>
  </si>
  <si>
    <t>sudo allows a permitted user to execute a command as the superuser or another user, as specified by the security policy. The invoking user's real (not effective) user ID is used to determine the user name with which to query the security policy.</t>
  </si>
  <si>
    <t>Verify that sudo in installed.
Run the following command:
# rpm -q sudo
sudo-.</t>
  </si>
  <si>
    <t>Sudo is installed. Output contains the following:    
Sudo</t>
  </si>
  <si>
    <t>Sudo has not been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</si>
  <si>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</si>
  <si>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dnf install sudo.</t>
  </si>
  <si>
    <t>To close this finding, please provide a screenshot showing sudo has been installed with the agency's CAP.</t>
  </si>
  <si>
    <t>OEL8-26</t>
  </si>
  <si>
    <t>Confirm sudo commands use pty</t>
  </si>
  <si>
    <t>sudo can be configured to run only from a psuedo-pty</t>
  </si>
  <si>
    <t xml:space="preserve">Verify that sudo can only run other commands from a psuedo-pty
Run the following command:
# grep -Ei '^\s*Defaults\s+(\[^#]+,\s*)?use_pty' /etc/sudoers /etc/sudoers.d/*
</t>
  </si>
  <si>
    <t>sudo can only run other commands from a psuedo-pty.</t>
  </si>
  <si>
    <t>sudo commands has not been configured to use psuedo-pty only.</t>
  </si>
  <si>
    <t>Attackers can run a malicious program using sudo which would fork a background process that remains even when the main program has finished executing.</t>
  </si>
  <si>
    <t>edit the file `/etc/sudoers` or a file in `/etc/sudoers.d/` with visudo -f, and add the following line:
Defaults use_pty.</t>
  </si>
  <si>
    <t>To close this finding, please provide a screenshot showing sudo can only run other commands from a psuedo-pty with the agency's CAP.</t>
  </si>
  <si>
    <t>OEL8-27</t>
  </si>
  <si>
    <t xml:space="preserve"> AU-12</t>
  </si>
  <si>
    <t xml:space="preserve">Audit Generation </t>
  </si>
  <si>
    <t>Configure Sudo Custom Log File</t>
  </si>
  <si>
    <t>sudo can use a custom log file</t>
  </si>
  <si>
    <t xml:space="preserve">Verify that sudo has a custom log file configured
Run the following command:
# grep -Ei '^\s*Defaults\s+([^#]+,\s*)?logfile=' /etc/sudoers /etc/sudoers.d/*
</t>
  </si>
  <si>
    <t>sudo custom log file has been configured.</t>
  </si>
  <si>
    <t>sudo custom log file has not been configured.</t>
  </si>
  <si>
    <t>1.3.3</t>
  </si>
  <si>
    <t>A sudo log file simplifies auditing of sudo commands</t>
  </si>
  <si>
    <t>Edit the file `/etc/sudoers` or a file in `/etc/sudoers.d/` with visudo -f, and add the following line:
Defaults logfile=" "
**Example: Defaults logfile="/var/log/sudo.log".</t>
  </si>
  <si>
    <t>Configure a sudo custom log file. One method to achieve the recommended state is to execute the following command(s): 
Edit the file `/etc/sudoers` or a file in `/etc/sudoers.d/` with visudo -f, and add the following line:
Defaults logfile="/var/log/sudo.log" or something equivalent</t>
  </si>
  <si>
    <t>To close this finding, please provide a screenshot showing sudo custom log file has been configured with the agency's CAP.</t>
  </si>
  <si>
    <t>OEL8-28</t>
  </si>
  <si>
    <t>Install AIDE</t>
  </si>
  <si>
    <t xml:space="preserve">Run the following command and verify `aide` is installed:
# rpm -q aide
aide-
</t>
  </si>
  <si>
    <t>Run the following command to install AIDE:
# dnf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</si>
  <si>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</si>
  <si>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OEL8-29</t>
  </si>
  <si>
    <t xml:space="preserve">Regularly check filesystem integrity </t>
  </si>
  <si>
    <t>Run the following to verify that aidcheck.service and aidcheck.timer are enabled and running
# systemctl is-enabled aidecheck.service
# systemctl status aidecheck.service
# systemctl is-enabled aidecheck.timer
# systemctl status aidecheck.timer
OR
Run the following commands to determine if there is a `cron` job scheduled to run the aide check.
# crontab -u root -l | grep aide
# grep -r aide /etc/cron.* /etc/crontab
Ensure a cron job in compliance with site policy is returned.</t>
  </si>
  <si>
    <t>Run the following commands:
# cp ./config/aidecheck.service /etc/systemd/system/aidecheck.service
# cp ./config/aidecheck.timer /etc/systemd/system/aidecheck.timer
# chmod 0644 /etc/systemd/system/aidecheck.*
# systemctl reenable aidecheck.timer
# systemctl restart aidecheck.timer
# systemctl daemon-reload
OR
Run the following command:
# crontab -u root -e
Add the following line to the crontab:
0 5 * * * /usr/sbin/aide --check.</t>
  </si>
  <si>
    <t>To close this finding, please provide a screenshot showing results of the "# crontab -u root -e" command with the agency's CAP.</t>
  </si>
  <si>
    <t>OEL8-30</t>
  </si>
  <si>
    <t>Configure permissions on the bootloader config file</t>
  </si>
  <si>
    <t>The grub configuration file contains information on boot settings and passwords for unlocking boot options.
The grub configuration is usually `grub.cfg` and `grubenv stored in `/boot/grub2/`</t>
  </si>
  <si>
    <t xml:space="preserve">Run the following commands and verify `Uid` and `Gid` are both `0/root` and `Access` does not grant permissions to `group` or `other`:
# stat /boot/grub2/grub.cfg
Access: (0600/-rw-------) Uid: ( 0/ root) Gid: ( 0/ root)
# stat /boot/grub2/grubenv
Access: (0600/-rw-------) Uid: ( 0/ root) Gid: ( 0/ root)
</t>
  </si>
  <si>
    <t>/etc/grub.conf file only allows read and write access to root. The file must be less permissive than 600.</t>
  </si>
  <si>
    <t>Run the following commands to set permissions on your grub configuration:
# chown root:root /boot/grub2/grub.cfg
# chmod og-rwx /boot/grub2/grub.cfg 
# chown root:root /boot/grub2/grubenv
# chmod og-rwx /boot/grub2/grubenv.</t>
  </si>
  <si>
    <t>Configure permissions on the bootloader config file in order to prevent non-root users from seeing the boot parameters or changing them. One method to achieve the recommended state is to execute the following command(s):
# chown root:root /boot/grub2/grub.cfg
# chmod og-rwx /boot/grub2/grub.cfg 
# chown root:root /boot/grub2/grubenv
# chmod og-rwx /boot/grub2/grubenv.</t>
  </si>
  <si>
    <t>OEL8-31</t>
  </si>
  <si>
    <t xml:space="preserve">Set the bootloader password </t>
  </si>
  <si>
    <t xml:space="preserve">Run the following command:
# grep "^\s*GRUB2_PASSWORD" /boot/grub2/user.cfg
GRUB2_PASSWORD= 
</t>
  </si>
  <si>
    <t>Boot Loader Password is set. Output contains the following:
password --md5</t>
  </si>
  <si>
    <t>Create an encrypted password with `grub2-setpassword`:
# grub2-setpassword
Enter password: 
Confirm password: 
Run the following command to update the `grub2` configuration:
# grub2-mkconfig -o /boot/grub2/grub.cfg.</t>
  </si>
  <si>
    <t xml:space="preserve">Create/set an encrypted bootloader password in order to prevent an unauthorized user from entering boot parameters or changing the boot partition. One method to achieve the recommended state is to execute the following command(s):
# grub2-setpassword
Enter password: 
Confirm password: 
Run the following command to update the `grub2` configuration:
# grub2-mkconfig -o /boot/grub2/grub.cfg.
 </t>
  </si>
  <si>
    <t>To close this finding, please provide a screenshot showing bootloader password with the agency's CAP.</t>
  </si>
  <si>
    <t>OEL8-32</t>
  </si>
  <si>
    <t xml:space="preserve">Require authentication for single user mode </t>
  </si>
  <si>
    <t xml:space="preserve">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
</t>
  </si>
  <si>
    <t>HPW1</t>
  </si>
  <si>
    <t>HPW1:  No password is required to access an FTI system</t>
  </si>
  <si>
    <t>Edit `/usr/lib/systemd/system/rescue.service` and add/modify the following line:
ExecStart=-/usr/lib/systemd/systemd-sulogin-shell rescue
Edit `/usr/lib/systemd/system/emergency.service` and add/modify the following line:
ExecStart=-/usr/lib/systemd/systemd-sulogin-shell emergency.</t>
  </si>
  <si>
    <t xml:space="preserve">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add/modify the following line:
ExecStart=-/usr/lib/systemd/systemd-sulogin-shell rescue
Edit `/usr/lib/systemd/system/emergency.service` and add/modify the following line:
ExecStart=-/usr/lib/systemd/systemd-sulogin-shell emergency.
</t>
  </si>
  <si>
    <t>To close this finding, please provide a screenshot showing Edited `/usr/lib/systemd/system/rescue.service` and `/usr/lib/systemd/system/emergency.service` and set ExecStart to use `/sbin/sulogin` file settings with the agency's CAP.</t>
  </si>
  <si>
    <t>OEL8-33</t>
  </si>
  <si>
    <t xml:space="preserve">Restrict core dumps </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</si>
  <si>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</si>
  <si>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and/or 
fs.suid_dumpable = 0</t>
  </si>
  <si>
    <t>1.6.1</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</si>
  <si>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</si>
  <si>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If core dumps are required, consider setting limits for user groups (see `limits.conf(5)` ). In addition, setting the `fs.suid_dumpable` variable to 0 will prevent setuid programs from dumping core.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</si>
  <si>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</si>
  <si>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OEL8-34</t>
  </si>
  <si>
    <t>Enable address space layout randomization (ASLR)</t>
  </si>
  <si>
    <t xml:space="preserve">Run the following commands and verify output matches:
# sysctl kernel.randomize_va_space
kernel.randomize_va_space = 2
# grep "kernel\.randomize_va_space" /etc/sysctl.conf /etc/sysctl.d/*
kernel.randomize_va_space = 2
</t>
  </si>
  <si>
    <t>Virtual memory is randomized. Output contains the following:
kernel.randomize_va_space = 2</t>
  </si>
  <si>
    <t>1.6.2</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</si>
  <si>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</si>
  <si>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</si>
  <si>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</si>
  <si>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OEL8-35</t>
  </si>
  <si>
    <t xml:space="preserve">Configure the GDM login banner </t>
  </si>
  <si>
    <t xml:space="preserve">If GDM is installed on the system verify that `/etc/gdm3/greeter.dconf-defaults` file exists and contains the following:
[org/gnome/login-screen]
banner-message-enable=true
banner-message-text=''
</t>
  </si>
  <si>
    <t>1.8.2</t>
  </si>
  <si>
    <t>Edit or create the file `/etc/gdm3/greeter.dconf-defaults` and add the following:
[org/gnome/login-screen]
banner-message-enable=true
banner-message-text='Authorized uses only. All activity may be monitored and reported.'.</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</si>
  <si>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</si>
  <si>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OEL8-36</t>
  </si>
  <si>
    <t xml:space="preserve">Run the following command to verify `xinetd` is not installed:
# rpm -q xinetd
package xinetd is not installed
</t>
  </si>
  <si>
    <t>Verify `xinetd` is not installed.</t>
  </si>
  <si>
    <t>xinetd is installed.</t>
  </si>
  <si>
    <t>If there are no xinetd services required, it is recommended that the package be removed.</t>
  </si>
  <si>
    <t>Run the following command to remove `xinetd`:
# dnf remove xinetd.</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</si>
  <si>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</si>
  <si>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</si>
  <si>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OEL8-37</t>
  </si>
  <si>
    <t>Disable the X Window system</t>
  </si>
  <si>
    <t xml:space="preserve">Run the following command to Verify X Windows System is not installed.
# rpm -qa xorg-x11*
</t>
  </si>
  <si>
    <t xml:space="preserve">The X Window system is not installed. Output returns no results.
</t>
  </si>
  <si>
    <t>Unless your organization specifically requires graphical login access via X Windows, remove it to reduce the potential attack surface.</t>
  </si>
  <si>
    <t>Run the following command to remove the X Windows System packages.
# dnf remove xorg-x11*.</t>
  </si>
  <si>
    <t>Disable X Windows. One method to achieve the recommended state is to execute the following command(s):
# dnf remove xorg-x11*</t>
  </si>
  <si>
    <t>To close this finding, please provide a screenshot showing disabled X Window system settings with the agency's CAP.</t>
  </si>
  <si>
    <t>OEL8-38</t>
  </si>
  <si>
    <t xml:space="preserve">Disable the rsync service </t>
  </si>
  <si>
    <t>The `rsyncd` service can be used to synchronize files between systems over network links.</t>
  </si>
  <si>
    <t>Run the following command to verify `rsyncd` is not enabled:
# systemctl is-enabled rsyncd
disabled
Verify result is not "enabled"</t>
  </si>
  <si>
    <t xml:space="preserve">Rsync service is disabled. Output contains the following:    
disabled
</t>
  </si>
  <si>
    <t>Run the following command to disable `rsyncd`:
# systemctl --now disable rsyncd.</t>
  </si>
  <si>
    <t>Disable the rsync service. One method to achieve the recommended state is to execute the following command(s):
# systemctl --now disable rsyncd</t>
  </si>
  <si>
    <t>To close this finding, please provide a screenshot showing disabled rsync service settings with the agency's CAP.</t>
  </si>
  <si>
    <t>OEL8-39</t>
  </si>
  <si>
    <t xml:space="preserve">Disable the Avahi Server </t>
  </si>
  <si>
    <t>Run the following command to verify the `avahi-daemon` is not enabled:
# systemctl is-enabled avahi-daemon
disabled
Verify result is not "enabled".</t>
  </si>
  <si>
    <t xml:space="preserve">Avahi-daemon is disabled. Output contains the following:    
disabled
</t>
  </si>
  <si>
    <t>Run the following command to disable `avahi-daemon`:
# systemctl --now disable avahi-daemon.</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</si>
  <si>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</si>
  <si>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</si>
  <si>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OEL8-40</t>
  </si>
  <si>
    <t>Disable the Simple Network Management Protocol (SNMP) Server</t>
  </si>
  <si>
    <t>Run the following command to verify `snmpd` is not enabled:
# systemctl is-enabled snmpd
disabled
Verify result is not "enabled"</t>
  </si>
  <si>
    <t xml:space="preserve">SNMP mail service is disabled. Output contains the following:    
disabled
</t>
  </si>
  <si>
    <t>Run the following command to disable `snmpd`:
# systemctl --now disable snmpd.</t>
  </si>
  <si>
    <t>Disable the Simple Network Management Protocol (SNMP) Server. One method to achieve the recommended state is to execute the following command(s):
# systemctl --now disable snmpd.</t>
  </si>
  <si>
    <t>To close this finding, please provide a screenshot showing disabled Simple Network Management Protocol (SNMP) Server settings with the agency's CAP.</t>
  </si>
  <si>
    <t>OEL8-41</t>
  </si>
  <si>
    <t>Run the following command to verify `squid` is not enabled:
# systemctl is-enabled squid
disabled
Verify result is not "enabled"</t>
  </si>
  <si>
    <t xml:space="preserve">Squid HTTP Proxy service is disabled. Output contains the following:    
disabled
</t>
  </si>
  <si>
    <t>If there is no need for a proxy server, it is recommended that the squid proxy be deleted to reduce the potential attack surface.</t>
  </si>
  <si>
    <t>Run the following command to disable `squid`:
# systemctl --now disable squid.</t>
  </si>
  <si>
    <t>Disable the HTTP Proxy Server to reduce the potential attack surface. One method to achieve the recommended state is to execute the following command(s): Run the following command to disable `squid`:
# systemctl --now disable squid.</t>
  </si>
  <si>
    <t>To close this finding, please provide a screenshot showing disabled HTTP Proxy Server settings with the agency's CAP.</t>
  </si>
  <si>
    <t>OEL8-42</t>
  </si>
  <si>
    <t>Disable Samba</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</si>
  <si>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</si>
  <si>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`smb` is not enabled:
# systemctl is-enabled smb
disabled
Verify result is not "enabled".</t>
  </si>
  <si>
    <t xml:space="preserve">SMB Samba service is disabled. Output contains the following:    
disabled
</t>
  </si>
  <si>
    <t>If there is no need to mount directories and file systems to Windows systems, then this service can be deleted to reduce the potential attack surface.</t>
  </si>
  <si>
    <t>Run the following command to disable `smb`:
# systemctl --now disable smb.</t>
  </si>
  <si>
    <t>Disable the Samba daemon to reduce the potential attack surface. One method to achieve the recommended state is to execute the following command(s): Run the following command to disable `smb`:
# systemctl --now disable smb.</t>
  </si>
  <si>
    <t>To close this finding, please provide a screenshot showing disabled Samba daemon settings with the agency's CAP.</t>
  </si>
  <si>
    <t>OEL8-43</t>
  </si>
  <si>
    <t>Disable IMAP and POP3</t>
  </si>
  <si>
    <t>`dovecot` is an open source IMAP and POP3 server for Linux based systems.</t>
  </si>
  <si>
    <t>Run the following command to verify `dovecot` is not enabled:
# systemctl is-enabled dovecot
disabled
Verify result is not "enabled".</t>
  </si>
  <si>
    <t xml:space="preserve">Dovecot is disabled. Output contains the following:    
disabled
</t>
  </si>
  <si>
    <t>Unless POP3 and/or IMAP servers are to be provided by this system, it is recommended that the service be deleted to reduce the potential attack surface.</t>
  </si>
  <si>
    <t xml:space="preserve">Run the following command to disable `dovecot`:
# systemctl --now disable dovecot.
</t>
  </si>
  <si>
    <t>Disable IMAP and POP3. One method to achieve the recommended state is to execute the following command(s): Run the following command to disable `dovecot`:
# systemctl --now disable dovecot.</t>
  </si>
  <si>
    <t>To close this finding, please provide a screenshot showing disabled IMAP and POP3 settings with the agency's CAP.</t>
  </si>
  <si>
    <t>OEL8-44</t>
  </si>
  <si>
    <t xml:space="preserve">Disable the HTTP Server </t>
  </si>
  <si>
    <t>Run the following command to verify `httpd` is not enabled:
# systemctl is-enabled httpd
disabled
Verify result is not "enabled".</t>
  </si>
  <si>
    <t xml:space="preserve">HTTPD HTTP Service is disabled. Output contains the following:    
disabled
</t>
  </si>
  <si>
    <t>Unless there is a need to run the system as a web server, it is recommended that the package be deleted to reduce the potential attack surface.</t>
  </si>
  <si>
    <t>Run the following command to disable `httpd`:
# systemctl --now disable httpd.</t>
  </si>
  <si>
    <t xml:space="preserve">Disable the HTTP Server. One method to achieve the recommended state is to execute the following command(s): Run the following command to disable `httpd`:
# systemctl --now disable httpd.
 </t>
  </si>
  <si>
    <t>To close this finding, please provide a screenshot showing disabled HTTP Server settings with the agency's CAP.</t>
  </si>
  <si>
    <t>OEL8-45</t>
  </si>
  <si>
    <t xml:space="preserve">Disable the File Transfer Protocol (FTP) Server </t>
  </si>
  <si>
    <t>Run the following command to verify `vsftpd` is not enabled:
# systemctl is-enabled vsftpd
disabled
Verify result is not "enabled".</t>
  </si>
  <si>
    <t xml:space="preserve">The VSFTPD FTP service is disabled. Output contains the following:    
disabled
</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</si>
  <si>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</si>
  <si>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</si>
  <si>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Disable the Trivial File Transfer Protocol (TFTP) server to ensure the confidentiality and integrity of data. One method to achieve the recommended state is to execute the following command(s): Run the following command to disable `vsftpd`:
# systemctl --now disable vsftpd.</t>
  </si>
  <si>
    <t>To close this finding, please provide a screenshot showing disabled Trivial File Transfer Protocol (TFTP) server services settings with the agency's CAP.</t>
  </si>
  <si>
    <t>OEL8-46</t>
  </si>
  <si>
    <t xml:space="preserve">Disable the Domain Name System (DNS) Server </t>
  </si>
  <si>
    <t>Run the following command to verify `named` is not enabled:
# systemctl is-enabled named
disabled
Verify result is not "enabled".</t>
  </si>
  <si>
    <t xml:space="preserve">DNS named is disabled. Output contains the following:    
disabled
</t>
  </si>
  <si>
    <t>Unless a system is specifically designated to act as a DNS server, it is recommended that the package be deleted to reduce the potential attack surface.</t>
  </si>
  <si>
    <t>Run the following command to disable `named`:
# systemctl --now disable named.</t>
  </si>
  <si>
    <t xml:space="preserve">Disable the Domain Name System (DNS) Server to reduce the potential attack surface. One method to achieve the recommended state is to execute the following command(s): Run the following command to disable `named`:
# systemctl --now disable named. </t>
  </si>
  <si>
    <t>To close this finding, please provide a screenshot showing disabled Domain Name System (DNS) Server settings with the agency's CAP.</t>
  </si>
  <si>
    <t>OEL8-47</t>
  </si>
  <si>
    <t xml:space="preserve">Disable the Network File System (NFS) </t>
  </si>
  <si>
    <t>Run the following command to verify `nfs` is not enabled:
# systemctl is-enabled nfs
disabled
Verify result is not "enabled".</t>
  </si>
  <si>
    <t>NFS  is disabled. Output contains the following:    
disabled</t>
  </si>
  <si>
    <t>The Network File System (NFS) have not been disabled.</t>
  </si>
  <si>
    <t>If the system does not export NFS shares, it is recommended that the NFS be disabled to reduce the remote attack surface.</t>
  </si>
  <si>
    <t>Run the following commands to disable `NFS`:
# systemctl --now disable nfs.</t>
  </si>
  <si>
    <t>Disable the Network File System (NFS) to reduce the potential attack surface. One method to achieve the recommended state is to execute the following command(s): Run the following commands to disable `NFS`:
# systemctl --now disable nfs</t>
  </si>
  <si>
    <t>To close this finding, please provide a screenshot showing disabled Network File System (NFS) settings with the agency's CAP.</t>
  </si>
  <si>
    <t>OEL8-48</t>
  </si>
  <si>
    <t>Disable the RPC</t>
  </si>
  <si>
    <t>The rpcbind service maps Remote Procedure Call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t>
  </si>
  <si>
    <t>Run the following command to verify rpcbind is not enabled:
# systemctl is-enabled rpcbind
disabled
Verify result is not "enabled".</t>
  </si>
  <si>
    <t xml:space="preserve">NFS and rpcbind is disabled. Output contains the following:    
disabled
</t>
  </si>
  <si>
    <t>The RPCBind services have not been disabled.</t>
  </si>
  <si>
    <t>If the system does not require rpc based services, it is recommended that rpcbind be disabled to reduce the remote attack surface.</t>
  </si>
  <si>
    <t>Run the following commands to disable rpcbind:
# systemctl --now disable rpcbind.</t>
  </si>
  <si>
    <t>Disable RPC to reduce the potential attack surface. One method to achieve the recommended state is to execute the following command(s): Run the following commands to disable rpcbind:
# systemctl --now disable rpcbind</t>
  </si>
  <si>
    <t>To close this finding, please provide a screenshot showing disabled RPC settings with the agency's CAP.</t>
  </si>
  <si>
    <t>OEL8-49</t>
  </si>
  <si>
    <t>Disable the Lightweight Directory Access Protocol (LDAP) server</t>
  </si>
  <si>
    <t>Run the following commands to verify `slapd` is not enabled:
# systemctl is-enabled slapd
disabled
Verify result is not "enabled".</t>
  </si>
  <si>
    <t xml:space="preserve">LDAP is disabled. Output contains the following:    
disabled
</t>
  </si>
  <si>
    <t>Run the following command to disable `slapd`:
# systemctl --now disable slapd.</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</si>
  <si>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</si>
  <si>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To close this finding, please provide a screenshot showing disabled  Lightweight Directory Access Protocol (LDAP) server settings with the agency's CAP.</t>
  </si>
  <si>
    <t>OEL8-50</t>
  </si>
  <si>
    <t>Disable the Dynamic Host Configuration Protocol (DHCP) server</t>
  </si>
  <si>
    <t>Run the following command to verify `dhcpd` is not enabled:
# systemctl is-enabled dhcpd
disabled
Verify result is not "enabled".</t>
  </si>
  <si>
    <t xml:space="preserve">DHCP is disabled. Output contains the following:    
disabled
</t>
  </si>
  <si>
    <t>Unless a system is specifically set up to act as a DHCP server, it is recommended that this service be deleted to reduce the potential attack surface.</t>
  </si>
  <si>
    <t>Run the following command to disable `dhcpd`:
# systemctl --now disable dhcpd.</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</si>
  <si>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</si>
  <si>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To close this finding, please provide a screenshot showing disabled Dynamic Host Configuration Protocol (DHCP) server settings with the agency's CAP.</t>
  </si>
  <si>
    <t>OEL8-51</t>
  </si>
  <si>
    <t>Run the following command to verify `cups` is not enabled:
# systemctl is-enabled cups
disabled
Verify result is not "enabled".</t>
  </si>
  <si>
    <t xml:space="preserve">CUPS is disabled. Output contains the following:    
disabled
</t>
  </si>
  <si>
    <t>Run the following command to disable `cups`:
# systemctl --now disable cups.</t>
  </si>
  <si>
    <t>Disable the Common Unix Print System (CUPS) to reduce the potential attack surface. One method to achieve the recommended state is to execute the following command(s): Run the following command to disable `cups`:
# systemctl --now disable cups.</t>
  </si>
  <si>
    <t>To close this finding, please provide a screenshot showing disabled Common Unix Print System (CUPS) settings with the agency's CAP.</t>
  </si>
  <si>
    <t>OEL8-52</t>
  </si>
  <si>
    <t>Disable the Network Information Service (NIS) Server</t>
  </si>
  <si>
    <t>Run the following command to verify `ypserv` is not enabled:
# systemctl is-enabled ypserv
disabled
Verify result is not "enabled"</t>
  </si>
  <si>
    <t xml:space="preserve">NIS yellow page service is disabled. Output contains the following:    
disabled
</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</si>
  <si>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</si>
  <si>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`ypserv`:
# systemctl --now disable ypserv.</t>
  </si>
  <si>
    <t xml:space="preserve">Disable the Network Information Service (NIS) ypserv service. One method to achieve the recommended state is to execute the following command(s): Run the following command to disable `ypserv`:
# systemctl --now disable ypserv. </t>
  </si>
  <si>
    <t>To close this finding, please provide a screenshot showing disabled Network Information Service (NIS) Server ypserv settings with the agency's CAP.</t>
  </si>
  <si>
    <t>OEL8-53</t>
  </si>
  <si>
    <t>Configure the mail transfer agent for local-only mode</t>
  </si>
  <si>
    <t xml:space="preserve">Run the following command to verify that the MTA is not listening on any non-loopback address ( `127.0.0.1` or `::1` )
Nothing should be returned
# ss -lntu | grep -E ':25\s' | grep -E -v '\s(127.0.0.1|::1):25\s'
</t>
  </si>
  <si>
    <t>Edit `/etc/postfix/main.cf` and add the following line to the RECEIVING MAIL section. If the line already exists, change it to look like the line below:
inet_interfaces = loopback-only
Run the following command to restart `postfix`
# systemctl restart postfix.</t>
  </si>
  <si>
    <t xml:space="preserve">Configure the mail transfer agent for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 </t>
  </si>
  <si>
    <t>To close this finding, please provide a screenshot showing configured mail transfer agent for local-only mode settings with the agency's CAP.</t>
  </si>
  <si>
    <t>OEL8-54</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</si>
  <si>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</si>
  <si>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 xml:space="preserve">Verify `ypbind` is not installed.
Run the following command:
# rpm -q ypbind
package ypbind is not installed
</t>
  </si>
  <si>
    <t>Run the following command to Uninstall `ypbind`
# dnf remove ypbind.</t>
  </si>
  <si>
    <t>Remove the ytbind package. One method to achieve the recommended state is to execute the following command(s):
# dnf remove ypbind.</t>
  </si>
  <si>
    <t>To close this finding, please provide a screenshot showing disabled Network Information Service (NIS) Server settings with the agency's CAP.</t>
  </si>
  <si>
    <t>OEL8-55</t>
  </si>
  <si>
    <t>Disable the telnet server</t>
  </si>
  <si>
    <t>The `telnet` package contains the `telnet` client, which allows users to start connections to other systems via the telnet protocol.</t>
  </si>
  <si>
    <t xml:space="preserve">Verify `telnet` is not installed.
Run the following command:
# rpm -q telnet
package telnet is not installed
</t>
  </si>
  <si>
    <t xml:space="preserve">Telnet.socket service is disabled. Output contains the following:    
disabled
</t>
  </si>
  <si>
    <t>To close this finding, please provide a screenshot showing disabled telnet server settings with the agency's CAP.</t>
  </si>
  <si>
    <t>OEL8-56</t>
  </si>
  <si>
    <t xml:space="preserve">Verify openldap-clients is not installed.
Run the following command:
# rpm -q openldap-clients
package openldap-clients is not installed
</t>
  </si>
  <si>
    <t>telnet-server has been removed from the system. Output contains the following: 
package telnet is not installed</t>
  </si>
  <si>
    <t>Run the following command to uninstall `openldap-clients`.
# dnf remove openldap-clients.</t>
  </si>
  <si>
    <t>Disable the Lightweight Directory Access Protocol (LDAP) client. One method to achieve the recommended state is to execute the following command(s):
# dnf remove openldap-clients.</t>
  </si>
  <si>
    <t>To close this finding, please provide a screenshot showing disabled Lightweight Directory Access Protocol (LDAP) client settings with the agency's CAP.</t>
  </si>
  <si>
    <t>OEL8-57</t>
  </si>
  <si>
    <t xml:space="preserve">Run the following command to verify no wireless interfaces are active on the system:
# nmcli radio all
Output should look like:
WIFI-HW WIFI WWAN-HW WWAN
enabled disabled enabled disabled
</t>
  </si>
  <si>
    <t xml:space="preserve">Wireless Interfaces are deactivated. If any interfaces using wireless are active then this is a finding.   </t>
  </si>
  <si>
    <t>Run the following command to disable any wireless interfaces:
# nmcli radio all off
Disable any wireless interfaces in your network configuration.</t>
  </si>
  <si>
    <t>Disable the use of wireless interfaces. One method to achieve the recommended state is to execute the following command(s): 
# nmcli radio all off
Disable any wireless interfaces in your network configuration.</t>
  </si>
  <si>
    <t>To close this finding, please provide a screenshot showing disabled all wireless interfaces settings with the agency's CAP.</t>
  </si>
  <si>
    <t>OEL8-58</t>
  </si>
  <si>
    <t>Disable the use of IP forwarding</t>
  </si>
  <si>
    <t>The `net.ipv4.ip_forward` and `net.ipv6.conf.all.forwarding` flags are used to tell the system whether it can forward packets or not.</t>
  </si>
  <si>
    <t xml:space="preserve">Run the following command and verify output matches:
# sysctl net.ipv4.ip_forward
net.ipv4.ip_forward = 0
# grep -E -s "^\s*net\.ipv4\.ip_forward\s*=\s*1" /etc/sysctl.conf /etc/sysctl.d/*.conf /usr/lib/sysctl.d/*.conf /run/sysctl.d/*.conf
No value should be returned
# sysctl net.ipv6.conf.all.forwarding
net.ipv6.conf.all.forwarding = 0
# grep -E -s "^\s*net\.ipv6\.conf\.all\.forwarding\s*=\s*1" /etc/sysctl.conf /etc/sysctl.d/*.conf /usr/lib/sysctl.d/*.conf /run/sysctl.d/*.conf
No value should be returned
</t>
  </si>
  <si>
    <t xml:space="preserve">IP Forwarding is disabled. The net.ipv4.ip_forward flag is set to 0. 
Output contains the following:   
net.ipv4.ip_forward = 0 
</t>
  </si>
  <si>
    <t>Setting the flags to 0 ensures that a system with multiple interfaces (for example, a hard proxy), will never be able to forward packets, and therefore, never serve as a router.</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</si>
  <si>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</si>
  <si>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to ensure that a system with multiple interfaces (for example, a hard proxy), will never be able to forward packets, and therefore never serve as a router.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</si>
  <si>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showing disabled IP forwarding settings with the agency's CAP.</t>
  </si>
  <si>
    <t>OEL8-59</t>
  </si>
  <si>
    <t>Disable packet redirect sending</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</si>
  <si>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</si>
  <si>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</si>
  <si>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</si>
  <si>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</si>
  <si>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</si>
  <si>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OEL8-60</t>
  </si>
  <si>
    <t>Do not accept source routed packets</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</si>
  <si>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</si>
  <si>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</si>
  <si>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</si>
  <si>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</si>
  <si>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</si>
  <si>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</si>
  <si>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OEL8-61</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</si>
  <si>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</si>
  <si>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</si>
  <si>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</si>
  <si>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</si>
  <si>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 xml:space="preserve"> ICMP redirect messages are not being rejected.</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</si>
  <si>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</si>
  <si>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</si>
  <si>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</si>
  <si>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</si>
  <si>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OEL8-62</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</si>
  <si>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</si>
  <si>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</si>
  <si>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</si>
  <si>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</si>
  <si>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 xml:space="preserve"> ICMP secure redirect messages are not being rejected.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</si>
  <si>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</si>
  <si>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</si>
  <si>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</si>
  <si>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OEL8-63</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</si>
  <si>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</si>
  <si>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</si>
  <si>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</si>
  <si>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</si>
  <si>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showing parameters in `/etc/sysctl.conf` or a `/etc/sysctl.d/*` file with the agency's CAP.</t>
  </si>
  <si>
    <t>OEL8-64</t>
  </si>
  <si>
    <t>Ignore broadcast ICMP requests</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</si>
  <si>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</si>
  <si>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-E -s "^\s*net\.ipv4\.icmp_echo_ignore_broadcasts\s*=\s*0" /etc/sysctl.conf /etc/sysctl.d/*.conf /usr/lib/sysctl.d/*.conf /run/sysctl.d/*.conf
Nothing should be returned</t>
  </si>
  <si>
    <t>Ignore Broadcast Requests is enabled. net.ipv4.icmp_echo_ignore_broadcasts parameter is set to 1 in /etc/sysctl.conf. 
Output should contain something similar to the following:
net.ipv4.icmp_echo_ignore_broadcasts = 1</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</si>
  <si>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</si>
  <si>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</si>
  <si>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Ignore broadcast ICMP requests to prevent Smurf attacks. One method to achieve the recommended state is to execute the following command(s): 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</si>
  <si>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OEL8-65</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</si>
  <si>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</si>
  <si>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-E -s "^\s*net\.ipv4\.icmp_ignore_bogus_error_responses\s*=\s*0" /etc/sysctl.conf /etc/sysctl.d/*.conf /usr/lib/sysctl.d/*.conf /run/sysctl.d/*.conf
Nothing should be returned</t>
  </si>
  <si>
    <t>Ignore Bogus ICMP responses is enabled. net.ipv4.icmp_ignore_bogus_error_responses parameter is set to 1 in /etc/sysctl.conf. 
Output should contain something similar to the following:
net.ipv4.icmp_ignore_bogus_error_responses = 1</t>
  </si>
  <si>
    <t>Run the following commands to restore the default parameters and set the active kernel parameters: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</si>
  <si>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Ignore bogus ICMP responses. One method to achieve the recommended state is to execute the following command(s):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</si>
  <si>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To close this finding, please provide a screenshot showing parameters in  `/etc/sysctl.conf` or a `/etc/sysctl.d/*` file with the agency's CAP.</t>
  </si>
  <si>
    <t>OEL8-66</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</si>
  <si>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</si>
  <si>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</si>
  <si>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-E -s "^\s*net\.ipv4\.conf\.all\.rp_filter\s*=\s*0" /etc/sysctl.conf /etc/sysctl.d/*.conf /usr/lib/sysctl.d/*.conf /run/sysctl.d/*.conf
Nothing should be returned
# grep -E -s "^\s*net\.ipv4\.conf\.default\.rp_filter\s*=\s*1" /etc/sysctl.conf /etc/sysctl.d/*.conf /usr/lib/sysctl.d/*.conf /run/sysctl.d/*.conf
net.ipv4.conf.default.rp_filter = 1</t>
  </si>
  <si>
    <t>Reverse Path Filtering is enabled. net.ipv4.conf.all.rp_filter parameter is set to 1 in /etc/sysctl.conf. 
Output should contain something similar to the following:
net.ipv4.conf.all.rp_filter = 1</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</si>
  <si>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</si>
  <si>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</si>
  <si>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</si>
  <si>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To close this finding, please provide a screenshot showing parameters in   `/etc/sysctl.conf` or a `/etc/sysctl.d/*` file with the agency's CAP.</t>
  </si>
  <si>
    <t>OEL8-67</t>
  </si>
  <si>
    <t>Enable TCP SYN Cookies</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</si>
  <si>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</si>
  <si>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-E -r "^\s*net\.ipv4\.tcp_syncookies\s*=\s*[02]" /etc/sysctl.conf /etc/sysctl.d/*.conf /usr/lib/sysctl.d/*.conf /run/sysctl.d/*.conf
Nothing should be returned</t>
  </si>
  <si>
    <t>TCP SYN Cookies is enabled. net.ipv4.tcp_syncookies parameter is set to 1 in /etc/sysctl.conf.  
Output should contain something similar to the following:
net.ipv4.tcp_syncookies = 1</t>
  </si>
  <si>
    <t>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</si>
  <si>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</si>
  <si>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To close this finding, please provide a screenshot showing parameters in    `/etc/sysctl.conf` or a `/etc/sysctl.d/*` file with the agency's CAP.</t>
  </si>
  <si>
    <t>OEL8-68</t>
  </si>
  <si>
    <t>Reject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</si>
  <si>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</si>
  <si>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</si>
  <si>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3.2.9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</si>
  <si>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</si>
  <si>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</si>
  <si>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 xml:space="preserve">Reject source routed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</si>
  <si>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</si>
  <si>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OEL8-69</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</si>
  <si>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</si>
  <si>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</si>
  <si>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</si>
  <si>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</si>
  <si>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Configure logrotate to keep log files smaller and more manageable. One method to achieve the recommended state is to execute the following command(s): Edit `/etc/logrotate.conf` and `/etc/logrotate.d/*` to ensure logs are rotated according to site policy.</t>
  </si>
  <si>
    <t>OEL8-70</t>
  </si>
  <si>
    <t>Configure permissions on all logfiles</t>
  </si>
  <si>
    <t>Run the following command and verify that other has no permissions on any files and group does not have write or execute permissions on any files:
# find /var/log -type f -perm /037 -ls -o -type d -perm /026 -ls
No output should be returned</t>
  </si>
  <si>
    <t>Run the following commands to set permissions on all existing log files:
find /var/log -type f -exec chmod g-wx,o-rwx "{}" + -o -type d -exec chmod g-w,o-rwx "{}" +.</t>
  </si>
  <si>
    <t>Configure permissions on all logfiles. One method to achieve the recommended state is to execute the following command(s): Run the following commands to set permissions on all existing log files:
find /var/log -type f -exec chmod g-wx,o-rwx "{}" + -o -type d -exec chmod g-w,o-rwx "{}" +.</t>
  </si>
  <si>
    <t>To close this finding, please provide a screenshot showing permissions on all logfiles file with the agency's CAP.</t>
  </si>
  <si>
    <t>OEL8-71</t>
  </si>
  <si>
    <t>Restrict root login to the system console</t>
  </si>
  <si>
    <t>The file `/etc/securetty` contains a list of valid terminals that may be logged in directly as root.</t>
  </si>
  <si>
    <t>Restrict root login to the system console. One method to achieve the recommended state is to execute the following command(s): Remove entries for any consoles that are not in a physically secure location.</t>
  </si>
  <si>
    <t>To close this finding, please provide a screenshot showing Restricted root login settings with the agency's CAP.</t>
  </si>
  <si>
    <t>OEL8-72</t>
  </si>
  <si>
    <t>Restrict access to the su command</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</si>
  <si>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</si>
  <si>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Run the following command and verify output includes matching line:
# grep pam_wheel.so /etc/pam.d/su
auth required pam_wheel.so use_uid
Run the following command and verify users in `wheel` group match site policy. If no users are listed, only root will have access to su.
# grep wheel /etc/group
wheel:x:10:root,</t>
  </si>
  <si>
    <t xml:space="preserve">Add the following line to the `/etc/pam.d/su` file:
auth required pam_wheel.so use_uid
Create a comma separated list of users in the wheel statement in the `/etc/group` file:
wheel:x::root,
**Example:**: wheel:x:10:root,user1,user2,user3.
</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</si>
  <si>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wheel:x::root,
**Example:**: wheel:x:10:root,user1,user2,user3.</t>
  </si>
  <si>
    <t>To close this finding, please provide a screenshot showing `/etc/pam.d/su` file settings with the agency's CAP.</t>
  </si>
  <si>
    <t>OEL8-73</t>
  </si>
  <si>
    <t>Enable the cron daemon</t>
  </si>
  <si>
    <t>The `cron` daemon is used to execute batch jobs on the system.</t>
  </si>
  <si>
    <t xml:space="preserve">The crond service is enabled. Output contains the following:    
enabled
</t>
  </si>
  <si>
    <t>Run the following command to enable `cron`:
# systemctl --now enable crond.</t>
  </si>
  <si>
    <t>Enable the cron daemon. One method to achieve the recommended state is to execute the following command(s):
# systemctl --now enable crond.</t>
  </si>
  <si>
    <t>To close this finding, please provide a screenshot showing `cron` file settings with the agency's CAP.</t>
  </si>
  <si>
    <t>OEL8-74</t>
  </si>
  <si>
    <t>Configure permissions on the /etc/crontab file</t>
  </si>
  <si>
    <t>The `/etc/crontab` file is used by `cron` to control its own jobs. The commands in this item make sure that root is the user and group owner of the file and that only the owner can access the file.</t>
  </si>
  <si>
    <t>Run the following command and verify `Uid` and `Gid` are both `0/root` and `Access` does not grant permissions to `group` or `other`:
# stat /etc/crontab
Access: (0600/-rw-------) Uid: ( 0/ root) Gid: ( 0/ root)</t>
  </si>
  <si>
    <t>Run the following commands to set ownership and permissions on `/etc/crontab`:
# chown root:root /etc/crontab
# chmod og-rwx /etc/crontab.</t>
  </si>
  <si>
    <t>Configure permissions on the /etc/crontab to 600 or less. One method to achieve the recommended state is to execute the following command(s):
# chown root:root /etc/crontab
# chmod og-rwx /etc/crontab.</t>
  </si>
  <si>
    <t>OEL8-75</t>
  </si>
  <si>
    <t>Configure permissions on the /etc/cron.hourly file</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</si>
  <si>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</si>
  <si>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/etc/cron.hourly
Access: (0700/drwx------) Uid: ( 0/ root) Gid: ( 0/ root)</t>
  </si>
  <si>
    <t>Run the following commands to set ownership and permissions on `/etc/cron.hourly`:
# chown root:root /etc/cron.hourly
# chmod og-rwx /etc/cron.hourly.</t>
  </si>
  <si>
    <t>Configure ownership and permission settings on the /etc/cron.hourly file to 700 or less. One method to achieve the recommended state is to execute the following command(s):
# chown root:root /etc/cron.hourly
# chmod og-rwx /etc/cron.hourly.</t>
  </si>
  <si>
    <t>OEL8-76</t>
  </si>
  <si>
    <t>Configure permissions on the /etc/cron.daily file</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</si>
  <si>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</si>
  <si>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/etc/cron.daily
Access: (0700/drwx------) Uid: ( 0/ root) Gid: ( 0/ root)</t>
  </si>
  <si>
    <t>Run the following commands to set ownership and permissions on `/etc/cron.daily`:
# chown root:root /etc/cron.daily
# chmod og-rwx /etc/cron.daily.</t>
  </si>
  <si>
    <t>Configure ownership and permission settings on the /etc/cron.daily file to 700 or less. One method to achieve the recommended state is to execute the following command(s):
# chown root:root /etc/cron.daily
# chmod og-rwx /etc/cron.daily.</t>
  </si>
  <si>
    <t>OEL8-77</t>
  </si>
  <si>
    <t>Configure permissions on the /etc/cron.weekly file</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</si>
  <si>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</si>
  <si>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/etc/cron.weekly
Access: (0700/drwx------) Uid: ( 0/ root) Gid: ( 0/ root)</t>
  </si>
  <si>
    <t>Run the following commands to set ownership and permissions on `/etc/cron.weekly`:
# chown root:root /etc/cron.weekly
# chmod og-rwx /etc/cron.weekly.</t>
  </si>
  <si>
    <t>Configure ownership and permission settings on the /etc/cron.weekly file to 700 or less. One method to achieve the recommended state is to execute the following command(s):
# chown root:root /etc/cron.weekly
# chmod og-rwx /etc/cron.weekly.</t>
  </si>
  <si>
    <t>OEL8-78</t>
  </si>
  <si>
    <t>Configure permissions on the /etc/cron.monthly file</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</si>
  <si>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</si>
  <si>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/etc/cron.monthly
Access: (0700/drwx------) Uid: ( 0/ root) Gid: ( 0/ root)</t>
  </si>
  <si>
    <t>Run the following commands to set ownership and permissions on `/etc/cron.monthly`:
# chown root:root /etc/cron.monthly
# chmod og-rwx /etc/cron.monthly.</t>
  </si>
  <si>
    <t>Configure ownership and permission settings on the /etc/cron.monthly file. One method to achieve the recommended state is to execute the following command(s):Run the following commands to set ownership and permissions on `/etc/cron.monthly`:
# chown root:root /etc/cron.monthly
# chmod og-rwx /etc/cron.monthly</t>
  </si>
  <si>
    <t>OEL8-79</t>
  </si>
  <si>
    <t>Configure permissions on the /etc/cron.d file</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</si>
  <si>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</si>
  <si>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(0700/drwx------) Uid: ( 0/ root) Gid: ( 0/ root)
</t>
  </si>
  <si>
    <t>Run the following commands to set ownership and permissions on `/etc/cron.d`:
# chown root:root /etc/cron.d
# chmod og-rwx /etc/cron.d.</t>
  </si>
  <si>
    <t>Configure ownership and permission settings on the /etc/cron.d file. One method to achieve the recommended state is to execute the following command(s): 
# chown root:root /etc/cron.d
# chmod og-rwx /etc/cron.d.</t>
  </si>
  <si>
    <t>OEL8-80</t>
  </si>
  <si>
    <t>Restrict at/cron to authorized users only</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</si>
  <si>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</si>
  <si>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</si>
  <si>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</si>
  <si>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</si>
  <si>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</si>
  <si>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To close this finding, please provide a screenshot showing `cron.allow` file settings with the agency's CAP.</t>
  </si>
  <si>
    <t>OEL8-81</t>
  </si>
  <si>
    <t>Configure permissions on the /etc/ssh/sshd_config file</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</si>
  <si>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</si>
  <si>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</si>
  <si>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</si>
  <si>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Run the following commands to set ownership and permissions on `/etc/ssh/sshd_config`:
# chown root:root /etc/ssh/sshd_config
# chmod og-rwx /etc/ssh/sshd_config.</t>
  </si>
  <si>
    <t>Configure permissions on the /etc/ssh/sshd_config file to protect from unauthorized changes by non-privileged users. One method to achieve the recommended state is to execute the following command(s): Run the following commands to set ownership and permissions on `/etc/ssh/sshd_config`:
# chown root:root /etc/ssh/sshd_config
# chmod og-rwx /etc/ssh/sshd_config.</t>
  </si>
  <si>
    <t>OEL8-82</t>
  </si>
  <si>
    <t>Limit SSH access</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</si>
  <si>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</si>
  <si>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AllowGroups 
DenyUsers 
DenyGroups 
</t>
  </si>
  <si>
    <t>Users and group can access has been limited to system via SSH</t>
  </si>
  <si>
    <t>Excessive Users and group have access to the system via SSH.</t>
  </si>
  <si>
    <t>Edit the `/etc/ssh/sshd_config` file to set one or more of the parameter as follows:
AllowUsers 
AllowGroups 
DenyUsers 
DenyGroups.</t>
  </si>
  <si>
    <t>To close this finding, please provide a screenshot showing `/etc/ssh/sshd_config` file settings with the agency's CAP.</t>
  </si>
  <si>
    <t>OEL8-83</t>
  </si>
  <si>
    <t>Set ownership and permissions on the private SSH host key files</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</si>
  <si>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</si>
  <si>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Ownership and permissions have been set on the private SSH host key files.</t>
  </si>
  <si>
    <t>Ownership and permissions have not been set on the private SSH host key files.</t>
  </si>
  <si>
    <t>If an unauthorized user obtains the private SSH host key file, the host could be impersonated</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</si>
  <si>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</si>
  <si>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 find /etc/ssh -xdev -type f -name 'ssh_host_*_key' -exec chown root:root {} \;
# find /etc/ssh -xdev -type f -name 'ssh_host_*_key' -exec chmod 0600 {} \;.</t>
  </si>
  <si>
    <t>To close this finding, please provide a screenshot showing ownership and permissions have been set on the private SSH host key files with the agency's CAP.</t>
  </si>
  <si>
    <t>OEL8-84</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</si>
  <si>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</si>
  <si>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</si>
  <si>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</si>
  <si>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and ownership have been set on the SSH host public key files.</t>
  </si>
  <si>
    <t>Permissions and ownership have not been set on the SSH host public key files.</t>
  </si>
  <si>
    <t>If a public host key file is modified by an unauthorized user, the SSH service may be compromised.</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</si>
  <si>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</si>
  <si>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0644 {} \;
#find /etc/ssh -xdev -type f -name 'ssh_host_*_key.pub' -exec chown root:root {} \;.</t>
  </si>
  <si>
    <t>To close this finding, please provide a screenshot showing ownership and permissions have been set on the private SSH host public key with the agency's CAP.</t>
  </si>
  <si>
    <t>OEL8-85</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</si>
  <si>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</si>
  <si>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</si>
  <si>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</si>
  <si>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</si>
  <si>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</si>
  <si>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</si>
  <si>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</si>
  <si>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 xml:space="preserve">Set SSH LogLevel to 'INFO' since it SSH provides several logging levels with varying amounts of verbosity. One method to achieve the recommended state is to execute the following command(s):
Edit the `/etc/ssh/sshd_config` file to set the parameter as follows:
LogLevel VERBOSE
OR
LogLevel INFO.
 </t>
  </si>
  <si>
    <t>OEL8-86</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</si>
  <si>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</si>
  <si>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sshd -T | grep maxauthtries
MaxAuthTries 3
</t>
  </si>
  <si>
    <t>Edit the `/etc/ssh/sshd_config` file to set the parameter as follows:
MaxAuthTries 3.</t>
  </si>
  <si>
    <t>Set MaxAuthTries to '3.' since the logout record can eliminate those users who disconnected, which helps narrow the field. One method to achieve the recommended state is to execute the following command(s):
Edit the `/etc/ssh/sshd_config` file to set the parameter as follows:
MaxAuthTries 3.</t>
  </si>
  <si>
    <t>To close this finding, please provide a screenshot showing `/etc/ssh/sshd_config'  file settings with the agency's CAP.</t>
  </si>
  <si>
    <t>OEL8-87</t>
  </si>
  <si>
    <t>Enable SSH IgnoreRhosts</t>
  </si>
  <si>
    <t>The `IgnoreRhosts` parameter specifies that `.rhosts` and `.shosts` files will not be used in `RhostsRSAAuthentication` or `HostbasedAuthentication`.</t>
  </si>
  <si>
    <t xml:space="preserve">Run the following command and verify that output matches:
# sshd -T | grep ignorerhosts
IgnoreRhosts yes
</t>
  </si>
  <si>
    <t>Edit the `/etc/ssh/sshd_config` file to set the parameter as follows:
IgnoreRhosts yes.</t>
  </si>
  <si>
    <t>Enable SSH IgnoreRhosts since it forces users to enter a password when authenticating with ssh. One method to achieve the recommended state is to execute the following command(s):
Edit the `/etc/ssh/sshd_config` file to set the parameter as follows:
IgnoreRhosts yes.</t>
  </si>
  <si>
    <t>OEL8-88</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</si>
  <si>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</si>
  <si>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sshd -T | grep hostbasedauthentication
HostbasedAuthentication no
</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</si>
  <si>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</si>
  <si>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</si>
  <si>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to provide an additional layer of protection. One method to achieve the recommended state is to execute the following command(s):
Edit the `/etc/ssh/sshd_config` file to set the parameter as follows:
HostbasedAuthentication no.</t>
  </si>
  <si>
    <t>OEL8-89</t>
  </si>
  <si>
    <t>The `PermitRootLogin` parameter specifies if the root user can log in using ssh. The default is no.</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</si>
  <si>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</si>
  <si>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</si>
  <si>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</si>
  <si>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to limit opportunity for non-repudiation and provides a clear audit trail in the event of a security incident. One method to achieve the recommended state is to execute the following command(s): Edit the `/etc/ssh/sshd_config` file to set the parameter as follows:
PermitRootLogin no.</t>
  </si>
  <si>
    <t>OEL8-90</t>
  </si>
  <si>
    <t>The `PermitEmptyPasswords` parameter specifies if the SSH server allows login to accounts with empty password strings.</t>
  </si>
  <si>
    <t xml:space="preserve">Run the following command and verify that output matches:
# sshd -T | grep permitemptypasswords
PermitEmptyPasswords no
</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</si>
  <si>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</si>
  <si>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</si>
  <si>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`/etc/ssh/sshd_config' file settings with the agency's CAP.</t>
  </si>
  <si>
    <t>OEL8-91</t>
  </si>
  <si>
    <t>The `PermitUserEnvironment` option allows users to present environment options to the `ssh` daemon.</t>
  </si>
  <si>
    <t xml:space="preserve">Run the following command and verify that output matches:
# sshd -T | grep permituserenvironment
PermitUserEnvironment no
</t>
  </si>
  <si>
    <t>Edit the `/etc/ssh/sshd_config` file to set the parameter as follows:
PermitUserEnvironment no.</t>
  </si>
  <si>
    <t>Disable the SSH PermitUserEnvironmen. One method to achieve the recommended state is to execute the following command(s):
Edit the `/etc/ssh/sshd_config` file to set the parameter as follows:
PermitUserEnvironment no.</t>
  </si>
  <si>
    <t>OEL8-92</t>
  </si>
  <si>
    <t>Configure SSH Idle Timeout Intervals</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</si>
  <si>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</si>
  <si>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 xml:space="preserve">Run the following commands and verify `ClientAliveInterval` is 1800 `ClientAliveCountMax` is 3 or less:
# sshd -T | grep clientaliveinterval
ClientAliveInterval 1800
# sshd -T | grep clientalivecountmax
ClientAliveCountMax 0
</t>
  </si>
  <si>
    <t>Edit the `/etc/ssh/sshd_config` file to set the parameters according to site policy:
ClientAliveInterval 1800
ClientAliveCountMax 0.</t>
  </si>
  <si>
    <t>Configure SSH Idle Timeout Intervals to 1800 seconds or less. One method to achieve the recommended state is to execute the following command(s):
Edit the `/etc/ssh/sshd_config` file to set the parameters according to site policy:
ClientAliveInterval 1800
ClientAliveCountMax 0.</t>
  </si>
  <si>
    <t>OEL8-93</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</si>
  <si>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</si>
  <si>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</si>
  <si>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sshd -T | grep logingracetime
LoginGraceTime 60
</t>
  </si>
  <si>
    <t>Edit the `/etc/ssh/sshd_config` file to set the parameter as follows:
LoginGraceTime 60.</t>
  </si>
  <si>
    <t xml:space="preserve">Set SSH LoginGraceTime to one minute or less to minimize the risk of successful brute force attacks to the SSH server. One method to achieve the recommended state is to execute the following command(s):
Edit the `/etc/ssh/sshd_config` file to set the parameter as follows:
LoginGraceTime 60. </t>
  </si>
  <si>
    <t>OEL8-94</t>
  </si>
  <si>
    <t>Configure the SSH warning banner</t>
  </si>
  <si>
    <t>The `Banner` parameter specifies a file whose contents must be sent to the remote user before authentication is permitted. By default, no banner is displayed.</t>
  </si>
  <si>
    <t xml:space="preserve">Run the following command and verify that output matches:
# sshd -T | grep banner
Banner /etc/issue.net
</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</si>
  <si>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</si>
  <si>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for implementing the recommended state is to perform the following: Edit the `/etc/ssh/sshd_config` file to set the parameter as follows:
Banner /etc/issue.net.</t>
  </si>
  <si>
    <t>OEL8-95</t>
  </si>
  <si>
    <t>Enabled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</si>
  <si>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</si>
  <si>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 xml:space="preserve">Run the following command and verify that output matches:
# sshd -T | grep -i usepam
usepam yes
</t>
  </si>
  <si>
    <t>SSH PAM is enabled.</t>
  </si>
  <si>
    <t>SSH PAM is disabled.</t>
  </si>
  <si>
    <t>5.2.16</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</si>
  <si>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</si>
  <si>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</si>
  <si>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</si>
  <si>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SSH PAM has been enabled with the agency's CAP.</t>
  </si>
  <si>
    <t>OEL8-96</t>
  </si>
  <si>
    <t>AC-10</t>
  </si>
  <si>
    <t xml:space="preserve">Concurrent Session Control </t>
  </si>
  <si>
    <t>Configure SSH MaxStartups</t>
  </si>
  <si>
    <t>The `MaxStartups` parameter specifies the maximum number of concurrent unauthenticated connections to the SSH daemon.</t>
  </si>
  <si>
    <t xml:space="preserve">Run the following command and verify that output `MaxStartups` is `10:30:60` or matches site policy:
# sshd -T | grep -i maxstartups
# maxstartups 10:30:60
</t>
  </si>
  <si>
    <t>MaxStartups has been set to 10:30:60.</t>
  </si>
  <si>
    <t>MaxStartups has not been set to 10:30:60.</t>
  </si>
  <si>
    <t>HSC21</t>
  </si>
  <si>
    <t>HSC21: Number of logon sessions are not managed appropriately</t>
  </si>
  <si>
    <t>5.2.18</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</si>
  <si>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</si>
  <si>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</si>
  <si>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</si>
  <si>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OEL8-97</t>
  </si>
  <si>
    <t>Set SSH MaxSessions to 4</t>
  </si>
  <si>
    <t>The `MaxSessions` parameter specifies the maximum number of open sessions permitted from a given connection.</t>
  </si>
  <si>
    <t xml:space="preserve">Run the following command and verify that output `MaxSessions` is 4
# sshd -T | grep -i maxsessions
# maxsessions 4
</t>
  </si>
  <si>
    <t>SSH MaxSessions is set to 4
Output contains the following:
`MaxSessions` is 4</t>
  </si>
  <si>
    <t>SSH MaxSessions has not been set to 4.</t>
  </si>
  <si>
    <t>Kept at 4</t>
  </si>
  <si>
    <t>5.2.19</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</si>
  <si>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</si>
  <si>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4.</t>
  </si>
  <si>
    <t>Set SSH MaxSessions to 4 or less. One method to achieve the recommended state is to execute the following command(s): Edit the `/etc/ssh/sshd_config` file to set the parameter as follows:
MaxSessions 4.</t>
  </si>
  <si>
    <t>OEL8-98</t>
  </si>
  <si>
    <t>SC-13</t>
  </si>
  <si>
    <t>Cryptographic Protection</t>
  </si>
  <si>
    <t>Ensure system-wide crypto policy is not over-ridden</t>
  </si>
  <si>
    <t>System-wide Crypto policy can be over-ridden or opted out of for openSSH</t>
  </si>
  <si>
    <t>Run the following command:
# grep '^/s*CRYPTO_POLICY=' /etc/sysconfig/sshd'
No output should be returned</t>
  </si>
  <si>
    <t>System-Wide Crypto Policy is not over-ridden.
No output should be returned</t>
  </si>
  <si>
    <t>System-Wide Crypto Policy is over-ridden.</t>
  </si>
  <si>
    <t>5.2.20</t>
  </si>
  <si>
    <t>Over-riding or opting out of the system-wide crypto policy could allow for the use of less secure Ciphers, MACs, KexAlgoritms and GSSAPIKexAlgorithsm</t>
  </si>
  <si>
    <t>Run the following commands:
# sed -ri "s/^\s*(CRYPTO_POLICY\s*=.*)$/# \1/" /etc/sysconfig/sshd
# systemctl reload sshd.</t>
  </si>
  <si>
    <t>Protect system-wide crypto policy from being over-ridden. One method to achieve the recommended state is to execute the following command(s):
# sed -ri "s/^\s*(CRYPTO_POLICY\s*=.*)$/# \1/" /etc/sysconfig/sshd
# systemctl reload sshd.</t>
  </si>
  <si>
    <t>To close this finding, please provide a screenshot showing  system-wide crypto Policy is not over-ridden with the agency's CAP.</t>
  </si>
  <si>
    <t>OEL8-99</t>
  </si>
  <si>
    <t>IA-2</t>
  </si>
  <si>
    <t>Identification and Authentication (Organizational Users)</t>
  </si>
  <si>
    <t>Create custom authselect profile</t>
  </si>
  <si>
    <t>A custom profile can be created by copying and customizing one of the default profiles. The default profiles include: sssd, winbind, or the nis.</t>
  </si>
  <si>
    <t>Run the following command:
# authselect current | grep Profile ID: custom/
Profile ID: custom/
Verify that the custom profile follows local site policy</t>
  </si>
  <si>
    <t>A custom profile has been created.</t>
  </si>
  <si>
    <t>A custom profile has not been created.</t>
  </si>
  <si>
    <t>HAC63</t>
  </si>
  <si>
    <t>HAC63: Security profiles have not been established</t>
  </si>
  <si>
    <t>A custom profile is required to customize many of the pam options</t>
  </si>
  <si>
    <t>Run the following command to create a custom authselect profile:
# authselect create-profile  -b 
**Example:**: # authselect create-profile custom-profile -b sssd --symlink-meta.</t>
  </si>
  <si>
    <t>Create a custom authselect profile. One method to achieve the recommended state is to execute the following command(s):
# authselect create-profile  -b 
**Example:**: # authselect create-profile custom-profile -b sssd --symlink-meta.</t>
  </si>
  <si>
    <t>OEL8-100</t>
  </si>
  <si>
    <t>Select authselect profile</t>
  </si>
  <si>
    <t>You can select a profile for the authselect utility for a specific host. The profile will be applied to every user logging into the host.
You can create and deploy a custom profile by customizing one of the default profiles, the sssd, winbind, or the nis profile.</t>
  </si>
  <si>
    <t xml:space="preserve">Run the following command and verify that the current custom authselect profile follows local site policy:
# authselect current
Output should be similar to:
Profile ID: 
Enabled features:
- with-sudo
- with-faillock
- without-nullok
</t>
  </si>
  <si>
    <t>authselect profile has been selected.</t>
  </si>
  <si>
    <t>An authselect profile has not been selected.</t>
  </si>
  <si>
    <t>When you deploy a profile, the profile is applied to every user logging into the given host</t>
  </si>
  <si>
    <t>Run the following command to select a custom authselect profile
# authselect select custom/ {with-}
**Example:**: # authselect select custom/custom-profile with-sudo with-faillock without-nullok.</t>
  </si>
  <si>
    <t>Select authselect profile which is applied to every user logging into the given host. One method to achieve the recommended state is to execute the following command(s):
# authselect select custom/ {with-}.</t>
  </si>
  <si>
    <t>OEL8-101</t>
  </si>
  <si>
    <t xml:space="preserve">Confirm authselect includes with-faillock </t>
  </si>
  <si>
    <t>The pam_faillock.so module maintains a list of failed authentication attempts per user during a specified interval and locks the account in case there were more than deny consecutive failed authentications. It stores the failure records into per-user files in the tally directory</t>
  </si>
  <si>
    <t xml:space="preserve">Run the following commands to verify that authselect includes the with-faillock feature
# authselect current | grep with-faillock
- with-faillock
# grep with-faillock /etc/authselect/authselect.conf
with-faillock
</t>
  </si>
  <si>
    <t>authselect includes the with-faillock feature.</t>
  </si>
  <si>
    <t>Authselect does not includes the with-faillock feature.</t>
  </si>
  <si>
    <t>HAC2</t>
  </si>
  <si>
    <t>HAC2:  User sessions do not lock after the Publication 1075 required timeframe</t>
  </si>
  <si>
    <t>Locking out user IDs after n unsuccessful consecutive login attempts mitigates brute force password attacks against your systems.</t>
  </si>
  <si>
    <t>Run the following command to include the `with-faillock` option
# authselect select 
with-faillock
**Example:**: # authselect select custom/custom-profile with-sudo with-faillock without-nullok.</t>
  </si>
  <si>
    <t>OEL8-102</t>
  </si>
  <si>
    <t>Configure the password creation requirements</t>
  </si>
  <si>
    <t>To close this finding, please provide a screenshot showing `/etc/pam.d/password-auth` file settings with the agency's CAP.</t>
  </si>
  <si>
    <t>OEL8-103</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</si>
  <si>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</si>
  <si>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</si>
  <si>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</si>
  <si>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Updated from 5 to 3
Updated Unlock time to 900 (15Minutes)</t>
  </si>
  <si>
    <t>Locking out user IDs after _n_ unsuccessful consecutive login attempts mitigates brute force password attacks against your systems.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</si>
  <si>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</si>
  <si>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for failed password attempts to mitigate brute force password attacks against the systems. One method to achieve the recommended state is to execute the following command(s):
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</si>
  <si>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OEL8-104</t>
  </si>
  <si>
    <t>Limit password reuse</t>
  </si>
  <si>
    <t>The `/etc/security/opasswd` file stores the users' old passwords and can be checked to ensure that users are not recycling recent passwords.
- remember= - Number of old passwords to remember</t>
  </si>
  <si>
    <t xml:space="preserve">Run the following command and verify that the remembered password history is `24` or more.
# grep -E '^\s*password\s+(requisite|sufficient)\s+(pam_pwquality\.so|pam_unix\.so)\s+.*remember=([24-9]|[1-4][0-9])[0-9]*\s*.*$' /etc/pam.d/system-auth
The output should be similar to:
password requisite pam_pwquality.so try_first_pass local_users_only enforce-for-root retry=3 remember=24
password sufficient pam_unix.so sha2412 shadow try_first_pass use_authtok remember=24
</t>
  </si>
  <si>
    <t xml:space="preserve">Password history is set to 24 passwords remembered. </t>
  </si>
  <si>
    <t>OEL8-105</t>
  </si>
  <si>
    <t>Set the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</si>
  <si>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</si>
  <si>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Verify password hashing algorithm is sha512. This setting is configured with the `pam_unix.so` `sha512` option found in `/etc/pam.d/system-auth` and `/etc/pam.d/password-auth`
Run the following command:
# grep -E '^\s*password\s+sufficient\s+pam_unix.so\s+.*sha512\s*.*$' /etc/pam.d/password-auth /etc/pam.d/system-auth
The output should be similar to:
/etc/pam.d/password-auth:password sufficient pam_unix.so sha512 shadow try_first_pass use_authtok
/etc/pam.d/system-auth:password sufficient pam_unix.so sha512 shadow try_first_pass use_authtok remember=5
</t>
  </si>
  <si>
    <t>Password hashing algorithm is set to SHA-512. 
Output contains the following:
sha51</t>
  </si>
  <si>
    <t>Set password hashing algorithm to sha512.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</si>
  <si>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Set the password hashing algorithm to SHA-512. One method to achieve the recommended state is to execute the following command(s):
Run the following script to dd or modify the `pam_unix.so` lines in the `password-auth` and `system-auth` files to include the sha512 option:_x000D_
CP=$(authselect current | awk 'NR == 1 {print $3}' | grep custom/)
for FN in system-auth password-auth; do
 [[ -z $(grep -E '^\s*password\s+sufficient\s+pam_unix.so\s+.*sha512\s*.*$' $PTF) ]] &amp;&amp; sed -ri 's/^\s*(password\s+sufficient\s+pam_unix.so\s+)(.*)$/\1\2 sha512/' $PTF
done
authselect apply-changes.</t>
  </si>
  <si>
    <t>OEL8-106</t>
  </si>
  <si>
    <t>AC-6</t>
  </si>
  <si>
    <t>Least Privilege</t>
  </si>
  <si>
    <t xml:space="preserve">Secure System Accounts </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</si>
  <si>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</si>
  <si>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t>
  </si>
  <si>
    <t xml:space="preserve">System Accounts has been secured. </t>
  </si>
  <si>
    <t xml:space="preserve">System Accounts has not been secured. </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</si>
  <si>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</si>
  <si>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</si>
  <si>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</si>
  <si>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OEL8-107</t>
  </si>
  <si>
    <t>The default `TMOUT` determines the shell timeout for users. The TMOUT value is measured in seconds.</t>
  </si>
  <si>
    <t>HRM5</t>
  </si>
  <si>
    <t>HRM5: User sessions do not terminate after the Publication 1075 period of inactivity</t>
  </si>
  <si>
    <t>5.5.3</t>
  </si>
  <si>
    <t>Having no timeout value associated with a shell could allow an unauthorized user access to another user's shell session (e.g. user walks away from their computer and doesn't lock the screen). Setting a timeout value at least reduces the risk of this happening.</t>
  </si>
  <si>
    <t>OEL8-108</t>
  </si>
  <si>
    <t xml:space="preserve">Run the following command and verify the result is `0`:
# grep "^root:" /etc/passwd | cut -f4 -d:
0
</t>
  </si>
  <si>
    <t xml:space="preserve">Root Account has a GID 0. </t>
  </si>
  <si>
    <t>5.5.4</t>
  </si>
  <si>
    <t>Run the following command to set the `root` user default group to GID `0`:
# usermod -g 0 root.</t>
  </si>
  <si>
    <t>Set the default group for the root account to GID 0 to prevent `root` -owned files from accidentally becoming accessible to non-privileged users. One method to achieve the recommended state is to execute the following command(s): Run the following command to set the `root` user default group to GID `0`:
# usermod -g 0 root.</t>
  </si>
  <si>
    <t>To close this finding, please provide a screenshot showing GID 0 for the `root` account settings with the agency's CAP.</t>
  </si>
  <si>
    <t>OEL8-109</t>
  </si>
  <si>
    <t>Set the default user umask to 027 or a value that is more restrictive</t>
  </si>
  <si>
    <t>5.5.5</t>
  </si>
  <si>
    <t>Edit the `/etc/bashrc`, `/etc/profile` and `/etc/profile.d/*.sh` files (and the appropriate files for any other shell supported on your system) and add or edit any umask parameters as follows:
umask 027.</t>
  </si>
  <si>
    <t>Set the default user umask to 027 or a value that is more restrictive to ensures that users make a conscious choice about their file permissions.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</si>
  <si>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showing  `/etc/bashrc`, `/etc/profile` and `/etc/profile.d/*.sh` files' settings with the agency's CAP.</t>
  </si>
  <si>
    <t>OEL8-110</t>
  </si>
  <si>
    <t>The `/etc/passwd` file contains user account information that is used by many system utilities and therefore must be readable for these utilities to operate.</t>
  </si>
  <si>
    <t xml:space="preserve">Run the following command and verify `Uid` and `Gid` are both `0/root` and `Access` is `644`:
# stat /etc/passwd
Access: (0644/-rw-r--r--) Uid: ( 0/ root) Gid: ( 0/ root)
</t>
  </si>
  <si>
    <t>Run the following command to set permissions on `/etc/passwd`:
# chown root:root /etc/passwd
# chmod 644 /etc/passwd.</t>
  </si>
  <si>
    <t>OEL8-111</t>
  </si>
  <si>
    <t>The `/etc/shadow` file is used to store the information about user accounts that is critical to the security of those accounts, such as the hashed password and other security information.</t>
  </si>
  <si>
    <t>Run the one of the following chown commands as appropriate and the chmod to set permissions on `/etc/shadow`:
# chown root:root /etc/shadow
# chown root:shadow /etc/shadow
# chmod o-rwx,g-wx /etc/shadow.</t>
  </si>
  <si>
    <t>Configure permissions on the /etc/gshadow file. One method to achieve the recommended state is to execute the following command(s): Run the one of the following chown commands as appropriate and the chmod to set permissions on `/etc/shadow`:
# chown root:root /etc/shadow
# chown root:shadow /etc/shadow
# chmod o-rwx,g-wx /etc/shadow.</t>
  </si>
  <si>
    <t>OEL8-112</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</si>
  <si>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</si>
  <si>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stat /etc/group
Access: (0644/-rw-r--r--) Uid: ( 0/ root) Gid: ( 0/ root)
</t>
  </si>
  <si>
    <t>Run the following command to set permissions on `/etc/group`:
# chown root:root /etc/group
# chmod 644 /etc/group.</t>
  </si>
  <si>
    <t>Configure permissions on the /etc/group file. One method to achieve the recommended state is to execute the following command(s): Run the following command to set permissions on `/etc/group`:
# chown root:root /etc/group
# chmod 644 /etc/group.</t>
  </si>
  <si>
    <t>OEL8-113</t>
  </si>
  <si>
    <t xml:space="preserve">Authentication Management </t>
  </si>
  <si>
    <t>The `/etc/gshadow` file is used to store the information about groups that is critical to the security of those accounts, such as the hashed password and other security information.</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</si>
  <si>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</si>
  <si>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</si>
  <si>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 xml:space="preserve">Configure permissions on the /etc/gshadow file. One method to achieve the recommended state is to execute the following command(s): Run the one of the following chown commands as appropriate and the chmod to set permissions on `/etc/gshadow`:
# chown root:root /etc/gshadow
# chown root:shadow /etc/gshadow
# chmod o-rwx,g-rw /etc/gshadow. </t>
  </si>
  <si>
    <t>OEL8-114</t>
  </si>
  <si>
    <t>Ensure permissions on /etc/passwd- are configured</t>
  </si>
  <si>
    <t>The `/etc/passwd-` file contains backup user account information.</t>
  </si>
  <si>
    <t xml:space="preserve">Run the following command and verify `Uid` and `Gid` are both `0/root` and `Access` is `600` or more restrictive:
# stat /etc/passwd-
Access: (0600/-rw-------) Uid: ( 0/ root) Gid: ( 0/ root)
</t>
  </si>
  <si>
    <t>Run the following command to set permissions on `/etc/passwd-`:
# chown root:root /etc/passwd-
# chmod u-x,go-rwx /etc/passwd-.</t>
  </si>
  <si>
    <t>OEL8-115</t>
  </si>
  <si>
    <t xml:space="preserve">Configure permissions on /etc/shadow- </t>
  </si>
  <si>
    <t>The `/etc/shadow-` file is used to store backup information about user accounts that is critical to the security of those accounts, such as the hashed password and other security information.</t>
  </si>
  <si>
    <t>Run the one of the following chown commands as appropriate and the chmod to set permissions on `/etc/shadow-`:
# chown root:root /etc/shadow-
OR
# chown root:shadow /etc/shadow-
# chmod u-x,go-rwx /etc/shadow-.</t>
  </si>
  <si>
    <t xml:space="preserve">Configure permissions on the /etc/shadow-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`/etc/shadow-`:
# chown root:root /etc/shadow-
</t>
  </si>
  <si>
    <t>OEL8-116</t>
  </si>
  <si>
    <t xml:space="preserve">Configure permissions on /etc/group- </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</si>
  <si>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</si>
  <si>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</si>
  <si>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Run the following command to set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</si>
  <si>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Run the following command to set permissions on `/etc/group-`:
# chown root:root /etc/group-
# chmod u-x,go-wx /etc/group-.</t>
  </si>
  <si>
    <t>OEL8-117</t>
  </si>
  <si>
    <t xml:space="preserve">Configure permissions on /etc/gshadow- </t>
  </si>
  <si>
    <t>The `/etc/gshadow-` file is used to store backup information about groups that is critical to the security of those accounts, such as the hashed password and other security information.</t>
  </si>
  <si>
    <t>Run the one of the following chown commands as appropriate and the chmod to set permissions on `/etc/gshadow-`:
# chown root:root /etc/gshadow-
# chown root:shadow /etc/gshadow-
# chmod o-rwx,g-rw /etc/gshadow-.</t>
  </si>
  <si>
    <t>Configure permissions on the /etc/gshadow-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`/etc/gshadow-`:
# chown root:root /etc/gshadow-
# chown root:shadow /etc/gshadow-
# chmod o-rwx,g-rw /etc/gshadow-.</t>
  </si>
  <si>
    <t>OEL8-118</t>
  </si>
  <si>
    <t>Confirm that world writable films do not exist</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</si>
  <si>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</si>
  <si>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</si>
  <si>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</si>
  <si>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OEL8-119</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</si>
  <si>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</si>
  <si>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OEL8-120</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</si>
  <si>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</si>
  <si>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OEL8-121</t>
  </si>
  <si>
    <t>Audit SUID executables</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</si>
  <si>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</si>
  <si>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Audit SUID executables to ensure they are legitimate. Ensure that no rogue SUID programs have been introduced into the system. Review the files returned by the action in the Audit section and confirm the integrity of these binaries.</t>
  </si>
  <si>
    <t>OEL8-122</t>
  </si>
  <si>
    <t>Audit SGID executables</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</si>
  <si>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</si>
  <si>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Audit SGID executables to ensure they are legitimate. Ensure that no rogue SGID programs have been introduced into the system. Review the files returned by the action in the Audit section and confirm the integrity of these binaries.</t>
  </si>
  <si>
    <t>OEL8-123</t>
  </si>
  <si>
    <t>Set passwords for any blank password fields</t>
  </si>
  <si>
    <t xml:space="preserve">Run the following command and verify that no output is returned:
# awk -F: '($2 == "" ) { print $1 " does not have a password "}' /etc/shadow
</t>
  </si>
  <si>
    <t>Set passwords for any blank password fields to prevent the account from being used by an unauthorized user. One method to achieve the recommended state is to execute the following command(s):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</si>
  <si>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showing `/etc/shadow` file settings with the agency's CAP.</t>
  </si>
  <si>
    <t>OEL8-124</t>
  </si>
  <si>
    <t>Confirm that no legacy "+" entries exist in the /etc/passwd file</t>
  </si>
  <si>
    <t xml:space="preserve">Run the following command and verify that no output is returned:
# grep '^\+:' /etc/passwd
</t>
  </si>
  <si>
    <t>Confirm that no legacy "+" entries exist in the /etc/passwd file to prevent users from gaining privileged access on the system. One method to achieve the recommended state is to execute the following command(s): Remove any legacy '+' entries from `/etc/passwd` if they exist.</t>
  </si>
  <si>
    <t>To close this finding, please provide a screenshot showing `/etc/passwd` file settings with the agency's CAP.</t>
  </si>
  <si>
    <t>OEL8-125</t>
  </si>
  <si>
    <t>The `root` user can execute any command on the system and could be fooled into executing programs unintentionally if the `PATH` is not set correctly.</t>
  </si>
  <si>
    <t xml:space="preserve">Run the following script and verify no results are returned: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</si>
  <si>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</si>
  <si>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</si>
  <si>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To close this finding, please provide a screenshot showing root PATH settings with the agency's CAP.</t>
  </si>
  <si>
    <t>OEL8-126</t>
  </si>
  <si>
    <t xml:space="preserve">Run the following command and verify that no output is returned:
# grep '^\+:' /etc/shadow
</t>
  </si>
  <si>
    <t>Remove all legacy "+" entries in the /etc/shadow file.</t>
  </si>
  <si>
    <t>OEL8-127</t>
  </si>
  <si>
    <t xml:space="preserve">Run the following command and verify that no output is returned:
# grep '^\+:' /etc/group
</t>
  </si>
  <si>
    <t>Remove all legacy "+" entries in the /etc/group file.</t>
  </si>
  <si>
    <t>OEL8-128</t>
  </si>
  <si>
    <t>Set root to be the only UID 0 account</t>
  </si>
  <si>
    <t xml:space="preserve">Run the following command and verify that only "root" is returned:
# awk -F: '($3 == 0) { print $1 }' /etc/passwd
root
</t>
  </si>
  <si>
    <t>Accounts other than root have a UID of 0.</t>
  </si>
  <si>
    <t>Set root to be the only UID 0 account.</t>
  </si>
  <si>
    <t>To close this finding, please provide a screenshot showing  root file settings with the agency's CAP.</t>
  </si>
  <si>
    <t>OEL8-129</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</si>
  <si>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</si>
  <si>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</si>
  <si>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Remove world writable permissions from all users home directories.</t>
  </si>
  <si>
    <t>To close this finding, please provide a screenshot showing  Users do not have excessive permissions to home directories with the agency's CAP.</t>
  </si>
  <si>
    <t>OEL8-130</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</si>
  <si>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</si>
  <si>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</si>
  <si>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OEL8-131</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</si>
  <si>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</si>
  <si>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Remove world writable permissions from all users "dot" (e.g. .profile, .cshrc, etc.) files within their home directories.</t>
  </si>
  <si>
    <t>OEL8-132</t>
  </si>
  <si>
    <t>The `.forward` file specifies an email address to forward the user's mail to.</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</si>
  <si>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</si>
  <si>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Remove all user added mail .forward files from the system.</t>
  </si>
  <si>
    <t>To close this finding, please provide monitoring policy established to report user `.forward` settings with the agency's CAP.</t>
  </si>
  <si>
    <t>OEL8-133</t>
  </si>
  <si>
    <t>The `.netrc` file contains data for logging into a remote host for file transfers via FTP.</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</si>
  <si>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</si>
  <si>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Remove .netrc files from all user profiles.</t>
  </si>
  <si>
    <t>To close this finding, please provide a screenshot showing `.netrc` files have been removed with the agency's CAP.</t>
  </si>
  <si>
    <t>OEL8-134</t>
  </si>
  <si>
    <t>While the system administrator can establish secure permissions for users' `.netrc` files, the users can easily override these.</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</si>
  <si>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</si>
  <si>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Remove .netrc files from all user profiles. In the event a .netrc is required and has a valid business purpose, remove world writable permissions from said file.</t>
  </si>
  <si>
    <t>To close this finding, please provide a screenshot showing `.netrc` file settings with the agency's CAP.</t>
  </si>
  <si>
    <t>OEL8-135</t>
  </si>
  <si>
    <t>While no `.rhosts` files are shipped by default, users can easily create them.</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</si>
  <si>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</si>
  <si>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Remove .rhosts files from all user profiles.</t>
  </si>
  <si>
    <t>To close this finding, please provide a screenshot showing no users have .rhosts files with the agency's CAP.</t>
  </si>
  <si>
    <t>OEL8-136</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</si>
  <si>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</si>
  <si>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</si>
  <si>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Sync groups within the /etc/passwd and /etc/group files.  Remove all orphaned groups.</t>
  </si>
  <si>
    <t>To close this finding, please provide a screenshot showing `/etc/passwd` and /etc/group files with the agency's CAP.</t>
  </si>
  <si>
    <t>OEL8-137</t>
  </si>
  <si>
    <t>Although the `useradd` program will not let you create a duplicate User ID (UID), it is possible for an administrator to manually edit the `/etc/passwd` file and change the UID field.</t>
  </si>
  <si>
    <t xml:space="preserve">Run the following script and verify no results are returned:
#!/bin/bash
cut -f3 -d":" /etc/passwd | sort -n | uniq -c | while read x ; do
 [ -z "$x" ] &amp; then
 users=$(awk -F: '($3 == n) { print $1 }' n=$2 /etc/passwd | xargs)
 echo "Duplicate UID ($2): $users"
 fi
done
</t>
  </si>
  <si>
    <t>Delete all duplicate UIDs for accountability and to ensure appropriate access protections.</t>
  </si>
  <si>
    <t>To close this finding, please provide a screenshot showing UIDs file with the agency's CAP.</t>
  </si>
  <si>
    <t>OEL8-138</t>
  </si>
  <si>
    <t>Although the `groupadd` program will not let you create a duplicate Group ID (GID), it is possible for an administrator to manually edit the `/etc/group` file and change the GID field.</t>
  </si>
  <si>
    <t xml:space="preserve">Run the following script and verify no results are returned:
#!/bin/bash 
cut -d: -f3 /etc/group | sort | uniq -d | while read x ; do
 echo "Duplicate GID ($x) in /etc/group"
done
</t>
  </si>
  <si>
    <t>Delete all duplicate GIDs for accountability and to ensure appropriate access protections.</t>
  </si>
  <si>
    <t>To close this finding, please provide a screenshot showing GIDs file with the agency's CAP.</t>
  </si>
  <si>
    <t>OEL8-139</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</si>
  <si>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</si>
  <si>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</si>
  <si>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cut -d: -f1 /etc/passwd | sort | uniq -d | while read x
do echo "Duplicate login name ${x} in /etc/passwd"
done
</t>
  </si>
  <si>
    <t>Delete all duplicate user names since it will provide access to files with the first UID for that username in `/etc/passwd`.</t>
  </si>
  <si>
    <t>To close this finding, please provide a screenshot showing established unique user names for the users (UID) file with the agency's CAP.</t>
  </si>
  <si>
    <t>OEL8-140</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</si>
  <si>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</si>
  <si>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</si>
  <si>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cut -d: -f1 /etc/group | sort | uniq -d | while read x
do echo "Duplicate group name ${x} in /etc/group"
done
</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</si>
  <si>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</si>
  <si>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</si>
  <si>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OEL8-141</t>
  </si>
  <si>
    <t>Confirm shadow group is empty</t>
  </si>
  <si>
    <t>The shadow group allows system programs which require access the ability to read the /etc/shadow file. No users should be assigned to the shadow group.</t>
  </si>
  <si>
    <t xml:space="preserve">Run the following commands and verify no results are returned:
# grep ^shadow:[^:]*:[^:]*:[^:]+ /etc/group
# awk -F: '($4 == "") { print }' /etc/passwd
</t>
  </si>
  <si>
    <t>No users should be assigned to the shadow group.</t>
  </si>
  <si>
    <t>Users have been assigned to /etc/shadow file group.</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</si>
  <si>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</si>
  <si>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</si>
  <si>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</si>
  <si>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OEL8-142</t>
  </si>
  <si>
    <t>Confirm all users' home directories exist</t>
  </si>
  <si>
    <t>Users can be defined in `/etc/passwd` without a home directory or with a home directory that does not actually exist.</t>
  </si>
  <si>
    <t xml:space="preserve">Run the following script and verify no results are returned:
#!/bin/bash
grep -E -v '^(halt|sync|shutdown)' /etc/passwd | awk -F: '($7 != "'"$(which nologin)"'" &amp; do
 if [ ! -d "$dir" ]; then
 echo "The home directory ($dir) of user $user does not exist."
 fi
done
</t>
  </si>
  <si>
    <t>6.2.20</t>
  </si>
  <si>
    <t>Confirm all users' home directories exist, If the user's home directory does not exist or is unassigned, the user will be placed in "/" and will not be able to write any files or have local environment variables set.</t>
  </si>
  <si>
    <t>To close this finding, please provide a screenshot showing for each system user, the /etc/passwd file defines the user owning their home director with the agency's CAP.</t>
  </si>
  <si>
    <t>OEL8-143</t>
  </si>
  <si>
    <t>Disable the mounting of the cramfs filesystems</t>
  </si>
  <si>
    <t xml:space="preserve">Run the following commands and verify the output is as indicated:
# modprobe -n -v cramfs
install /bin/true
# lsmod | grep cramfs
</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</si>
  <si>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</si>
  <si>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</si>
  <si>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</si>
  <si>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OEL8-144</t>
  </si>
  <si>
    <t xml:space="preserve">Run the following commands and verify the output is as indicated:
# modprobe -n -v squashfs
install /bin/true
# lsmod | grep squashfs
</t>
  </si>
  <si>
    <t>Edit or create a file in the `/etc/modprobe.d/` directory ending in .conf 
Example: `vim /etc/modprobe.d/squashfs.conf`
and add the following line:
install squashfs /bin/true
Run the following command to unload the `squashfs` module:
# rmmod squashfs.</t>
  </si>
  <si>
    <t>OEL8-145</t>
  </si>
  <si>
    <t>Disable the mounting of the udf filesystems</t>
  </si>
  <si>
    <t xml:space="preserve">Run the following commands and verify the output is as indicated:
# modprobe -n -v udf
install /bin/true
# lsmod | grep udf
</t>
  </si>
  <si>
    <t>Edit or create a file in the `/etc/modprobe.d/` directory ending in .conf 
Example: `vim /etc/modprobe.d/udf.conf`
and add the following line:
install udf /bin/true
Run the following command to unload the `udf` module:
# rmmod udf.</t>
  </si>
  <si>
    <t>Disable the mounting of the udf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</si>
  <si>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</si>
  <si>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OEL8-146</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</si>
  <si>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</si>
  <si>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</si>
  <si>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</si>
  <si>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</si>
  <si>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</si>
  <si>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</si>
  <si>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OEL8-147</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</si>
  <si>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</si>
  <si>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</si>
  <si>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t>1.8.1.2</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</si>
  <si>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</si>
  <si>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</si>
  <si>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OEL8-148</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</si>
  <si>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</si>
  <si>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</si>
  <si>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</si>
  <si>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</si>
  <si>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</si>
  <si>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OEL8-149</t>
  </si>
  <si>
    <t xml:space="preserve">Run the following command and verify `Uid` and `Gid` are both `0/root` and `Access` is `644`:
# stat /etc/motd
Access: (0644/-rw-r--r--) Uid: ( 0/ root) Gid: ( 0/ root)
</t>
  </si>
  <si>
    <t>1.8.1.4</t>
  </si>
  <si>
    <t>Run the following commands to set permissions on `/etc/motd`:
# chown root:root /etc/motd
# chmod u-x,go-wx /etc/motd.</t>
  </si>
  <si>
    <t>OEL8-150</t>
  </si>
  <si>
    <t xml:space="preserve">Run the following command and verify `Uid` and `Gid` are both `0/root` and `Access` is `644`:
# stat /etc/issue
Access: (0644/-rw-r--r--) Uid: ( 0/ root) Gid: ( 0/ root)
</t>
  </si>
  <si>
    <t>1.8.1.5</t>
  </si>
  <si>
    <t>Run the following commands to set permissions on `/etc/issue`:
# chown root:root /etc/issue
# chmod u-x,go-wx /etc/issue.</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</si>
  <si>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</si>
  <si>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OEL8-151</t>
  </si>
  <si>
    <t xml:space="preserve">Run the following command and verify `Uid` and `Gid` are both `0/root` and `Access` is `644`:
# stat /etc/issue.net
Access: (0644/-rw-r--r--) Uid: ( 0/ root) Gid: ( 0/ root)
</t>
  </si>
  <si>
    <t>1.8.1.6</t>
  </si>
  <si>
    <t>Run the following commands to set permissions on `/etc/issue.net`: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</si>
  <si>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</si>
  <si>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OEL8-152</t>
  </si>
  <si>
    <t>Enable time synchronization</t>
  </si>
  <si>
    <t>On physical systems or virtual systems where host based time synchronization is not available verify that chrony is installed. 
Run the following command to verify that chrony is installed
# rpm -q chrony
chrony-
On virtual systems where host based time synchronization is available consult your virtualization software documentation and verify that host based synchronization is in use.</t>
  </si>
  <si>
    <t>NTP is installed</t>
  </si>
  <si>
    <t>NTP Time services have not been enabled.</t>
  </si>
  <si>
    <t>To close this finding, please provide a screenshot showing NTP  has been installed with the agency's CAP.</t>
  </si>
  <si>
    <t>OEL8-153</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</si>
  <si>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</si>
  <si>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</si>
  <si>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</si>
  <si>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</si>
  <si>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Chrony Time services have not been enabled.</t>
  </si>
  <si>
    <t>Add or edit server or pool lines to `/etc/chrony.conf` as appropriate:
server 
Configure `chrony` to run as the `chrony` user.</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</si>
  <si>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</si>
  <si>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To close this finding, please provide a screenshot showing Chrony has been enabled with the agency's CAP.</t>
  </si>
  <si>
    <t>OEL8-154</t>
  </si>
  <si>
    <t xml:space="preserve">Install Firewall package </t>
  </si>
  <si>
    <t>A Firewall package should be selected. Most firewall configuration utilities operate as a front end to nftables or iptables.</t>
  </si>
  <si>
    <t xml:space="preserve">Run **one** of the following commands to verify the Firewall package is installed:
For firewalld:
# rpm -q firewalld
For nftables:
# rpm -q nftables
For iptables:
# rpm -q iptables
</t>
  </si>
  <si>
    <t>Firewall package has been installed.</t>
  </si>
  <si>
    <t>Firewall package has not been installed.</t>
  </si>
  <si>
    <t>3.4.1.1</t>
  </si>
  <si>
    <t>A Firewall package is required for firewall management and configuration.</t>
  </si>
  <si>
    <t>Run **one** of the following commands to install a Firewall package.
For firewalld:
# dnf install firewalld
For nftables:
# dnf install nftables
For iptables:
# dnf install iptables.</t>
  </si>
  <si>
    <t>Install Firewall package which is required for firewall management and configuration. One method to achieve the recommended state is to execute the following command(s): Run the commands appropriate for your distribution: Run **one** of the following commands to install a Firewall package.
For firewalld:
# dnf install firewalld
For nftables:
# dnf install nftables
For iptables:
# dnf install iptables.</t>
  </si>
  <si>
    <t>To close this finding, please provide a screenshot showing firewall package has been installed with the agency's CAP.</t>
  </si>
  <si>
    <t>OEL8-155</t>
  </si>
  <si>
    <t xml:space="preserve">Ensure firewalld service is enabled and running </t>
  </si>
  <si>
    <t>Ensure that the firewalld service is enabled to protect your system</t>
  </si>
  <si>
    <t xml:space="preserve">Run the following command to verify that firewalld is enabled:
# systemctl is-enabled firewalld
enabled
Run the following command to verify that firewalld is running
# firewall-cmd --state
running
</t>
  </si>
  <si>
    <t>firewalld service has been enabled and running.</t>
  </si>
  <si>
    <t>firewalld service has not been enabled and running.</t>
  </si>
  <si>
    <t>3.4.2.1</t>
  </si>
  <si>
    <t>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t>
  </si>
  <si>
    <t>Run the following command to enable and start firewalld
# systemctl --now enable firewalld.</t>
  </si>
  <si>
    <t>Ensure firewalld service is enabled and running. 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 One method to achieve the recommended state is to execute the following command(s): Run the following command to enable and start firewalld
# systemctl --now enable firewalld.</t>
  </si>
  <si>
    <t>To close this finding, please provide a screenshot showing firewalld service is enabled and running with the agency's CAP.</t>
  </si>
  <si>
    <t>OEL8-156</t>
  </si>
  <si>
    <t>Disable iptables</t>
  </si>
  <si>
    <t>IPtables is an application that allows a system administrator to configure the IPv4 and IPv6 tables, chains and rules provided by the Linux kernel firewall.
IPtables is installed as a dependency with firewalld.</t>
  </si>
  <si>
    <t>iptables has not been enabled or running.</t>
  </si>
  <si>
    <t>iptables has been enabled or running.</t>
  </si>
  <si>
    <t>3.4.2.2</t>
  </si>
  <si>
    <t>Running firewalld and IPtables concurrently may lead to conflict, therefore IPtables should be stopped and masked when using firewalld.</t>
  </si>
  <si>
    <t>Run the following command to stop and mask iptables
systemctl --now mask iptables.</t>
  </si>
  <si>
    <t>Disable iptables, running firewalld and IPtables concurrently may lead to conflict, therefore IPtables should be stopped and masked when using firewalld. One method to achieve the recommended state is to execute the following command(s): Run the following command to stop and mask iptables
systemctl --now mask iptables.</t>
  </si>
  <si>
    <t>To close this finding, please provide a screenshot showing iptables has been disabled with the agency's CAP.</t>
  </si>
  <si>
    <t>OEL8-157</t>
  </si>
  <si>
    <t>Disable nftables</t>
  </si>
  <si>
    <t>nftables is a subsystem of the Linux kernel providing filtering and classification of network packets/datagrams/frames and is the successor to iptables. 
nftables are installed as a dependency with firewalld.</t>
  </si>
  <si>
    <t xml:space="preserve">Run the following commend to verify that nftables is not enabled:
# systemctl is-enabled nftables
(disabled|masked)
Run the following command to verify that iptables is not running:
# systemctl status nftables
Output should include:
 Loaded: masked (/dev/null; bad)
 Active: inactive (dead)
</t>
  </si>
  <si>
    <t>nftables has not been enabled or running.</t>
  </si>
  <si>
    <t>nftables has been enabled or running.</t>
  </si>
  <si>
    <t>3.4.2.3</t>
  </si>
  <si>
    <t>Running firewalld and nftables concurrently may lead to conflict, therefore nftables should be stopped and masked when using firewalld.</t>
  </si>
  <si>
    <t>Run the following command to mask and stop nftables
systemctl --now mask nftables.</t>
  </si>
  <si>
    <t>Disable nftables, running firewalld and nftables concurrently may lead to conflict, therefore nftables should be stopped and masked when using firewalld. One method to achieve the recommended state is to execute the following command(s): Run the following command to mask and stop nftables
systemctl --now mask nftables.</t>
  </si>
  <si>
    <t>To close this finding, please provide a screenshot showing nftables has been disabled with the agency's CAP.</t>
  </si>
  <si>
    <t>OEL8-158</t>
  </si>
  <si>
    <t xml:space="preserve">Set the default zone </t>
  </si>
  <si>
    <t xml:space="preserve">Run the following command and verify that the default zone adheres to company policy:
# firewall-cmd --get-default-zone
</t>
  </si>
  <si>
    <t>Default zone has been set.</t>
  </si>
  <si>
    <t>Default zone has not been set.</t>
  </si>
  <si>
    <t>HSC100</t>
  </si>
  <si>
    <t>HSC100: Other</t>
  </si>
  <si>
    <t>3.4.2.4</t>
  </si>
  <si>
    <t>Because the default zone is the zone that is used for everything that is not explicitly bound/assigned to another zone, it is important for the default zone to set</t>
  </si>
  <si>
    <t>Run the following command to set the default zone:
# firewall-cmd --set-default-zone=
**Example:**
# firewall-cmd --set-default-zone=public.</t>
  </si>
  <si>
    <t>Set the default zone which is used for everything that is not explicitly bound/assigned to another zone. One method to achieve the recommended state is to execute the following command(s):
# firewall-cmd --set-default-zone=.</t>
  </si>
  <si>
    <t>OEL8-159</t>
  </si>
  <si>
    <t>Set the Network Interfaces to appropriate zone</t>
  </si>
  <si>
    <t>firewall zones define the trust level of network connections or interfaces.</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</si>
  <si>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</si>
  <si>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</si>
  <si>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</si>
  <si>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3.4.2.5</t>
  </si>
  <si>
    <t>A network interface not assigned to the appropriate zone can allow unexpected or undesired network traffic to be accepted on the interface</t>
  </si>
  <si>
    <t>Assign all network interfaces to appropriate zone(s). One method to achieve the recommended state is to execute the following command(s):
# firewall-cmd --zone= --change-interface=.</t>
  </si>
  <si>
    <t>OEL8-160</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</si>
  <si>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</si>
  <si>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By setting the target to ACCEPT, you accept all incoming packets except those disabled by a specific rule. 
If you set the target to REJECT or DROP, you disable all incoming packets except those that you have allowed in specific rules. When packets are rejected, the source machine is informed about the rejection, while there is no information sent when the packets are dropped.</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</si>
  <si>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</si>
  <si>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</si>
  <si>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</si>
  <si>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3.4.2.6</t>
  </si>
  <si>
    <t>To reduce the attack surface of a system, all services and ports should be blocked unless required</t>
  </si>
  <si>
    <t>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</si>
  <si>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command(s): 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</si>
  <si>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To close this finding, please provide a screenshot showing unnecessary services and ports has been disabled with the agency's CAP.</t>
  </si>
  <si>
    <t>OEL8-161</t>
  </si>
  <si>
    <t>Replace iptables, ip6tables, ebtables and arptables with nftables</t>
  </si>
  <si>
    <t>nftables is a replacement for iptables, ip6tables, ebtables and arptables</t>
  </si>
  <si>
    <t>iptables, ip6tables, ebtables and arptables has been replaced with nftables.</t>
  </si>
  <si>
    <t>iptables, ip6tables, ebtables and arptables has not been replaced with nftables.</t>
  </si>
  <si>
    <t>3.4.3.1</t>
  </si>
  <si>
    <t>It is possible to mix iptables and nftables. However, this increases complexity and also the chance to introduce errors. For simplicity flush out all iptables rules, and ensure it is not loaded</t>
  </si>
  <si>
    <t xml:space="preserve">Run the following commands to flush iptables:
For iptables:
# iptables -F
For ip6tables
# ip6tables -F.
</t>
  </si>
  <si>
    <t>Replace iptables, ip6tables, ebtables and arptables with nftables. One method to achieve the recommended state is to execute the following command(s):
# iptables -F
For ip6tables
# ip6tables -F.</t>
  </si>
  <si>
    <t>To close this finding, please provide a screenshot showing iptables rules does not exist with the agency's CAP.</t>
  </si>
  <si>
    <t>OEL8-162</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</si>
  <si>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</si>
  <si>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</si>
  <si>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</si>
  <si>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</si>
  <si>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</si>
  <si>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3.4.3.2</t>
  </si>
  <si>
    <t>nftables doesn't have any default tables. Without a table being build, nftables will not filter network traffic.</t>
  </si>
  <si>
    <t>Run the following command to create a table in nftables
# nft create table inet 
Example:
# nft create table inet filter/</t>
  </si>
  <si>
    <t>Create a table in nftables, without a table being build, nftables will not filter network traffic. One method to achieve the recommended state is to execute the following command(s):
# nft create table inet 
Example:
# nft create table inet filter/.</t>
  </si>
  <si>
    <t>To close this finding, please provide a screenshot showing nftables table exists with the agency's CAP.</t>
  </si>
  <si>
    <t>OEL8-163</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</si>
  <si>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</si>
  <si>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</si>
  <si>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</si>
  <si>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</si>
  <si>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</si>
  <si>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3.4.3.3</t>
  </si>
  <si>
    <t>If a base chain doesn't exist with a hook for input, forward, and delete, packets that would flow through those chains will not be touched by nftables.</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</si>
  <si>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</si>
  <si>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achieve the recommended state is to execute the following command(s):
# nft create chain inet 
{ type filter hook  priority 0 \; }.
</t>
  </si>
  <si>
    <t>To close this finding, please provide a screenshot showing base chains exist with the agency's CAP.</t>
  </si>
  <si>
    <t>OEL8-164</t>
  </si>
  <si>
    <t>Configure loopback traffic</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</si>
  <si>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</si>
  <si>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 nft list ruleset | awk '/hook input/,/}/' | grep 'ip6 saddr'
ip6 saddr::1 counter packets 0 bytes 0 drop
</t>
  </si>
  <si>
    <t>loopback traffic has been configured.</t>
  </si>
  <si>
    <t>loopback traffic has not been configured.</t>
  </si>
  <si>
    <t>3.4.3.4</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</si>
  <si>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</si>
  <si>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 nft add rule inet filter input ip6 saddr::1 counter drop.</t>
  </si>
  <si>
    <t>Configure the loopback interface to accept traffic. One method to achieve the recommended state is to execute the following command(s):
# nft add rule inet filter input iif lo accept
# nft create rule inet filter input ip saddr 127.0.0.0/8 counter drop
# nft add rule inet filter input ip6 saddr::1 counter drop</t>
  </si>
  <si>
    <t>To close this finding, please provide a screenshot showing loopback traffic has been configured with the agency's CAP.</t>
  </si>
  <si>
    <t>OEL8-165</t>
  </si>
  <si>
    <t>Configure outbound and established connections</t>
  </si>
  <si>
    <t>Configure the firewall rules for new outbound, and established connections</t>
  </si>
  <si>
    <t>outbound and established connections have been configured.</t>
  </si>
  <si>
    <t>outbound and established connections have  not been configured.</t>
  </si>
  <si>
    <t>3.4.3.5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</si>
  <si>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</si>
  <si>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a policy for outbound and established connections with nftables.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</si>
  <si>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outbound connection has been established with the agency's CAP.</t>
  </si>
  <si>
    <t>OEL8-166</t>
  </si>
  <si>
    <t>Confirm default deny firewall policy</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</si>
  <si>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</si>
  <si>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</si>
  <si>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Base chains contain a policy has been set to drop.</t>
  </si>
  <si>
    <t>Base chains contain a policy has been set to accept.</t>
  </si>
  <si>
    <t>3.4.3.6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</si>
  <si>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</si>
  <si>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</si>
  <si>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since It is easier to white list acceptable usage than to black list unacceptable usage. One method to achieve the recommended state is to execute the following command(s):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</si>
  <si>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To close this finding, please provide a screenshot showing  default deny firewall policy file settings with the agency's CAP.</t>
  </si>
  <si>
    <t>OEL8-167</t>
  </si>
  <si>
    <t>Enable nftables service</t>
  </si>
  <si>
    <t>The nftables service allows for the loading of nftables rulesets during boot, or starting of the nftables service</t>
  </si>
  <si>
    <t xml:space="preserve">Run the following command and verify that the nftables service is enabled:
# systemctl is-enabled nftables
enabled
</t>
  </si>
  <si>
    <t>nftables service has been set to enabled.</t>
  </si>
  <si>
    <t>nftables service has not been set to enabled.</t>
  </si>
  <si>
    <t>3.4.3.7</t>
  </si>
  <si>
    <t>Run the following command to enable the nftables service:
# systemctl --now enable nftables.</t>
  </si>
  <si>
    <t>Enable the nftables service. One method to achieve the recommended state is to execute the following command(s):
# systemctl --now enable nftables.</t>
  </si>
  <si>
    <t>To close this finding, please provide a screenshot showing nftables service has been enabled with the agency's CAP.</t>
  </si>
  <si>
    <t>OEL8-168</t>
  </si>
  <si>
    <t>Confirm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</si>
  <si>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</si>
  <si>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output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</si>
  <si>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</si>
  <si>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</si>
  <si>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3.4.3.8</t>
  </si>
  <si>
    <t>Changes made to nftables ruleset only affect the live system, you will also need to configure the nftables ruleset to apply on boot</t>
  </si>
  <si>
    <t>Edit the `/etc/sysconfig/nftables.conf` file and un-comment or add a line with `include `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</si>
  <si>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command(s):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</si>
  <si>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</si>
  <si>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OEL8-169</t>
  </si>
  <si>
    <t>Set default deny all policy on connections  to reject unconfigured package.</t>
  </si>
  <si>
    <t>Run the following command and verify that the policy for the `INPUT` , `OUTPUT` , and `FORWARD` chains is `DROP` or `REJECT`:
# iptables -L
Chain INPUT (policy DROP)
Chain FORWARD (policy DROP)
Chain OUTPUT (policy DROP)</t>
  </si>
  <si>
    <t>3.4.4.1</t>
  </si>
  <si>
    <t>3.4.4.1.1</t>
  </si>
  <si>
    <t>Run the following commands to implement a default DROP policy:
# iptables -P INPUT DROP
# iptables -P OUTPUT DROP
# iptables -P FORWARD DROP.</t>
  </si>
  <si>
    <t>Set default deny all policy on connections to reject unconfigured packages. One method to achieve the recommended state is to execute the following command(s):
# iptables -P INPUT DROP
# iptables -P OUTPUT DROP
# iptables -P FORWARD DROP.</t>
  </si>
  <si>
    <t>To close this finding, please provide a screenshot showing the outcome of Iptables -L commands with the agency's CAP.</t>
  </si>
  <si>
    <t>OEL8-170</t>
  </si>
  <si>
    <t>3.4.4.1.2</t>
  </si>
  <si>
    <t>Run the following commands to implement the loopback rules:
# iptables -A INPUT -i lo -j ACCEPT
# iptables -A OUTPUT -o lo -j ACCEPT
# iptables -A INPUT -s 127.0.0.0/8 -j DROP.</t>
  </si>
  <si>
    <t>Configure loopback traffic, 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</si>
  <si>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loopback subnet has access to itself, all other networks cannot access it with the agency's CAP.</t>
  </si>
  <si>
    <t>OEL8-171</t>
  </si>
  <si>
    <t>3.4.4.1.3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</si>
  <si>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</si>
  <si>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iptables to govern all ingress and egress traffic. One method to achieve the recommended state is to execute the following command(s): Configure iptables in accordance with site policy.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</si>
  <si>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showing configuration file for outbound and established connections settings with the agency's CAP.</t>
  </si>
  <si>
    <t>OEL8-172</t>
  </si>
  <si>
    <t>Confirm that firewall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</si>
  <si>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</si>
  <si>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3.4.4.1.4</t>
  </si>
  <si>
    <t>For each port identified in the audit which does not have a firewall rule establish a proper rule for accepting inbound connections:
# iptables -A INPUT -p 
 --dport 
 -m state --state NEW -j ACCEPT.</t>
  </si>
  <si>
    <t>Create firewall rules for accepting inbound traffic on all open ports. One method to achieve the recommended state is to execute the following command(s): 
# iptables -A INPUT -p 
 --dport 
 -m state --state NEW -j ACCEPT</t>
  </si>
  <si>
    <t>To close this finding, please provide a screenshot showing firewall open ports settings with the agency's CAP.</t>
  </si>
  <si>
    <t>OEL8-173</t>
  </si>
  <si>
    <t>Set IPv6 default deny firewall policy</t>
  </si>
  <si>
    <t xml:space="preserve">**If IPv6 is enabled on the system**
Run the following command and verify that the policy for the INPUT, OUTPUT, and FORWARD chains is DROP or REJECT:
# ip6tables -L
Chain INPUT (policy DROP)
Chain FORWARD (policy DROP)
Chain OUTPUT (policy DROP)
</t>
  </si>
  <si>
    <t>The policy for the INPUT, OUTPUT, and FORWARD chains is DROP or REJECT:
# ip6tables -L
Chain INPUT (policy DROP)
Chain FORWARD (policy DROP)
Chain OUTPUT (policy DROP)</t>
  </si>
  <si>
    <t>Ip6tables is not configured with a default deny policy.</t>
  </si>
  <si>
    <t>3.4.4.2</t>
  </si>
  <si>
    <t>3.4.4.2.1</t>
  </si>
  <si>
    <t>Run the following commands to implement a default DROP policy:
# ip6tables -P INPUT DROP
# ip6tables -P OUTPUT DROP
# ip6tables -P FORWARD DROP.</t>
  </si>
  <si>
    <t>Configure the default deny firewall policy. One method to achieve the recommended state is to execute the following command(s):
# ip6tables -P INPUT DROP
# ip6tables -P OUTPUT DROP
# ip6tables -P FORWARD DROP.</t>
  </si>
  <si>
    <t>OEL8-174</t>
  </si>
  <si>
    <t xml:space="preserve">Configure IPv6 loopback traffic </t>
  </si>
  <si>
    <t>Configure the loopback interface to accept traffic. Configure all other interfaces to deny traffic to the loopback network (::1).</t>
  </si>
  <si>
    <t xml:space="preserve">**If IPv6 is enabled on the system**
Run the following commands and verify output includes the listed rules in order (packet and byte counts may differ):
# ip6tables -L INPUT -v -n
Chain INPUT (policy DROP 0 packets, 0 bytes)
pkts bytes target prot opt in out source destination
 0 0 ACCEPT all lo *::/0::/0 
 0 0 DROP all * *::1::/0 
# ip6tables -L OUTPUT -v -n
Chain OUTPUT (policy DROP 0 packets, 0 bytes)
pkts bytes target prot opt in out source destination
 0 0 ACCEPT all * lo::/0::/0 
</t>
  </si>
  <si>
    <t>IPv6 loopback traffic has been configured.</t>
  </si>
  <si>
    <t>IPv6 loopback traffic has not been configured.</t>
  </si>
  <si>
    <t>3.4.4.2.2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</si>
  <si>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</si>
  <si>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-s::1 -j DROP.</t>
  </si>
  <si>
    <t>Configure IPv6 loopback traffic. One method to achieve the recommended state is to execute the following command(s): 
# ip6tables -A INPUT -i lo -j ACCEPT
# ip6tables -A OUTPUT -o lo -j ACCEPT
# ip6tables -A INPUT -s::1 -j DROP</t>
  </si>
  <si>
    <t>To close this finding, please provide a screenshot showing IPv6 loopback traffic has been configured with the agency's CAP.</t>
  </si>
  <si>
    <t>OEL8-175</t>
  </si>
  <si>
    <t>Configure IPv6 outbound and established connections</t>
  </si>
  <si>
    <t>Configure the firewall rules for new outbound, and established IPv6 connections.</t>
  </si>
  <si>
    <t xml:space="preserve">**If IPv6 is enabled on the system**
Run the following command and verify all rules for new outbound, and established connections match site policy:
# ip6tables -L -v -n
</t>
  </si>
  <si>
    <t>3.4.4.2.3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</si>
  <si>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</si>
  <si>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</si>
  <si>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</si>
  <si>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OEL8-176</t>
  </si>
  <si>
    <t>Confirm that IPv6 firewall rules exist for all open ports</t>
  </si>
  <si>
    <t>**If IPv6 is enabled on the system**
Run the following command to determine open ports:
# ss -6tuln
Netid State Recv-Q Send-Q Local Address:Port Peer Address:Port 
udp UNCONN 0 0::1:123:::*
udp UNCONN 0 0:::123:::*
tcp LISTEN 0 128:::22:::*
tcp LISTEN 0 20::1:25:::*
Run the following command to determine firewall rules:
# ip6tables -L INPUT -v -n
Chain INPUT (policy DROP 0 packets, 0 bytes)
 pkts bytes target prot opt in out source destination 
 0 0 ACCEPT all lo *::/0::/0 
 0 0 DROP all * *::1::/0 
 0 0 ACCEPT tcp * *::/0::/0 tcp dpt:22 state NEW
Verify all open ports listening on non-localhost addresses have at least one firewall rule.
The last line identified by the "tcp dpt:22 state NEW" identifies it as a firewall rule for new connections on tcp port 22.</t>
  </si>
  <si>
    <t>3.4.4.2.4</t>
  </si>
  <si>
    <t>For each port identified in the audit which does not have a firewall rule establish a proper rule for accepting inbound connections:
# ip6tables -A INPUT -p 
 --dport 
 -m state --state NEW -j ACCEPT.</t>
  </si>
  <si>
    <t>Establish IPv6 firewall rules 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</si>
  <si>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</si>
  <si>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OEL8-177</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</si>
  <si>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</si>
  <si>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rsyslog is installed. 
Run the following command
# rpm -q rsyslog
rsyslog-
</t>
  </si>
  <si>
    <t xml:space="preserve">rsyslog or syslog-ng services are turned on.
</t>
  </si>
  <si>
    <t>The security enhancements of `rsyslog` such as connection-oriented (i.e. TCP) transmission of logs, the option to log to database formats, and the encryption of log data en route to a central logging server) justify installing and configuring the package.</t>
  </si>
  <si>
    <t>Install rsyslog or syslog-ng. One method to achieve the recommended state is to execute the following command(s):
# dnf install rsyslog.</t>
  </si>
  <si>
    <t>To close this finding, please provide a screenshot showing  `rsyslog` or `syslog-ng` settings with the agency's CAP.</t>
  </si>
  <si>
    <t>OEL8-178</t>
  </si>
  <si>
    <t xml:space="preserve">Enable rsyslog Service </t>
  </si>
  <si>
    <t>Once the `rsyslog` package is installed it needs to be activated.</t>
  </si>
  <si>
    <t>Run the following command to verify `rsyslog` is enabled:
# systemctl is-enabled rsyslog
enabled
Verify result is "enabled".</t>
  </si>
  <si>
    <t>Run the following command to enable `rsyslog`:
# systemctl --now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</si>
  <si>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</si>
  <si>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</si>
  <si>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OEL8-179</t>
  </si>
  <si>
    <t xml:space="preserve">Configure rsyslog default file permissions </t>
  </si>
  <si>
    <t xml:space="preserve">Run the following command and verify that `$FileCreateMode` is `0640` or more restrictive:
# grep ^\$FileCreateMode /etc/rsyslog.conf /etc/rsyslog.d/*.conf
</t>
  </si>
  <si>
    <t>Edit the `/etc/rsyslog.conf` and `/etc/rsyslog.d/*.conf` files and set `$FileCreateMode` to `0640` or more restrictive:
$FileCreateMode 0640.</t>
  </si>
  <si>
    <t>Configure the default rsyslog file permissions to 640 or less. One method to achieve the recommended state is to execute the following command(s): 
Edit the `/etc/rsyslog.conf` and `/etc/rsyslog.d/*.conf` files and set `$FileCreateMode` to `0640` or more restrictive:
$FileCreateMode 0640.</t>
  </si>
  <si>
    <t>To close this finding, please provide a screenshot showing a copy of the /etc/rsyslog.conf log with the agency's CAP.</t>
  </si>
  <si>
    <t>OEL8-180</t>
  </si>
  <si>
    <t>Configure logging</t>
  </si>
  <si>
    <t>The `/etc/rsyslog.conf` and `/etc/rsyslog.d/*.conf` files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</si>
  <si>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</si>
  <si>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</si>
  <si>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</si>
  <si>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since a great deal of important security-related information is sent via `rsyslog`. One method to achieve the recommended state is to execute the following command(s):
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</si>
  <si>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OEL8-181</t>
  </si>
  <si>
    <t>Configure rsyslog to send logs to a remote log host</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</si>
  <si>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</si>
  <si>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</si>
  <si>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</si>
  <si>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systemctl restart rsyslog.</t>
  </si>
  <si>
    <t>OEL8-182</t>
  </si>
  <si>
    <t>Configure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</si>
  <si>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</si>
  <si>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</si>
  <si>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</si>
  <si>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</si>
  <si>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</si>
  <si>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Whitelist inbound connections to the remote syslog server.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</si>
  <si>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OEL8-183</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</si>
  <si>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</si>
  <si>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</si>
  <si>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</si>
  <si>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has been forwarded to syslog.</t>
  </si>
  <si>
    <t>Logs has not been forwarded to syslog.</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</si>
  <si>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</si>
  <si>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</si>
  <si>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command(s):
Edit the `/etc/systemd/journald.conf` file and add the following line:
ForwardToSyslog=yes</t>
  </si>
  <si>
    <t>OEL8-184</t>
  </si>
  <si>
    <t>Configure journald to compress large log files</t>
  </si>
  <si>
    <t>The journald system includes the capability of compressing overly large files to avoid filling up the system with logs or making the logs unmanageably large.</t>
  </si>
  <si>
    <t>Review `/etc/systemd/journald.conf` and verify that large files will be compressed:
# grep -e ^\s*Compress /etc/systemd/journald.conf
Compress=yes</t>
  </si>
  <si>
    <t>Large files has not been compressed.</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</si>
  <si>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</si>
  <si>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</si>
  <si>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</si>
  <si>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OEL8-185</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</si>
  <si>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</si>
  <si>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</si>
  <si>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</si>
  <si>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Logs are persisted to disk.</t>
  </si>
  <si>
    <t>logs are not persisted to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</si>
  <si>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</si>
  <si>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</si>
  <si>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writing log data to disk will provide the ability to forensically reconstruct events which may have impacted the operations or security of a system even after a system crash or reboot. One method to achieve the recommended state is to execute the following command(s):
Edit the `/etc/systemd/journald.conf` file and add the following line:
Storage=persistent</t>
  </si>
  <si>
    <t>OEL8-186</t>
  </si>
  <si>
    <t>5.5.1</t>
  </si>
  <si>
    <t>5.5.1.1</t>
  </si>
  <si>
    <t>To close this finding, please provide a screenshot showing `/etc/login.defs` file settings with the agency's CAP.</t>
  </si>
  <si>
    <t>OEL8-187</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</si>
  <si>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</si>
  <si>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days.</t>
  </si>
  <si>
    <t xml:space="preserve">Run the following command and verify `PASS_MIN_DAYS` conforms to site policy (no less than 1 days):
# grep PASS_MIN_DAYS /etc/login.defs
PASS_MIN_DAYS 1
Run the following command and Review list of users and PASS_MIN_DAYS to Verify that all users' PASS_MIN_DAYS conform s to site policy (no less than 1 days):
# grep -E ^[^:]+:[^\!*] /etc/shadow | cut -d: -f1,4
</t>
  </si>
  <si>
    <t>Changed from 7 days to 1</t>
  </si>
  <si>
    <t>5.5.1.2</t>
  </si>
  <si>
    <t>Set the `PASS_MIN_DAYS` parameter to 1 in `/etc/login.defs`:
PASS_MIN_DAYS 1
Modify user parameters for all users with a password set to match:
# chage --mindays 1.</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</si>
  <si>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</si>
  <si>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OEL8-188</t>
  </si>
  <si>
    <t>Set password expiration warning days to 14 or more</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</si>
  <si>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7 days):
# grep -E ^[^:]+:[^\!*] /etc/shadow | cut -d: -f1,13</t>
  </si>
  <si>
    <t>5.5.1.3</t>
  </si>
  <si>
    <t>Set the `PASS_WARN_AGE` parameter to 14 in `/etc/login.defs`:
PASS_WARN_AGE 14
Modify user parameters for all users with a password set to match:
# chage --warndays 14.</t>
  </si>
  <si>
    <t>Set password expiration warning days to 7 or more days. One method to achieve the recommended state is to execute the following command(s): 
Set the `PASS_WARN_AGE` parameter to 14 in `/etc/login.defs`:
PASS_WARN_AGE 14
Modify user parameters for all users with a password set to match:
# chage --warndays 14.</t>
  </si>
  <si>
    <t>OEL8-189</t>
  </si>
  <si>
    <t>Set the inactive password lock to 120 days or less</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</si>
  <si>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t>
  </si>
  <si>
    <t>5.5.1.4</t>
  </si>
  <si>
    <t>Run the following command to set the default password inactivity period to 30 days:
# useradd -D -f 120
Modify user parameters for all users with a password set to match:
# chage --inactive 120.</t>
  </si>
  <si>
    <t>Set the inactive password lock to 120 days or less. One method to achieve the recommended state is to execute the following command(s):
# useradd -D -f 120
Modify user parameters for all users with a password set to match:
# chage --inactive 120.</t>
  </si>
  <si>
    <t>OEL8-190</t>
  </si>
  <si>
    <t>Confirm that all users last password change date is in the past</t>
  </si>
  <si>
    <t>Run the following command and verify nothing is returned
# for usr in $(cut -d: -f1 /etc/shadow); do [[ $(chage --list $usr | grep '^Last password change' | cut -d: -f2) &gt; $(date) ]] &amp; done</t>
  </si>
  <si>
    <t>5.5.1.5</t>
  </si>
  <si>
    <t>Change Log</t>
  </si>
  <si>
    <t>Version</t>
  </si>
  <si>
    <t>Date</t>
  </si>
  <si>
    <t>Description of Changes</t>
  </si>
  <si>
    <t>Author</t>
  </si>
  <si>
    <t>First Release</t>
  </si>
  <si>
    <t>Booz Allen Hamilton</t>
  </si>
  <si>
    <t xml:space="preserve">Added baseline Criticality Score and Issue Codes, weighted test cases based on criticality, and updated Results Tab. </t>
  </si>
  <si>
    <t>Added OEL7 Test Case Tab</t>
  </si>
  <si>
    <t>Updated Issue Codes and Addressed Pub 1075 Updates</t>
  </si>
  <si>
    <t>Updated issue code table</t>
  </si>
  <si>
    <t>Minor content updates.</t>
  </si>
  <si>
    <t>Updated OEL6 and OEL 7 test cases tab with latest benchmark</t>
  </si>
  <si>
    <t>Updated issue code table.</t>
  </si>
  <si>
    <t>Internal Updates and Issue Code Table</t>
  </si>
  <si>
    <t>Added in OEL 8 test cases based on RHEL 8 v1.0.0 CIS Benchmark and Updated issue code table</t>
  </si>
  <si>
    <t xml:space="preserve">Internal Updates and updated issue code table </t>
  </si>
  <si>
    <t>Appendix</t>
  </si>
  <si>
    <t>SCSEM Sources:</t>
  </si>
  <si>
    <t>This SCSEM was created for the IRS Office of Safeguards based on the following resources.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</si>
  <si>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</si>
  <si>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</si>
  <si>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</si>
  <si>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</si>
  <si>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</si>
  <si>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</si>
  <si>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</si>
  <si>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</si>
  <si>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</si>
  <si>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</si>
  <si>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</si>
  <si>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</si>
  <si>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</si>
  <si>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</si>
  <si>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</si>
  <si>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</si>
  <si>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</si>
  <si>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</si>
  <si>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</si>
  <si>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</si>
  <si>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</si>
  <si>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Ongoing</t>
  </si>
  <si>
    <t>~Q4 of 2019</t>
  </si>
  <si>
    <t>~Q4 of 2020</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</si>
  <si>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</si>
  <si>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</si>
  <si>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</si>
  <si>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</si>
  <si>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</si>
  <si>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</si>
  <si>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</si>
  <si>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</si>
  <si>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</si>
  <si>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</si>
  <si>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</si>
  <si>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</si>
  <si>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</si>
  <si>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</si>
  <si>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</si>
  <si>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</si>
  <si>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</si>
  <si>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</si>
  <si>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</si>
  <si>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</si>
  <si>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</si>
  <si>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</si>
  <si>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</si>
  <si>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</si>
  <si>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</si>
  <si>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</si>
  <si>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</si>
  <si>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</si>
  <si>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</si>
  <si>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</si>
  <si>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</si>
  <si>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</si>
  <si>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</si>
  <si>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</si>
  <si>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</si>
  <si>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</si>
  <si>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</si>
  <si>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</si>
  <si>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</si>
  <si>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</si>
  <si>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</si>
  <si>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</si>
  <si>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</si>
  <si>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</si>
  <si>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</si>
  <si>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</si>
  <si>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</si>
  <si>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</si>
  <si>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</si>
  <si>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</si>
  <si>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</si>
  <si>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</si>
  <si>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</si>
  <si>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</si>
  <si>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</si>
  <si>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</si>
  <si>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</si>
  <si>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</si>
  <si>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</si>
  <si>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</si>
  <si>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</si>
  <si>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</si>
  <si>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</si>
  <si>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</si>
  <si>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</si>
  <si>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</si>
  <si>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</si>
  <si>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</si>
  <si>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</si>
  <si>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</si>
  <si>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</si>
  <si>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</si>
  <si>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</si>
  <si>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</si>
  <si>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</si>
  <si>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</si>
  <si>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</si>
  <si>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</si>
  <si>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</si>
  <si>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</si>
  <si>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</si>
  <si>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</si>
  <si>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</si>
  <si>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</si>
  <si>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</si>
  <si>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</si>
  <si>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</si>
  <si>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</si>
  <si>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</si>
  <si>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</si>
  <si>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</si>
  <si>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</si>
  <si>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</si>
  <si>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</si>
  <si>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</si>
  <si>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</si>
  <si>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</si>
  <si>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</si>
  <si>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</si>
  <si>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</si>
  <si>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</si>
  <si>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</si>
  <si>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</si>
  <si>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</si>
  <si>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</si>
  <si>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</si>
  <si>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</si>
  <si>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</si>
  <si>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</si>
  <si>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</si>
  <si>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</si>
  <si>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</si>
  <si>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</si>
  <si>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</si>
  <si>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</si>
  <si>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</si>
  <si>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</si>
  <si>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</si>
  <si>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</si>
  <si>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</si>
  <si>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</si>
  <si>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</si>
  <si>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</si>
  <si>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</si>
  <si>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</si>
  <si>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</si>
  <si>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</si>
  <si>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</si>
  <si>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</si>
  <si>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</si>
  <si>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</si>
  <si>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</si>
  <si>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</si>
  <si>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</si>
  <si>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</si>
  <si>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</si>
  <si>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</si>
  <si>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</si>
  <si>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</si>
  <si>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</si>
  <si>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</si>
  <si>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</si>
  <si>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</si>
  <si>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</si>
  <si>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</si>
  <si>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</si>
  <si>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</si>
  <si>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</si>
  <si>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</si>
  <si>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</si>
  <si>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</si>
  <si>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</si>
  <si>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</si>
  <si>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</si>
  <si>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</si>
  <si>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</si>
  <si>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</si>
  <si>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</si>
  <si>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</si>
  <si>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</si>
  <si>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</si>
  <si>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</si>
  <si>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</si>
  <si>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</si>
  <si>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</si>
  <si>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</si>
  <si>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</si>
  <si>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</si>
  <si>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</si>
  <si>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</si>
  <si>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</si>
  <si>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</si>
  <si>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</si>
  <si>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</si>
  <si>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</si>
  <si>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</si>
  <si>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</si>
  <si>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</si>
  <si>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</si>
  <si>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</si>
  <si>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</si>
  <si>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</si>
  <si>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</si>
  <si>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</si>
  <si>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</si>
  <si>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</si>
  <si>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</si>
  <si>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</si>
  <si>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</si>
  <si>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</si>
  <si>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</si>
  <si>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</si>
  <si>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</si>
  <si>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</si>
  <si>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</si>
  <si>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</si>
  <si>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</si>
  <si>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</si>
  <si>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</si>
  <si>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</si>
  <si>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</si>
  <si>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</si>
  <si>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</si>
  <si>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</si>
  <si>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</si>
  <si>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</si>
  <si>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</si>
  <si>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</si>
  <si>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</si>
  <si>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</si>
  <si>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</si>
  <si>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</si>
  <si>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</si>
  <si>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</si>
  <si>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</si>
  <si>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</si>
  <si>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</si>
  <si>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</si>
  <si>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</si>
  <si>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</si>
  <si>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</si>
  <si>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</si>
  <si>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</si>
  <si>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</si>
  <si>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</si>
  <si>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</si>
  <si>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</si>
  <si>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</si>
  <si>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</si>
  <si>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</si>
  <si>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</si>
  <si>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</si>
  <si>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</si>
  <si>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</si>
  <si>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</si>
  <si>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</si>
  <si>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</si>
  <si>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</si>
  <si>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</si>
  <si>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</si>
  <si>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</si>
  <si>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</si>
  <si>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</si>
  <si>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</si>
  <si>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</si>
  <si>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</si>
  <si>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</si>
  <si>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</si>
  <si>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</si>
  <si>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</si>
  <si>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</si>
  <si>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</si>
  <si>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</si>
  <si>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</si>
  <si>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</si>
  <si>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</si>
  <si>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</si>
  <si>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</si>
  <si>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</si>
  <si>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</si>
  <si>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</si>
  <si>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</si>
  <si>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</si>
  <si>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</si>
  <si>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</si>
  <si>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</si>
  <si>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</si>
  <si>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</si>
  <si>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</si>
  <si>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</si>
  <si>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</si>
  <si>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</si>
  <si>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</si>
  <si>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</si>
  <si>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</si>
  <si>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</si>
  <si>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</si>
  <si>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</si>
  <si>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</si>
  <si>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</si>
  <si>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</si>
  <si>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</si>
  <si>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</si>
  <si>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</si>
  <si>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</si>
  <si>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</si>
  <si>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</si>
  <si>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</si>
  <si>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</si>
  <si>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</si>
  <si>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</si>
  <si>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</si>
  <si>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</si>
  <si>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</si>
  <si>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</si>
  <si>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</si>
  <si>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</si>
  <si>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</si>
  <si>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</si>
  <si>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</si>
  <si>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</si>
  <si>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</si>
  <si>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</si>
  <si>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</si>
  <si>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</si>
  <si>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</si>
  <si>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</si>
  <si>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</si>
  <si>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</si>
  <si>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</si>
  <si>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</si>
  <si>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</si>
  <si>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</si>
  <si>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</si>
  <si>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</si>
  <si>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</si>
  <si>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</si>
  <si>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</si>
  <si>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</si>
  <si>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</si>
  <si>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</si>
  <si>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</si>
  <si>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</si>
  <si>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</si>
  <si>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</si>
  <si>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</si>
  <si>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</si>
  <si>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</si>
  <si>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</si>
  <si>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</si>
  <si>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</si>
  <si>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</si>
  <si>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</si>
  <si>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</si>
  <si>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</si>
  <si>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</si>
  <si>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</si>
  <si>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</si>
  <si>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</si>
  <si>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</si>
  <si>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</si>
  <si>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</si>
  <si>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</si>
  <si>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</si>
  <si>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</si>
  <si>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</si>
  <si>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</si>
  <si>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</si>
  <si>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</si>
  <si>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</si>
  <si>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</si>
  <si>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</si>
  <si>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</si>
  <si>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</si>
  <si>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</si>
  <si>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</si>
  <si>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</si>
  <si>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</si>
  <si>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</si>
  <si>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</si>
  <si>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</si>
  <si>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</si>
  <si>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</si>
  <si>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</si>
  <si>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</si>
  <si>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</si>
  <si>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</si>
  <si>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</si>
  <si>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</si>
  <si>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</si>
  <si>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</si>
  <si>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</si>
  <si>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</si>
  <si>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</si>
  <si>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</si>
  <si>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</si>
  <si>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</si>
  <si>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</si>
  <si>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</si>
  <si>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</si>
  <si>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</si>
  <si>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</si>
  <si>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</si>
  <si>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</si>
  <si>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</si>
  <si>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</si>
  <si>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</si>
  <si>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</si>
  <si>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</si>
  <si>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</si>
  <si>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</si>
  <si>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</si>
  <si>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</si>
  <si>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</si>
  <si>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</si>
  <si>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</si>
  <si>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</si>
  <si>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</si>
  <si>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</si>
  <si>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</si>
  <si>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</si>
  <si>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</si>
  <si>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</si>
  <si>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</si>
  <si>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</si>
  <si>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</si>
  <si>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</si>
  <si>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</si>
  <si>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</si>
  <si>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</si>
  <si>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</si>
  <si>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</si>
  <si>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</si>
  <si>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</si>
  <si>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</si>
  <si>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</si>
  <si>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</si>
  <si>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</si>
  <si>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</si>
  <si>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</si>
  <si>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</si>
  <si>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</si>
  <si>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</si>
  <si>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</si>
  <si>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</si>
  <si>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</si>
  <si>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</si>
  <si>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</si>
  <si>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</si>
  <si>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</si>
  <si>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</si>
  <si>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</si>
  <si>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</si>
  <si>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</si>
  <si>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</si>
  <si>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</si>
  <si>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</si>
  <si>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</si>
  <si>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</si>
  <si>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</si>
  <si>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</si>
  <si>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</si>
  <si>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</si>
  <si>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</si>
  <si>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</si>
  <si>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</si>
  <si>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</si>
  <si>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</si>
  <si>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</si>
  <si>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</si>
  <si>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</si>
  <si>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</si>
  <si>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</si>
  <si>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</si>
  <si>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</si>
  <si>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</si>
  <si>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</si>
  <si>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</si>
  <si>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</si>
  <si>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</si>
  <si>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</si>
  <si>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</si>
  <si>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</si>
  <si>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</si>
  <si>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</si>
  <si>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</si>
  <si>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</si>
  <si>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</si>
  <si>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</si>
  <si>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</si>
  <si>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</si>
  <si>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</si>
  <si>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</si>
  <si>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</si>
  <si>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</si>
  <si>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</si>
  <si>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</si>
  <si>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</si>
  <si>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</si>
  <si>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</si>
  <si>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</si>
  <si>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</si>
  <si>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</si>
  <si>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</si>
  <si>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</si>
  <si>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</si>
  <si>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</si>
  <si>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</si>
  <si>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</si>
  <si>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</si>
  <si>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</si>
  <si>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</si>
  <si>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</si>
  <si>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</si>
  <si>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</si>
  <si>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</si>
  <si>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</si>
  <si>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</si>
  <si>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</si>
  <si>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</si>
  <si>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</si>
  <si>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</si>
  <si>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</si>
  <si>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</si>
  <si>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</si>
  <si>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</si>
  <si>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</si>
  <si>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</si>
  <si>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</si>
  <si>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</si>
  <si>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</si>
  <si>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</si>
  <si>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</si>
  <si>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</si>
  <si>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</si>
  <si>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</si>
  <si>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</si>
  <si>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</si>
  <si>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</si>
  <si>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</si>
  <si>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</si>
  <si>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</si>
  <si>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</si>
  <si>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</si>
  <si>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</si>
  <si>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</si>
  <si>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</si>
  <si>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</si>
  <si>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</si>
  <si>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</si>
  <si>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</si>
  <si>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</si>
  <si>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</si>
  <si>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</si>
  <si>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</si>
  <si>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</si>
  <si>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</si>
  <si>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</si>
  <si>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</si>
  <si>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</si>
  <si>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</si>
  <si>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</si>
  <si>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</si>
  <si>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</si>
  <si>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</si>
  <si>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</si>
  <si>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</si>
  <si>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</si>
  <si>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</si>
  <si>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</si>
  <si>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</si>
  <si>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</si>
  <si>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</si>
  <si>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</si>
  <si>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</si>
  <si>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</si>
  <si>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</si>
  <si>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</si>
  <si>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</si>
  <si>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</si>
  <si>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</si>
  <si>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</si>
  <si>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</si>
  <si>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</si>
  <si>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</si>
  <si>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</si>
  <si>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</si>
  <si>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</si>
  <si>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</si>
  <si>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</si>
  <si>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</si>
  <si>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</si>
  <si>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</si>
  <si>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</si>
  <si>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</si>
  <si>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</si>
  <si>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</si>
  <si>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</si>
  <si>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</si>
  <si>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</si>
  <si>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</si>
  <si>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</si>
  <si>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</si>
  <si>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</si>
  <si>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</si>
  <si>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</si>
  <si>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</si>
  <si>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</si>
  <si>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</si>
  <si>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</si>
  <si>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</si>
  <si>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</si>
  <si>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</si>
  <si>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</si>
  <si>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</si>
  <si>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</si>
  <si>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</si>
  <si>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</si>
  <si>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</si>
  <si>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</si>
  <si>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</si>
  <si>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</si>
  <si>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</si>
  <si>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</si>
  <si>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</si>
  <si>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</si>
  <si>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</si>
  <si>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</si>
  <si>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</si>
  <si>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</si>
  <si>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</si>
  <si>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</si>
  <si>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</si>
  <si>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</si>
  <si>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</si>
  <si>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</si>
  <si>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</si>
  <si>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</si>
  <si>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</si>
  <si>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</si>
  <si>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</si>
  <si>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</si>
  <si>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</si>
  <si>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</si>
  <si>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</si>
  <si>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</si>
  <si>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</si>
  <si>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</si>
  <si>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</si>
  <si>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</si>
  <si>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</si>
  <si>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</si>
  <si>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</si>
  <si>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</si>
  <si>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</si>
  <si>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</si>
  <si>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</si>
  <si>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</si>
  <si>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</si>
  <si>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</si>
  <si>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</si>
  <si>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</si>
  <si>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</si>
  <si>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</si>
  <si>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</si>
  <si>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</si>
  <si>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</si>
  <si>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</si>
  <si>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</si>
  <si>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</si>
  <si>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</si>
  <si>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</si>
  <si>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</si>
  <si>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</si>
  <si>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</si>
  <si>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</si>
  <si>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</si>
  <si>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</si>
  <si>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</si>
  <si>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</si>
  <si>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</si>
  <si>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</si>
  <si>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</si>
  <si>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</si>
  <si>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</si>
  <si>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</si>
  <si>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</si>
  <si>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</si>
  <si>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</si>
  <si>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</si>
  <si>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</si>
  <si>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</si>
  <si>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</si>
  <si>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</si>
  <si>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</si>
  <si>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</si>
  <si>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</si>
  <si>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</si>
  <si>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</si>
  <si>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</si>
  <si>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</si>
  <si>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</si>
  <si>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</si>
  <si>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</si>
  <si>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</si>
  <si>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</si>
  <si>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</si>
  <si>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</si>
  <si>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</si>
  <si>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</si>
  <si>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</si>
  <si>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</si>
  <si>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</si>
  <si>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</si>
  <si>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</si>
  <si>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</si>
  <si>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</si>
  <si>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</si>
  <si>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</si>
  <si>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</si>
  <si>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</si>
  <si>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</si>
  <si>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</si>
  <si>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</si>
  <si>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</si>
  <si>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</si>
  <si>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</si>
  <si>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</si>
  <si>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</si>
  <si>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</si>
  <si>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</si>
  <si>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</si>
  <si>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</si>
  <si>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</si>
  <si>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</si>
  <si>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</si>
  <si>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</si>
  <si>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</si>
  <si>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</si>
  <si>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</si>
  <si>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</si>
  <si>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</si>
  <si>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</si>
  <si>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</si>
  <si>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</si>
  <si>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</si>
  <si>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</si>
  <si>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</si>
  <si>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</si>
  <si>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</si>
  <si>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</si>
  <si>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</si>
  <si>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</si>
  <si>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</si>
  <si>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</si>
  <si>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</si>
  <si>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</si>
  <si>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</si>
  <si>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</si>
  <si>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</si>
  <si>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</si>
  <si>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</si>
  <si>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</si>
  <si>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</si>
  <si>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</si>
  <si>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</si>
  <si>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</si>
  <si>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</si>
  <si>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</si>
  <si>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</si>
  <si>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</si>
  <si>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</si>
  <si>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</si>
  <si>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</si>
  <si>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</si>
  <si>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</si>
  <si>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</si>
  <si>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</si>
  <si>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</si>
  <si>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</si>
  <si>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</si>
  <si>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</si>
  <si>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</si>
  <si>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</si>
  <si>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</si>
  <si>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</si>
  <si>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</si>
  <si>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</si>
  <si>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</si>
  <si>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</si>
  <si>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</si>
  <si>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</si>
  <si>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</si>
  <si>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</si>
  <si>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</si>
  <si>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</si>
  <si>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</si>
  <si>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</si>
  <si>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</si>
  <si>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</si>
  <si>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</si>
  <si>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</si>
  <si>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</si>
  <si>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</si>
  <si>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</si>
  <si>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</si>
  <si>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</si>
  <si>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</si>
  <si>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</si>
  <si>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</si>
  <si>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</si>
  <si>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</si>
  <si>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</si>
  <si>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</si>
  <si>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</si>
  <si>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</si>
  <si>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</si>
  <si>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</si>
  <si>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</si>
  <si>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</si>
  <si>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</si>
  <si>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</si>
  <si>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</si>
  <si>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</si>
  <si>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</si>
  <si>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</si>
  <si>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</si>
  <si>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</si>
  <si>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</si>
  <si>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</si>
  <si>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</si>
  <si>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</si>
  <si>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</si>
  <si>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</si>
  <si>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</si>
  <si>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</si>
  <si>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</si>
  <si>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</si>
  <si>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</si>
  <si>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</si>
  <si>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</si>
  <si>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</si>
  <si>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</si>
  <si>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</si>
  <si>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</si>
  <si>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</si>
  <si>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</si>
  <si>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</si>
  <si>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</si>
  <si>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</si>
  <si>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</si>
  <si>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</si>
  <si>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</si>
  <si>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</si>
  <si>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</si>
  <si>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</si>
  <si>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</si>
  <si>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</si>
  <si>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</si>
  <si>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</si>
  <si>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</si>
  <si>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</si>
  <si>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</si>
  <si>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</si>
  <si>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</si>
  <si>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</si>
  <si>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</si>
  <si>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</si>
  <si>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</si>
  <si>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</si>
  <si>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</si>
  <si>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</si>
  <si>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</si>
  <si>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</si>
  <si>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</si>
  <si>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</si>
  <si>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</si>
  <si>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</si>
  <si>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</si>
  <si>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</si>
  <si>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</si>
  <si>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</si>
  <si>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</si>
  <si>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</si>
  <si>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</si>
  <si>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</si>
  <si>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</si>
  <si>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</si>
  <si>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</si>
  <si>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</si>
  <si>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</si>
  <si>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</si>
  <si>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</si>
  <si>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</si>
  <si>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</si>
  <si>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</si>
  <si>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</si>
  <si>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</si>
  <si>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</si>
  <si>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</si>
  <si>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</si>
  <si>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</si>
  <si>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</si>
  <si>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</si>
  <si>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</si>
  <si>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</si>
  <si>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</si>
  <si>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</si>
  <si>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</si>
  <si>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</si>
  <si>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</si>
  <si>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</si>
  <si>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</si>
  <si>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</si>
  <si>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</si>
  <si>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</si>
  <si>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</si>
  <si>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</si>
  <si>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</si>
  <si>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</si>
  <si>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</si>
  <si>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</si>
  <si>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</si>
  <si>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</si>
  <si>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</si>
  <si>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</si>
  <si>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</si>
  <si>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</si>
  <si>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</si>
  <si>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</si>
  <si>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</si>
  <si>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</si>
  <si>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</si>
  <si>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</si>
  <si>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</si>
  <si>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</si>
  <si>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</si>
  <si>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</si>
  <si>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</si>
  <si>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</si>
  <si>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</si>
  <si>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</si>
  <si>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</si>
  <si>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</si>
  <si>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</si>
  <si>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</si>
  <si>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</si>
  <si>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</si>
  <si>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</si>
  <si>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</si>
  <si>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</si>
  <si>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</si>
  <si>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</si>
  <si>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</si>
  <si>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</si>
  <si>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</si>
  <si>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</si>
  <si>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</si>
  <si>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</si>
  <si>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</si>
  <si>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</si>
  <si>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</si>
  <si>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</si>
  <si>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</si>
  <si>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</si>
  <si>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</si>
  <si>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Edit the /etc/fstab file and add nodev to the fourth field (mounting options) for the /tmp partition. 
Run the following command to remount /tmp :
# mount -o remount,nodev /tmp
</t>
  </si>
  <si>
    <t>Set the nodev option on the /tmp partition by adding the nodev option to the /etc/system/system/local-fs.target.wants/tmp.mount file. One method to achieve the recommended state is to execute the following command(s):
Edit the /etc/fstab file and add nodev to the fourth field (mounting options) for the /tmp partition. 
Run the following command to remount /tmp :
# mount -o remount,nodev /tmp.</t>
  </si>
  <si>
    <t xml:space="preserve">Edit the /etc/fstab file and add nosuid to the fourth field (mounting options) for the /tmp partition. 
Run the following command to remount /tmp :
# mount -o remount,nosuid /tmp
</t>
  </si>
  <si>
    <t>Set the nosuid option on the /tmp partition by editing the /etc/systemd/system/local-fs.target.wants/tmp.mount and adding nosuid. One method to achieve the recommended state is to execute the following command(s):
Edit the /etc/fstab file and add nosuid to the fourth field (mounting options) for the /tmp partition. 
Run the following command to remount /tmp :
# mount -o remount,nosuid /tmp.</t>
  </si>
  <si>
    <t xml:space="preserve">Edit the /etc/fstab file and add noexec to the fourth field (mounting options) for the /tmp partition. 
Run the following command to remount /tmp :
# mount -o remount,noexec /tmp
</t>
  </si>
  <si>
    <t>Set the noexec option on the /tmp partition by adding the noexec option to the /etc/systemd/system/local-fs.target.wants/tmp.mount file. One method to achieve the recommended state is to execute the following command(s):
Edit the /etc/fstab file and add noexec to the fourth field (mounting options) for the /tmp partition. 
Run the following command to remount /tmp :
# mount -o remount,noexec /tmp.</t>
  </si>
  <si>
    <t>Edit the /etc/fstab file and add nodev to the fourth field (mounting options) for the /var/tmp partition. 
Run the following command to remount /var/tmp :
# mount -o remount,nodev /var/tmp.</t>
  </si>
  <si>
    <t>Set the nodev option on the /var/tmp partition by adding the nodev option to the fourth field of the /etc/fstab file. One method to achieve the recommended state is to execute the following command(s):
Edit the /etc/fstab file and add nodev to the fourth field (mounting options) for the /var/tmp partition. 
Run the following command to remount /var/tmp :
# mount -o remount,nodev /var/tmp.</t>
  </si>
  <si>
    <t>Edit the /etc/fstab file and add nosuid to the fourth field (mounting options) for the /var/tmp partition. 
Run the following command to remount /var/tmp :
# mount -o remount,nosuid /var/tmp</t>
  </si>
  <si>
    <t>Set the nosuid option on the /var/tmp partition. One method to achieve the recommended state is to execute the following command(s):
Edit the /etc/fstab file and add nosuid to the fourth field (mounting options) for the /var/tmp partition. 
Run the following command to remount /var/tmp :
# mount -o remount,nosuid /var/tmp.</t>
  </si>
  <si>
    <t xml:space="preserve">Edit the /etc/fstab file and add noexec to the fourth field (mounting options) for the /var/tmp partition. 
Run the following command to remount /var/tmp :
# mount -o remount,noexec /var/tmp
</t>
  </si>
  <si>
    <t>Set the no exec option on the /var/tmp partition. One method to achieve the recommended state is to execute the following command(s):
Edit the /etc/fstab file and add noexec to the fourth field (mounting options) for the /var/tmp partition. 
Run the following command to remount /var/tmp :
# mount -o remount,noexec /var/tmp.</t>
  </si>
  <si>
    <t xml:space="preserve">Edit the /etc/fstab file and add nodev to the fourth field (mounting options) for the /home partition. 
# mount -o remount,nodev /home
</t>
  </si>
  <si>
    <t>Set the nodev option on the /home partition. One method to achieve the recommended state is to execute the following command(s):
Edit the /etc/fstab file and add nodev to the fourth field (mounting options) for the /home partition. 
# mount -o remount,nodev /home.</t>
  </si>
  <si>
    <t xml:space="preserve">Edit the /etc/fstab file and add nodev to the fourth field (mounting options) for the /dev/shm partition. 
Run the following command to remount /dev/shm :
# mount -o remount,nodev /dev/shm
</t>
  </si>
  <si>
    <t>Set the nodev option on the /dev/shm partition. One method to achieve the recommended state is to execute the following command(s):
Edit the /etc/fstab file and add nodev to the fourth field (mounting options) for the /dev/shm partition. 
Run the following command to remount /dev/shm :
# mount -o remount,nodev /dev/shm.</t>
  </si>
  <si>
    <t xml:space="preserve">Edit the /etc/fstab file and add nosuid to the fourth field (mounting options) for the /dev/shm partition. 
Run the following command to remount /dev/shm :
# mount -o remount,nosuid /dev/shm
</t>
  </si>
  <si>
    <t>Set the nosuid option on the /dev/shm partition. One method to achieve the recommended state is to execute the following command(s):
Edit the /etc/fstab file and add nosuid to the fourth field (mounting options) for the /dev/shm partition. 
Run the following command to remount /dev/shm :
# mount -o remount,nosuid /dev/shm.</t>
  </si>
  <si>
    <t>To close this finding, please provide a screenshot of the nosuid option settings on the /dev/shm partition with the agency's CAP.</t>
  </si>
  <si>
    <t>Set the no exec option on the /dev/shm partition.</t>
  </si>
  <si>
    <t xml:space="preserve">Edit the /etc/fstab file and add noexec to the fourth field (mounting options) for the /dev/shm partition. 
Run the following command to remount /dev/shm :
# mount -o remount,noexec /dev/shm
</t>
  </si>
  <si>
    <t>Set the no exec option on the /dev/shm partition. One method to achieve the recommended state is to execute the following command(s):
Edit the /etc/fstab file and add noexec to the fourth field (mounting options) for the /dev/shm partition. 
Run the following command to remount /dev/shm :
# mount -o remount,noexec /dev/shm.</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</si>
  <si>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</si>
  <si>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One method to achieve the recommended state is to execute the following command(s):
Edit the `/etc/fstab` file and add `nodev` to the fourth field (mounting options) of all removable media partitions.</t>
  </si>
  <si>
    <t>To close this finding, please provide a screenshot of the nodev option settings on all removable media partitions with the agency's CAP.</t>
  </si>
  <si>
    <t xml:space="preserve">Edit the /etc/fstab file and add nosuid to the fourth field (mounting options) of all removable media partitions. Look for entries that have mount points that contain words such as floppy or cdrom. </t>
  </si>
  <si>
    <t>Set the nosuid on all removable media partitions. One method to achieve the recommended state is to execute the following command(s):
Edit the `/etc/fstab` file and add `nosuid` to the fourth field (mounting options) of all removable media partitions.</t>
  </si>
  <si>
    <t>To close this finding, please provide a screenshot of the nosuid option enabled within the /etc/fstab file with the agency's CAP.</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</si>
  <si>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</si>
  <si>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One method to achieve the recommended state is to execute the following command(s):
Edit the/etc/fstab` file and add noexec` to the fourth field (mounting options) of all removable media partitions.</t>
  </si>
  <si>
    <t>To close this finding, please provide a screenshot of the noexec option has been applied on all removable media partitions with the agency's CAP.</t>
  </si>
  <si>
    <t>Set sticky bits on all world-writable directories. One method to achieve the recommended state is to execute the following command(s):
Run the following command to set the sticky bit on all world writable directories:
# df --local -P | awk {'if (NR!=1) print $6'} | xargs -I '{}' find '{}' -xdev -type d -perm -0002 2&gt;/dev/null | xargs chmod a+t.</t>
  </si>
  <si>
    <t>Remove support of unneeded filesystem types by disallowing automounting of devices. One method to achieve the recommended state is to execute the following command(s):
# chkconfig autofs off.</t>
  </si>
  <si>
    <t>Remove support of unneeded filesystem types by disallowing the mounting of the cramfs filesystems. One method to achieve the recommended state is to execute the following command(s):
Edit or create the file/etc/modprobe.d/CIS.conf` and add the following line:
install cramfs /bin/true
Run the following command to unload the cramfs` module:
# rmmod cramfs.</t>
  </si>
  <si>
    <t>Remove support of unneeded filesystem types by disallowing the mounting of the freevxfs filesystems. One method to achieve the recommended state is to execute the following command(s):
Edit or create the file/etc/modprobe.d/CIS.conf` and add the following line:
install freevxfs /bin/true
Run the following command to unload the freevxfs` module:
# rmmod freevxfs.</t>
  </si>
  <si>
    <t>Remove support of unneeded filesystem types by disallowing the mounting of the jffs2 filesystems. One method to achieve the recommended state is to execute the following command(s):
Edit or create the file/etc/modprobe.d/CIS.conf` and add the following line:
install jffs2 /bin/true
Run the following command to unload the jffs2  module:
# rmmod jffs2.</t>
  </si>
  <si>
    <t>The `hfs filesystem type is a hierarchical filesystem that allows you to mount Mac OS filesystems.</t>
  </si>
  <si>
    <t>Remove support of unneeded filesystem types by disallowing the mounting of the hfs filesystems. One method to achieve the recommended state is to execute the following command(s):
Edit or create the file/etc/modprobe.d/CIS.conf` and add the following line:
install hfs /bin/true
Run the following command to unload the hfs  module:
# rmmod hfs.</t>
  </si>
  <si>
    <t>The `hfsplus` filesystem type is a hierarchical filesystem designed to replace `hfs that allows you to mount Mac OS filesystems.</t>
  </si>
  <si>
    <t>Remove support of unneeded filesystem types by disallowing the mounting of the hfsplus filesystems. One method to achieve the recommended state is to execute the following command(s):
Edit or create the file/etc/modprobe.d/CIS.conf` and add the following line:
install hfsplus /bin/true
Run the following command to unload the hfsplus module:
# rmmod hfsplus</t>
  </si>
  <si>
    <t>Remove support of unneeded filesystem types by disallowing the mounting of the squashfs filesystems. One method to achieve the recommended state is to execute the following command(s):
Edit or create the file/etc/modprobe.d/CIS.conf` and add the following line:
install squashfs /bin/true
Run the following command to unload the squashfs  module:
# rmmod squashfs.</t>
  </si>
  <si>
    <t>Remove support of unneeded filesystem types by disallowing the mounting of the udf filesystems. One method to achieve the recommended state is to execute the following command(s):
Edit or create the file/etc/modprobe.d/CIS.conf` and add the following line:
install udf /bin/true
Run the following command to unload the udf module:
# rmmod udf.</t>
  </si>
  <si>
    <t>Configure package manager repositories. One method to achieve the recommended state is to configure RPM package manager repositories according to site policy.</t>
  </si>
  <si>
    <t>Globally activate gpgcheck. One method to achieve the recommended state is to execute the following command(s):
Edit /etc/yum.conf and set ' gpgcheck=1 ' in the [main] section.
Edit any failing files in /etc/yum.repos.d/* and set all instances of gpgcheck to ' 1 '.</t>
  </si>
  <si>
    <t xml:space="preserve">Red Hat GPG Key is installed and the GPG fingerprint matches the one from Red Hat's web site.  </t>
  </si>
  <si>
    <t>Red Hat GPG Key has not been installed.</t>
  </si>
  <si>
    <t xml:space="preserve">Configure the Red Hat Subscription Manager connection. </t>
  </si>
  <si>
    <t>Systems need to be registered with the Red Hat Subscription Manager (RHSM) to receive patch updates. This is usually configured during initial installation.</t>
  </si>
  <si>
    <t xml:space="preserve">Verify your system is connected to the Red Hat Network or Red Hat Subscription Manager.
If connected to RHN your systemID will be stored in /etc/sysconfig/rhn/systemid .
If connected to RHSM your systemID can be retrieved with the following command:
# subscription-manager identity
</t>
  </si>
  <si>
    <t>The latest security patches are installed and the system is registered.</t>
  </si>
  <si>
    <t>It is important to register with the Red Hat Network to make sure that patches are updated on a regular basis. This helps to reduce the exposure time as new vulnerabilities are discovered.</t>
  </si>
  <si>
    <t xml:space="preserve">Run one of the following commands to connect to either the Red Hat Network or Red Hat Subscription Manager:
# rhn_register
# subscription-manager register
</t>
  </si>
  <si>
    <t>Register the Red Hat Subscription Manager to ensure patches are collected / applied on a regular basis. One method to achieve the recommended state is to execute the following command(s):
# subscription-manager register.</t>
  </si>
  <si>
    <t>To close this finding, please provide a screenshot of the Red Hat Subscription Manager connection settings with the agency's CAP.</t>
  </si>
  <si>
    <t>Install AIDE for filesystem integrity checking. One method to achieve the recommended state is to execute the following command(s):
# yum install aide
Once installed, configure AIDE as appropriate for the environment.  Consult the AIDE documentation for options.
Initialize AIDE:
# aide --init
# mv /var/lib/aide/aide.db.new.gz /var/lib/aide/aide.db.gz.</t>
  </si>
  <si>
    <t>To close this finding, please provide a screenshot of the AIDE installed settings with the agency's CAP.</t>
  </si>
  <si>
    <t>The filesystem integrity is regularly checked.</t>
  </si>
  <si>
    <t>The filesystem integrity has not been checked.</t>
  </si>
  <si>
    <t>Regularly check filesystem integrity. One method to achieve the recommended state is to execute the following command(s):
Run the following command:
# crontab -u root -e
Add the following line to the crontab:
0 5 * * * /usr/sbin/aide --check.</t>
  </si>
  <si>
    <t>Configure permissions to be no less restrictive than 600 on the root user and group owned bootloader config file. One method to achieve the recommended state is to execute the following command(s):
# chown root:root /boot/grub/grub.conf
# chmod og-rwx /boot/grub/grub.conf.</t>
  </si>
  <si>
    <t xml:space="preserve">Create an encrypted password with grub-md5-crypt :
# grub-md5-crypt
Password: 
Retype Password: 
Copy and paste the  into the global section of /boot/grub/grub.conf :
password --md5 
</t>
  </si>
  <si>
    <t>Set the bootloader password to prevent unauthorized users from entering boot parameters. One method to achieve the recommended state is to execute the following command(s):
Create an encrypted password withgrub2-setpassword`:
# grub2-setpassword
Enter password: 
Confirm password:</t>
  </si>
  <si>
    <t>Single user mode (rescue mode) is used for recovery when the system detF35ects an issue during boot or by manual selection from the bootloader.</t>
  </si>
  <si>
    <t>Require authentication for single user mode. One method to achieve the recommended state is to execute the following command(s):
Edit /etc/sysconfig/init and set SINGLE to ' /sbin/sulogin ':
SINGLE=/sbin/sulogin.</t>
  </si>
  <si>
    <t>Disable Interactive Boot. One method to achieve the recommended state is to execute the following command(s):
Edit the /etc/sysconfig/init file and set PROMPT to ' no ':
PROMPT=no.</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</si>
  <si>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</si>
  <si>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t>
  </si>
  <si>
    <t>Enable XD/NX support. One method to achieve the recommended state is to execute the following command(s):
On 32 bit systems install a kernel with PAE support, no installation is required on 64 bit systems:
If necessary configure the bootloader to load the new kernel and reboot the system.
You may need to enable NX or XD support in the bios.</t>
  </si>
  <si>
    <t>Set the following parameter in /etc/sysctl.conf or a /etc/sysctl.d/* file:
kernel.randomize_va_space = 2
Run the following command to set the active kernel parameter:
# sysctl -w kernel.randomize_va_space=2.</t>
  </si>
  <si>
    <t>Enable address space layout randomization (ASLR).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</si>
  <si>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Run the following commands to restore binaries to normal and uninstall prelink :
# prelink -ua
# yum remove prelink.</t>
  </si>
  <si>
    <t>Restore binaries to normal and uninstall prelink. One method to achieve the recommended state is to execute the following command(s):
Run the following commands to restore binaries to normal and uninstall prelink :
# prelink -ua
# yum remove prelink.</t>
  </si>
  <si>
    <t>Configure an IRS compliant warning banner to be presented upon login via GDM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t>
  </si>
  <si>
    <t>Configure an IRS compliant warning banner within /etc/dconf/profile/gdm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/etc/motd file with the appropriate contents according to your site policy, remove any instances of \m , \r , \s , or \v.</t>
  </si>
  <si>
    <t>Edit the /etc/issue file with the appropriate contents according to your site policy, remove any instances of \m , \r , \s , or \v :
# echo "Authorized uses only. All activity may be monitored and reported." &gt; /etc/issue.</t>
  </si>
  <si>
    <t>Configure an IRS compliant warning banner within /etc/motd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 file with the appropriate contents according to your site policy, remove any instances of \m , \r , \s , or \v :
# echo "Authorized uses only. All activity may be monitored and reported." &gt; /etc/issue.</t>
  </si>
  <si>
    <t>Edit the /etc/issue.net file with the appropriate contents according to your site policy, remove any instances of \m , \r , \s , or \v :
# echo "Authorized uses only. All activity may be monitored and reported." &gt; /etc/issue.net.</t>
  </si>
  <si>
    <t>Configure an IRS compliant warning banner within /etc/issue to be presented upon login via remote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/etc/issue.net file with the appropriate contents according to your site policy, remove any instances of \m , \r , \s , or \v :
# echo "Authorized uses only. All activity may be monitored and reported." &gt; /etc/issue.net.</t>
  </si>
  <si>
    <t>Run the following commands to set permissions on /etc/motd :
# chown root:root /etc/motd
# chmod 644 /etc/motd.</t>
  </si>
  <si>
    <t>Run the following commands to set permissions on /etc/issue :
# chown root:root /etc/issue
# chmod 644 /etc/issue.</t>
  </si>
  <si>
    <t>Configure permissions to be no less restrictive than 644 on the root user and group owned /etc/issue file. One method to achieve the recommended state is to execute the following command(s):
Run the following commands to set permissions on /etc/issue :
# chown root:root /etc/issue
# chmod 644 /etc/issue.</t>
  </si>
  <si>
    <t>Run the following commands to set permissions on /etc/issue.net :
# chown root:root /etc/issue.net
# chmod 644 /etc/issue.net.</t>
  </si>
  <si>
    <t>Configure permissions to be no less restrictive than 644 on the root user and group owned /etc/issue.net file. One method to achieve the recommended state is to execute the following command(s):
Run the following commands to set permissions on /etc/issue.net :
# chown root:root /etc/issue.net
# chmod 644 /etc/issue.net.</t>
  </si>
  <si>
    <t>Run the following commands to disable chargen-dgram and chargen-stream :
# chkconfig chargen-dgram off
# chkconfig chargen-stream off.</t>
  </si>
  <si>
    <t>Disable chargen services. One method to achieve the recommended state is to execute the following command(s):
Run the following commands to disable chargen-dgram and chargen-stream :
# chkconfig chargen-dgram off
# chkconfig chargen-stream off.</t>
  </si>
  <si>
    <t>Run the following commands to disable daytime -dgram and daytime -stream:
# chkconfig daytime-dgram off
# chkconfig daytime-stream off.</t>
  </si>
  <si>
    <t>Disable daytime services. One method to achieve the recommended state is to execute the following command(s):
# chkconfig daytime-dgram off
# chkconfig daytime-stream off.</t>
  </si>
  <si>
    <t>Run the following commands to disable discard -dgram and discard -stream:
# chkconfig discard-dgram off
# chkconfig discard-stream off.</t>
  </si>
  <si>
    <t>Disable discard services. One method to achieve the recommended state is to execute the following command(s):
# chkconfig discard-dgram off
# chkconfig discard-stream off.</t>
  </si>
  <si>
    <t xml:space="preserve">Run the following commands to disable echo -dgram and echo -stream:
# chkconfig echo-dgram off
# chkconfig echo-stream off.
</t>
  </si>
  <si>
    <t>Disable echo services. One method to achieve the recommended state is to execute the following command(s):
# chkconfig echo-dgram off
# chkconfig echo-stream off.</t>
  </si>
  <si>
    <t>Run the following commands to disable time -dgram and time -stream:
# chkconfig time-dgram off
# chkconfig time-stream off.</t>
  </si>
  <si>
    <t>Disable time services. One method to achieve the recommended state is to execute the following command(s):
# chkconfig time-dgram off
# chkconfig time-stream off.</t>
  </si>
  <si>
    <t>Run the following commands to disable rsh , rlogin , and rexec :
# chkconfig rexec off
# chkconfig rlogin off
# chkconfig rsh off.</t>
  </si>
  <si>
    <t>Disable the rsh, rlogin, and rexec services. One method to achieve the recommended state is to execute the following command(s):
# chkconfig rexec off
# chkconfig rlogin off
# chkconfig rsh off.</t>
  </si>
  <si>
    <t>To close this finding, please provide a screenshot of the disabled rsh, rlogin, rexec service settings with the agency's CAP.</t>
  </si>
  <si>
    <t>Run the following command to disable talk:
# chkconfig talk off.</t>
  </si>
  <si>
    <t>Disable the talk server. One method to achieve the recommended state is to execute the following command(s):
# chkconfig talk off.</t>
  </si>
  <si>
    <t>To close this finding, please provide a screenshot of the talk server has been disabled with the agency's CAP.</t>
  </si>
  <si>
    <t>Run the following command to disable telnet:
# chkconfig telnet off.</t>
  </si>
  <si>
    <t>Disable the telnet server. One method to achieve the recommended state is to execute the following command(s):
# chkconfig telnet off.</t>
  </si>
  <si>
    <t>To close this finding, please provide a screenshot of the telnet server has been disabled with the agency's CAP.</t>
  </si>
  <si>
    <t>Run the following command to disable tftp:
# chkconfig tftp off.</t>
  </si>
  <si>
    <t>Disable the Trivial File Transfer Protocol (TFTP) server. One method to achieve the recommended state is to execute the following command(s):
# chkconfig tftp off.</t>
  </si>
  <si>
    <t>To close this finding, please provide a screenshot of the TFTP server has been disabled with the agency's CAP.</t>
  </si>
  <si>
    <t>Run the following command to disable rsync :
# chkconfig rsync off.</t>
  </si>
  <si>
    <t>Disable the rsync service. One method to achieve the recommended state is to execute the following command(s):
# chkconfig rsync off.</t>
  </si>
  <si>
    <t>Run one of the following command to disable xinetd :
# chkconfig xinetd off.</t>
  </si>
  <si>
    <t>Disable the eXtended InterNET Daemon (xinetd). One method to achieve the recommended state is to execute the following command(s):
# chkconfig xinetd off.</t>
  </si>
  <si>
    <t>Run the following command to remove the X Windows System packages:
# yum remove xorg-x11*.</t>
  </si>
  <si>
    <t>Remove the X Window system. One method to achieve the recommended state is to execute the following command(s):
# yum remove xorg-x11*.</t>
  </si>
  <si>
    <t>To close this finding, please provide a screenshot showing X Window system has been removed with the agency's CAP.</t>
  </si>
  <si>
    <t>Run the following command to disable avahi-daemon :
# chkconfig avahi-daemon off.</t>
  </si>
  <si>
    <t>Disable the Avahi Server. One method to achieve the recommended state is to execute the following command(s):
# chkconfig avahi-daemon off.</t>
  </si>
  <si>
    <t>Run the following command to disable cups :
# chkconfig cups off.</t>
  </si>
  <si>
    <t>Disable the Common Unix Print System (CUPS). One method to achieve the recommended state is to execute the following command(s):
# chkconfig cups off.</t>
  </si>
  <si>
    <t>Run the following command to disable dhcpd :
# chkconfig dhcpd off.</t>
  </si>
  <si>
    <t>Disable the Dynamic Host Configuration Protocol (DHCP) server. One method to achieve the recommended state is to execute the following command(s):
# chkconfig dhcpd off.</t>
  </si>
  <si>
    <t>Run the following command to disable slapd :
# chkconfig slapd off.</t>
  </si>
  <si>
    <t>Disable the Lightweight Directory Access Protocol (LDAP) server. One method to achieve the recommended state is to execute the following command(s):
# chkconfig slapd off.</t>
  </si>
  <si>
    <t>To close this finding, please provide a screenshot the disabled Lightweight Directory Access Protocol (LDAP) service with the agency's CAP.</t>
  </si>
  <si>
    <t xml:space="preserve">Run the following commands to disable nfs and rpcbind :
# chkconfig nfs off
# chkconfig rpcbind off.
</t>
  </si>
  <si>
    <t>Disable the Network File System (NFS) and RPC. One method to achieve the recommended state is to execute the following command(s):
# chkconfig nfs off
# chkconfig rpcbind off.</t>
  </si>
  <si>
    <t>To close this finding, please provide a screenshot of the disabled Network File System (NFS) and RPC settings with the agency's CAP.</t>
  </si>
  <si>
    <t>Run the following command to disable named :
# chkconfig named off.</t>
  </si>
  <si>
    <t>Disable the Domain Name System (DNS) Server. One method to achieve the recommended state is to execute the following command(s):
# chkconfig named off.</t>
  </si>
  <si>
    <t>Run the following command to disable vsftpd :
# chkconfig vsftpd off.</t>
  </si>
  <si>
    <t>Disable the File Transfer Protocol (FTP) Server. One method to achieve the recommended state is to execute the following command(s):
# chkconfig vsftpd off.</t>
  </si>
  <si>
    <t>Run the following command to disable httpd :
# chkconfig httpd off.</t>
  </si>
  <si>
    <t>Disable the HTTP Server. One method to achieve the recommended state is to execute the following command(s):
# chkconfig httpd off.</t>
  </si>
  <si>
    <t>To close this finding, please provide a screenshot of the disabled HTTP service with the agency's CAP.</t>
  </si>
  <si>
    <t>Run the following command to disable dovecot :
# chkconfig dovecot off.</t>
  </si>
  <si>
    <t>Disable IMAP and POP3. One method to achieve the recommended state is to execute the following command(s):
# chkconfig dovecot off.</t>
  </si>
  <si>
    <t>To close this finding, please provide a screenshot of the disabled IMAP and POP3 services with the agency's CAP.</t>
  </si>
  <si>
    <t>Run the following command to disable smb :
# chkconfig smb off.</t>
  </si>
  <si>
    <t>Disable the Samba daemon. One method to achieve the recommended state is to execute the following command(s):
# chkconfig smb off.</t>
  </si>
  <si>
    <t>To close this finding, please provide a screenshot of the disabled Samba daemon with the agency's CAP.</t>
  </si>
  <si>
    <t>Run the following command to disable squid :
# chkconfig squid off.</t>
  </si>
  <si>
    <t>Disable the HTTP Proxy Server. One method to achieve the recommended state is to execute the following command(s):
# chkconfig squid off.</t>
  </si>
  <si>
    <t>To close this finding, please provide a screenshot of the disabled HTTP Proxy service with the agency's CAP.</t>
  </si>
  <si>
    <t>Disable the Simple Network Management Protocol (SNMP) Server. One method to achieve the recommended state is to execute the following command(s):
# systemctl disable snmpd.</t>
  </si>
  <si>
    <t>Configure the mail transfer agent for local-only mode. One method to achieve the recommended state is to execute the following command(s):
Edit/etc/postfix/main.cf and add the following line to the RECEIVING MAIL section. If the line already exists, change it to look like the line below:
inet_interfaces = loopback-only
Restart postfix:
# systemctl restart postfix.</t>
  </si>
  <si>
    <t>To close this finding, please provide a screenshot of the mail transfer agency for local-only mode with the agency's CAP.</t>
  </si>
  <si>
    <t>Run the following command to disable ypserv :
# chkconfig ypserv off.</t>
  </si>
  <si>
    <t>Disable the Network Information Service (NIS) Server. One method to achieve the recommended state is to execute the following command(s):
# chkconfig ypserv off.</t>
  </si>
  <si>
    <t>To close this finding, please provide a screenshot of the disabled Network Information Service (NIS) services with the agency's CAP.</t>
  </si>
  <si>
    <t>Network Time Protocol (NTP) has not been synchronized to an authoritative time server.</t>
  </si>
  <si>
    <t>Enable time synchronization. One method to achieve the recommended state is to execute the following command(s):
On physical systems or virtual systems where host based time synchronization is not available run one of the following commands to install either `ntp` or `chrony` :
# yum install ntp
# yum install chrony
On virtual systems where host based time synchronization is available consult the Agency virtualization software documentation and setup host based synchronization.</t>
  </si>
  <si>
    <t>Configure the Network Time Protocol (NTP). One method to achieve the recommended state is to execute the following command(s):
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t>
  </si>
  <si>
    <t>Configure chrony to synchronize time across the FTI systems. One method to achieve the recommended state is to execute the following command(s):
Add or edit server or pool lines to /etc/chrony.conf` as appropriate:
server 
Add or edit the OPTIONS ` in/etc/sysconfig/chronyd` to include ' `-u chrony`':
OPTIONS="-u chrony".</t>
  </si>
  <si>
    <t>Disable the Network Information Service (NIS) Client. One method to achieve the recommended state is to execute the following command(s):
# yum remove ypbind.</t>
  </si>
  <si>
    <t>Disable the rsh client. One method to achieve the recommended state is to execute the following command(s):
# yum remove rsh.</t>
  </si>
  <si>
    <t>Disable the talk client. One method to achieve the recommended state is to execute the following command(s):
# yum remove talk.</t>
  </si>
  <si>
    <t>Disable the telnet client. One method to achieve the recommended state is to execute the following command(s):
# yum remove telnet.</t>
  </si>
  <si>
    <t>Disable the Lightweight Directory Access Protocol (LDAP) client. One method to achieve the recommended state is to execute the following command(s):
# yum remove openldap-clients.</t>
  </si>
  <si>
    <t>Wireless networking is used when wired networks are unavailable. Red Hat Enterprise Linux 7 contains a wireless tool kit to allow system administrators to configure and use wireless networks.</t>
  </si>
  <si>
    <t>Disable the use of wireless interfaces. One method to achieve the recommended state is to execute the following command(s):
# ip link set  down
Disable any wireless interfaces in your network configuration.</t>
  </si>
  <si>
    <t>Set the following parameter in /etc/sysctl.conf or a /etc/sysctl.d/* file:
net.ipv4.ip_forward = 0
Run the following commands to set the active kernel parameters:
# sysctl -w net.ipv4.ip_forward=0
# sysctl -w net.ipv4.route.flush=1.</t>
  </si>
  <si>
    <t>Disable the use of IP forwarding. One method to achieve the recommended state is to execute the following command(s):
Set the following parameter in /etc/sysctl.conf or a /etc/sysctl.d/* file:
net.ipv4.ip_forward = 0
Run the following commands to set the active kernel parameters:
# sysctl -w net.ipv4.ip_forward=0
# sysctl -w net.ipv4.route.flush=1.</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</si>
  <si>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</si>
  <si>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</si>
  <si>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Prevent source routed packets from being accepted by disabling them. One method to achieve the recommended state is to execute the following command(s):
Set the following parameters in/etc/sysctl.conf or a/etc/sysctl.d/* file:
net.ipv4.conf.all.accept_source_route = 0
net.ipv4.conf.default.accept_source_route = 0
Run the following commands to set the active kernel parameters:
# sysctl -w net.ipv4.conf.all.accept_source_route=0
# sysctl -w net.ipv4.conf.default.accept_source_route=0
# sysctl -w net.ipv4.route.flush=1</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</si>
  <si>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</si>
  <si>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Configure the system to reject ICMP redirect messages. One method to achieve the recommended state is to execute the following command(s):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</si>
  <si>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</si>
  <si>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</si>
  <si>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</si>
  <si>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</si>
  <si>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Set the following parameter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</si>
  <si>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to achieve the recommended state is to execute the following command(s):
Set the following parameter in /etc/sysctl.conf or a /etc/sysctl.d/* file:
net.ipv4.icmp_echo_ignore_broadcasts = 1
Run the following commands to set the active kernel parameters:
# sysctl -w net.ipv4.icmp_echo_ignore_broadcasts=1
# sysctl -w net.ipv4.route.flush=1.</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</si>
  <si>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</si>
  <si>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to achieve the recommended state is to execute the following command(s):
Set the following parameter in /etc/sysctl.conf or a /etc/sysctl.d/* file:
net.ipv4.icmp_ignore_bogus_error_responses = 1
Run the following commands to set the active kernel parameters:
# sysctl -w net.ipv4.icmp_ignore_bogus_error_responses=1
# sysctl -w net.ipv4.route.flush=1.</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</si>
  <si>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</si>
  <si>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command(s):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</si>
  <si>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</si>
  <si>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Set the following parameter in /etc/sysctl.conf or a /etc/sysctl.d/* file:
net.ipv4.tcp_syncookies = 1
Run the following commands to set the active kernel parameters:
# sysctl -w net.ipv4.tcp_syncookies=1
# sysctl -w net.ipv4.route.flush=1.</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</si>
  <si>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</si>
  <si>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</si>
  <si>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</si>
  <si>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Configure the system to not accept IPv6 redirects. One method to achieve the recommended state is to execute the following command(s):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</si>
  <si>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To close this finding, please provide a screenshot of the IPV6 redirects settings with the agency's CAP.</t>
  </si>
  <si>
    <t>Disable IPv6 if it is not in use. One method to achieve the recommended state is to execute the following command(s):
Edit /boot/grub/grub.conf to include ipv6.disable=1 on all kernel lines.</t>
  </si>
  <si>
    <t>Install TCP Wrappers. One method to achieve the recommended state is to execute the following command(s):
# yum install tcp_wrappers.</t>
  </si>
  <si>
    <t>Run the following command to create /etc/hosts.allow :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</si>
  <si>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to achieve the recommended state is to execute the following command(s):
Run the following command to create /etc/hosts.allow :
# echo "ALL: /, /, ..." &gt;/etc/hosts.allow
where each / combination (for example, "192.168.1.0/255.255.255.0") represents one network block in use by your organization that requires access to this system.</t>
  </si>
  <si>
    <t>Run the following command to create /etc/hosts.deny :
# echo "ALL: ALL" &gt;&gt; /etc/hosts.deny.</t>
  </si>
  <si>
    <t>Configure the /etc/hosts.deny file. One method to achieve the recommended state is to execute the following command(s):
# echo "ALL: ALL" &gt;&gt; /etc/hosts.deny.</t>
  </si>
  <si>
    <t>To close this finding, please provide a screenshot of the /etc/hosts.deny blacklist settings with the agency's CAP.</t>
  </si>
  <si>
    <t xml:space="preserve">Run the following commands to set permissions on /etc/hosts.allow :
# chown root:root /etc/hosts.allow
# chmod 644 /etc/hosts.allow.
</t>
  </si>
  <si>
    <t>Configure permissions on the /etc/hosts.allow file. One method to achieve the recommended state is to execute the following command(s):
# chown root:root /etc/hosts.allow
# chmod 644 /etc/hosts.allow.</t>
  </si>
  <si>
    <t xml:space="preserve">Run the following commands to set permissions on /etc/hosts.deny :
# chown root:root /etc/hosts.deny
# chmod 644 /etc/hosts.deny.
</t>
  </si>
  <si>
    <t>Configure the 644 permission on the /etc/host.deny file. One method to achieve the recommended state is to execute the following command(s):
# chown root:root /etc/hosts.deny
# chmod 644 /etc/hosts.deny.</t>
  </si>
  <si>
    <t xml:space="preserve">Edit or create the file /etc/modprobe.d/CIS.conf and add the following line:
install dccp /bin/true.
</t>
  </si>
  <si>
    <t>Disable the Datagram Congestion Control Protocol (DCCP). One method to achieve the recommended state is to execute the following command(s):
Edit or create the file /etc/modprobe.d/CIS.conf and add the following line:
install dccp /bin/true.</t>
  </si>
  <si>
    <t>Edit or create the file /etc/modprobe.d/CIS.conf and add the following line:
install sctp /bin/true.</t>
  </si>
  <si>
    <t>Disable the Stream Control Transmission Protocol (SCTP). One method to achieve the recommended state is to execute the following command(s):
Edit or create the file /etc/modprobe.d/CIS.conf and add the following line:
install sctp /bin/true.</t>
  </si>
  <si>
    <t>Edit or create the file /etc/modprobe.d/CIS.conf and add the following line:
install rds /bin/true.</t>
  </si>
  <si>
    <t>Disable the Reliable Datagram Sockets (RDS) protocol. One method to achieve the recommended state is to execute the following command(s):
Edit or create the file /etc/modprobe.d/CIS.conf and add the following line:
install rds /bin/true.</t>
  </si>
  <si>
    <t>Edit or create the file /etc/modprobe.d/CIS.conf and add the following line:
install tipc /bin/true.</t>
  </si>
  <si>
    <t>Disable the Transparent Inter-Process Communication (TIPC) protocol. One method to achieve the recommended state is to execute the following command(s):
Edit or create the file /etc/modprobe.d/CIS.conf and add the following line:
install tipc /bin/true.</t>
  </si>
  <si>
    <t>iptables allows configuration of the IPv4 tables in the Linux kernel and the rules stored within them. Most firewall configuration utilities operate as a front end to iptables.</t>
  </si>
  <si>
    <t>Run the following command to install iptables :
# yum install iptables.</t>
  </si>
  <si>
    <t xml:space="preserve">Install IPtables. One method to achieve the recommended state is to execute the following command(s):
# yum install iptables.
</t>
  </si>
  <si>
    <t>Configure the default deny firewall policy. One method to achieve the recommended state is to execute the following command(s):
# iptables -P INPUT DROP
# iptables -P OUTPUT DROP
# iptables -P FORWARD DROP.</t>
  </si>
  <si>
    <t>Configure the loopback interface. One method to achieve the recommended state is to execute the following command(s):
# iptables -A INPUT -i lo -j ACCEPT
# iptables -A OUTPUT -o lo -j ACCEPT
# iptables -A INPUT -s 127.0.0.0/8 -j DROP.</t>
  </si>
  <si>
    <t>To close this finding, please provide a screenshot of the loopback rules within the iptables with the agency's CAP.</t>
  </si>
  <si>
    <t>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</si>
  <si>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of the iptables acls with the agency's CAP.</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</si>
  <si>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</si>
  <si>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to achieve the recommended state is to execute the following command(s):
For each port identified in the audit which does not have a firewall rule establish a proper rule for accepting inbound connections:
# iptables -A INPUT -p  --dport  -m state --state NEW -j ACCEPT.</t>
  </si>
  <si>
    <t>Configure logrotate. One method to achieve the recommended state is to execute the following command(s):
Edit/etc/logrotate.conf` and/etc/logrotate.d/*` to ensure logs are rotated according to site policy.</t>
  </si>
  <si>
    <t>Install rsyslog or syslog-ng using one of the following commands:
# yum install rsyslog
# yum install syslog-ng.</t>
  </si>
  <si>
    <t>Install rsyslog or syslog-ng. One method to achieve the recommended state is to execute the following command(s):
# yum install rsyslog
# yum install syslog-ng.</t>
  </si>
  <si>
    <t>To close this finding, please provide a screenshot of the rsyslog or systlog-ng settings with the agency's CAP.</t>
  </si>
  <si>
    <t>Run the following command to set permissions on all existing log files:
# find /var/log -type f -exec chmod g-wx,o-rwx {} +.</t>
  </si>
  <si>
    <t>Configure permissions on all logfiles. One method to achieve the recommended state is to execute the following command(s):
# find /var/log -type f -exec chmod g-wx,o-rwx {} +.</t>
  </si>
  <si>
    <t>Run the following command to enable rsyslog :
# chkconfig rsyslog on.</t>
  </si>
  <si>
    <t>Enable the rsyslog Service. One method to achieve the recommended state is to execute the following command(s):
# chkconfig rsyslog on.</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</si>
  <si>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</si>
  <si>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execute the following command(s):
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</si>
  <si>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Edit the /etc/rsyslog.conf and /etc/rsyslog.d/*.conf files and set $FileCreateMode to 0640 or more restrictive:
$FileCreateMode 0640.</t>
  </si>
  <si>
    <t>Configure the default rsyslog file permissions. One method to achieve the recommended state is to execute the following command(s):
Edit the /etc/rsyslog.conf and /etc/rsyslog.d/*.conf files and set $FileCreateMode to 0640 or more restrictive:
$FileCreateMode 0640.</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</si>
  <si>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</si>
  <si>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pkill -HUP rsyslogd.</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</si>
  <si>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</si>
  <si>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</si>
  <si>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Run the following command to enable syslog-ng :
# chkconfig syslog-ng on.</t>
  </si>
  <si>
    <t>Enable the syslog-ng service. One method to achieve the recommended state is to execute the following command(s):
# chkconfig syslog-ng on.</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</si>
  <si>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</si>
  <si>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Configure the /etc/syslog-ng/syslog-ng.conf file. One method to achieve the recommended state is to execute the following command(s):
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</si>
  <si>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Edit the /etc/syslog-ng/syslog-ng.conf and set perm option to 0640 or more restrictive:
options { chain_hostnames(off); flush_lines(0); perm(0640); stats_freq(3600); threaded(yes); };.</t>
  </si>
  <si>
    <t>Configure the default syslog-ng file permissions. One method to achieve the recommended state is to execute the following command(s):
Edit the /etc/syslog-ng/syslog-ng.conf and set perm option to 0640 or more restrictive:
options { chain_hostnames(off); flush_lines(0); perm(0640); stats_freq(3600); threaded(yes); };.</t>
  </si>
  <si>
    <t>To close this finding, please provide a screenshot of the syslog-ng file permissions with the agency's CAP.</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</si>
  <si>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</si>
  <si>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to achieve the recommended state is to execute the following command(s):
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</si>
  <si>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</si>
  <si>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to achieve the recommended state is to execute the following command(s):
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</si>
  <si>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Add the following line to the /etc/pam.d/su file:
auth required pam_wheel.so use_uid
Create a comma separated list of users in the wheel statement in the /etc/group file:
wheel:x:10:root,.</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</si>
  <si>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wheel:x:10:root,.</t>
  </si>
  <si>
    <t>To close this finding, please provide a screenshot of users with the su privilege with the agency's CAP.</t>
  </si>
  <si>
    <t>Run the following command to enable cron :
# chkconfig crond on.</t>
  </si>
  <si>
    <t>Enable the cron daemon. One method to achieve the recommended state is to execute the following command(s):
# chkconfig crond on.</t>
  </si>
  <si>
    <t>Run the following commands to set ownership and permissions on /etc/crontab :
# chown root:root /etc/crontab
# chmod og-rwx /etc/crontab.</t>
  </si>
  <si>
    <t>Configure permissions on the /etc/crontab file. One method to achieve the recommended state is to execute the following command(s):
# chown root:root /etc/crontab
# chmod og-rwx /etc/crontab.</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</si>
  <si>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</si>
  <si>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</si>
  <si>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Run the following commands to set ownership and permissions on /etc/cron.daily :
# chown root:root /etc/cron.daily
# chmod og-rwx /etc/cron.daily.</t>
  </si>
  <si>
    <t>Configure permissions on the /etc/cron.daily file. One method to achieve the recommended state is to execute the following command(s):
# chown root:root /etc/cron.daily
# chmod og-rwx /etc/cron.daily.</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</si>
  <si>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</si>
  <si>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</si>
  <si>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</si>
  <si>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</si>
  <si>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Run the following commands to set ownership and permissions on /etc/cron.d :
# chown root:root /etc/cron.d
# chmod og-rwx /etc/cron.d.</t>
  </si>
  <si>
    <t>Configure permissions on the /etc/cron.d file. One method to achieve the recommended state is to execute the following command(s):
# chown root:root /etc/cron.d
# chmod og-rwx /etc/cron.d.</t>
  </si>
  <si>
    <t>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</si>
  <si>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</si>
  <si>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Run the following commands to set ownership and permissions on /etc/ssh/sshd_config:
# chown root:root /etc/ssh/sshd_config
# chmod og-rwx /etc/ssh/sshd_config.</t>
  </si>
  <si>
    <t>Configure permissions on the /etc/ssh/sshd_config file. One method to achieve the recommended state is to execute the following command(s):
# chown root:root /etc/ssh/sshd_config
# chmod og-rwx /etc/ssh/sshd_config.</t>
  </si>
  <si>
    <t>Edit the /etc/ssh/sshd_config file to set the parameter as follows:
Protocol 2.</t>
  </si>
  <si>
    <t>Set SSH Protocol to '2'. One method to achieve the recommended state is to execute the following command(s):
Edit the /etc/ssh/sshd_config file to set the parameter as follows:
Protocol 2.</t>
  </si>
  <si>
    <t>To close this finding, please provide a screenshot of the allowed SSH Protocols in the /etc/ssh/sshd_config' file with the agency's CAP.</t>
  </si>
  <si>
    <t>Edit the /etc/ssh/sshd_config file to set the parameter as follows:
LogLevel INFO.</t>
  </si>
  <si>
    <t>Set SSH LogLevel to 'INFO.' One method to achieve the recommended state is to execute the following command(s):
Edit the /etc/ssh/sshd_config file to set the parameter as follows:
LogLevel INFO.</t>
  </si>
  <si>
    <t>Edit the /etc/ssh/sshd_config file to set the parameter as follows:
X11Forwarding no.</t>
  </si>
  <si>
    <t>Disable SSH X11 forwarding. One method to achieve the recommended state is to execute the following command(s):
Edit the /etc/ssh/sshd_config file to set the parameter as follows:
X11Forwarding no.</t>
  </si>
  <si>
    <t xml:space="preserve">Run the following command and verify that output MaxAuthTries is 3 or less:
# grep "^MaxAuthTries" /etc/ssh/sshd_config
MaxAuthTries 3
</t>
  </si>
  <si>
    <t>Edit the /etc/ssh/sshd_config file to set the parameter as follows:
MaxAuthTries 3.</t>
  </si>
  <si>
    <t>Set MaxAuthTries to '3.' One method to achieve the recommended state is to execute the following command(s):
Edit the /etc/ssh/sshd_config file to set the parameter as follows:
MaxAuthTries 3.</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</si>
  <si>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</si>
  <si>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</si>
  <si>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Edit the/etc/ssh/sshd_config` file to set the parameter as follows:
HostbasedAuthentication no.</t>
  </si>
  <si>
    <t>Disable SSH HostbasedAuthentication. One method to achieve the recommended state is to execute the following command(s):
Edit the/etc/ssh/sshd_config` file to set the parameter as follows:
HostbasedAuthentication no.</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</si>
  <si>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</si>
  <si>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</si>
  <si>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of the PermitRootLogin option in the /etc/ssh/sshd_config file with the agency's CAP.</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</si>
  <si>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</si>
  <si>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</si>
  <si>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Edit the /etc/ssh/sshd_config file to set the parameter as follows:
PermitUserEnvironment no.</t>
  </si>
  <si>
    <t>Disable SSH PermitEmptyPasswords. One method to achieve the recommended state is to execute the following command(s):
Edit the /etc/ssh/sshd_config file to set the parameter as follows:
PermitUserEnvironment no.</t>
  </si>
  <si>
    <t>Edit the /etc/ssh/sshd_config file to set the parameter in accordance with site policy. The following includes all supported and accepted MACs:
MACs hmac-sha2-512,hmac-sha2-256.</t>
  </si>
  <si>
    <t>Use approved MAC algorithms only. One method to achieve the recommended state is to execute the following command(s):
Edit the /etc/ssh/sshd_config file to set the parameter in accordance with site policy. The following includes all supported and accepted MACs:
MACs hmac-sha2-512,hmac-sha2-256.</t>
  </si>
  <si>
    <t>To close this finding, please provide a screenshot of the approved MAC algorithms defined in the /etc/ssh/sshd_config file with the agency's CAP.</t>
  </si>
  <si>
    <t>Edit the/etc/ssh/sshd_config` file to set the parameters according to site policy:
ClientAliveInterval 1800
ClientAliveCountMax 0.</t>
  </si>
  <si>
    <t>Configure SSH Idle Timeout Intervals. One method to achieve the recommended state is to execute the following command(s):
Edit the/etc/ssh/sshd_config` file to set the parameters according to site policy:
ClientAliveInterval 1800
ClientAliveCountMax 0.</t>
  </si>
  <si>
    <t xml:space="preserve">Edit the /etc/ssh/sshd_config file to set the parameter as follows:
LoginGraceTime 60
</t>
  </si>
  <si>
    <t>Set SSH LoginGraceTime to one minute or less. One method to achieve the recommended state is to execute the following command(s):
Edit the /etc/ssh/sshd_config file to set the parameter as follows:
LoginGraceTime 60</t>
  </si>
  <si>
    <t>Edit the /etc/ssh/sshd_config file to set one or more of the parameter as follows:
AllowUsers 
AllowGroups 
DenyUsers 
DenyGroups.</t>
  </si>
  <si>
    <t>Limit SSH access. One method to achieve the recommended state is to execute the following command(s):
Edit the/etc/ssh/sshd_config` file to set one or more of the parameter as follows:
AllowUsers 
AllowGroups 
DenyUsers 
DenyGroups.</t>
  </si>
  <si>
    <t xml:space="preserve">Configure an IRS compliant warning banner to be presented upon login via SSH and include all the four elements. One method to achieve the recommended state is to execute the following command(s):
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t>
  </si>
  <si>
    <t>Edit the /etc/pam.d/password-auth and /etc/pam.d/system-auth files to include the appropriate options for pam_cracklib.so and to conform to site policy:
password requisite pam_cracklib.so try_first_pass retry=3 minlen=14 dcredit=-1 ucredit=-1 ocredit=-1 lcredit=-1.</t>
  </si>
  <si>
    <t>Configure the password creation requirements. One method to achieve the recommended state is to execute the following command(s):
Edit the /etc/pam.d/password-auth and /etc/pam.d/system-auth files to include the appropriate options for pam_cracklib.so and to conform to site policy:
password requisite pam_cracklib.so try_first_pass retry=3 minlen=14 dcredit=-1 ucredit=-1 ocredit=-1 lcredit=-1.</t>
  </si>
  <si>
    <t xml:space="preserve">Review the /etc/pam.d/password-auth and /etc/pam.d/system-auth files and verify the following pam_faillock.so lines appear surrounding a pam_unix.so line and the pam_unix.so is [success=1 default=bad] as listed in both:
auth required pam_faillock.so preauth audit silent deny=3 unlock_time=120
auth [success=1 default=bad] pam_unix.so
auth [default=die] pam_faillock.so authfail audit deny=3 unlock_time=120
auth sufficient pam_faillock.so authsucc audit deny=3 unlock_time=120
</t>
  </si>
  <si>
    <t>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</si>
  <si>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 xml:space="preserve">Configure the lockout for failed password attempts. One method to achieve the recommended state is to execute the following command(s):
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
</t>
  </si>
  <si>
    <t>Run the following commands and ensure the remember option is "24" or more and included in all results:
# egrep "^password\s+sufficient\s+pam_unix.so" /etc/pam.d/password-auth
password sufficient pam_unix.so remember=24
# egrep "^password\s+sufficient\s+pam_unix.so" /etc/pam.d/system-auth
password sufficient pam_unix.so remember=24
Or run the following commands and ensure the remember option is "24" or more and included in all results:
# egrep "^password\s+required\s+pam_pwhistory.so" /etc/pam.d/password-auth
password required pam_pwhistory.so remember=24
# egrep "^password\s+required\s+pam_pwhistory.so" /etc/pam.d/system-auth
password required pam_pwhistory.so remember=24</t>
  </si>
  <si>
    <t>Edit the /etc/pam.d/password-auth and /etc/pam.d/system-auth files to include the remember option and conform to site policy as shown:
password sufficient pam_unix.so remember=24
or
password required pam_pwhistory.so remember=24.</t>
  </si>
  <si>
    <t>Limit password reuse. One method to achieve the recommended state is to execute the following command(s):
Edit the /etc/pam.d/password-auth and /etc/pam.d/system-auth files to include the remember option and conform to site policy as shown:
password sufficient pam_unix.so remember=24
or
password required pam_pwhistory.so remember=24.</t>
  </si>
  <si>
    <t>Edit the /etc/pam.d/password-auth and /etc/pam.d/system-auth files to include the sha512 option for pam_unix.so as shown:
password sufficient pam_unix.so sha512.</t>
  </si>
  <si>
    <t>Set the password hashing algorithm to SHA-512. One method to achieve the recommended state is to execute the following command(s):
Edit the /etc/pam.d/password-auth and /etc/pam.d/system-auth files to include the sha512 option for pam_unix.so as shown:
password sufficient pam_unix.so sha512.</t>
  </si>
  <si>
    <t>There are a number of accounts provided with Red Hat 7 that are used to manage applications and are not intended to provide an interactive shell.</t>
  </si>
  <si>
    <t>It is important to make sure that accounts that are not being used by regular users are prevented from being used to provide an interactive shell. By default, Red Hat 6 sets the password field for these accounts to an invalid string, but it is also recommended that the shell field in the password file be set to `/sbin/nologin` . This prevents the account from potentially being used to run any commands.</t>
  </si>
  <si>
    <t>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</si>
  <si>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Restrict login privileges for system accounts. One method to achieve the recommended state is to execute the following command(s):
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</si>
  <si>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Run the following command to set the root user default group to GID 0 :
# usermod -g 0 root.</t>
  </si>
  <si>
    <t>Set the default group for the root account to GID 0. One method to achieve the recommended state is to execute the following command(s):
# usermod -g 0 root.</t>
  </si>
  <si>
    <t>Edit the /etc/bashrc, /etc/profile and /etc/profile.d/*.sh files (and the appropriate files for any other shell supported on your system) and add or edit any umask parameters as follows:
umask 027.</t>
  </si>
  <si>
    <t>Set the default user umask to 027 or a value that is more restrictive. One method to achieve the recommended state is to execute the following command(s):
Edit the /etc/bashrc, /etc/profile and /etc/profile.d/*.sh files (and the appropriate files for any other shell supported on your system) and add or edit any umask parameters as follows:
umask 027.</t>
  </si>
  <si>
    <t>Set the PASS_MIN_DAYS parameter to 1 in /etc/login.defs :
PASS_MIN_DAYS 1
Modify user parameters for all users with a password set to match:
# chage --mindays 1.</t>
  </si>
  <si>
    <t>Set minimum days between password changes to 1 or more days. One method to achieve the recommended state is to execute the following command(s):
Set the PASS_MIN_DAYS parameter to 1 in /etc/login.defs :
PASS_MIN_DAYS 1
Modify user parameters for all users with a password set to match:
# chage --mindays 1.</t>
  </si>
  <si>
    <t>Set the PASS_WARN_AGE parameter to 14 in /etc/login.defs :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</si>
  <si>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
PASS_WARN_AGE 14
Modify user parameters for all users with a password set to match:
# chage --warndays 14.</t>
  </si>
  <si>
    <t>Run the following command to set the default password inactivity period to 120 days:
# useradd -D -f 120
Modify user parameters for all users with a password set to match:
# chage --inactive 120.</t>
  </si>
  <si>
    <t xml:space="preserve">Set the inactive password lock to 120 days or less. One method to achieve the recommended state is to execute the following command(s):
# useradd -D -f 120
Modify user parameters for all users with a password set to match:
# chage --inactive 120.
</t>
  </si>
  <si>
    <t>Run the following command to set permissions on /etc/passwd :
# chown root:root /etc/passwd
# chmod 644 /etc/passwd.</t>
  </si>
  <si>
    <t>Configure permissions on the /etc/passwd file. One method to achieve the recommended state is to execute the following command(s):
# chown root:root /etc/passwd
# chmod 644 /etc/passwd.</t>
  </si>
  <si>
    <t>Run the following commands to set permissions on /etc/shadow :
# chown root:root /etc/shadow
# chmod 000 /etc/shadow.</t>
  </si>
  <si>
    <t>Configure permissions on the /etc/shadow file. One method to achieve the recommended state is to execute the following command(s):
# chown root:root /etc/shadow
# chmod 000 /etc/shadow.</t>
  </si>
  <si>
    <t>Run the following command to set permissions on /etc/group :
# chown root:root /etc/group
# chmod 644 /etc/group.</t>
  </si>
  <si>
    <t>Configure permissions on the /etc/group file. One method to achieve the recommended state is to execute the following command(s):
# chown root:root /etc/group
# chmod 644 /etc/group.</t>
  </si>
  <si>
    <t>Run the following chown to set permissions on /etc/gshadow:
# chown root:root /etc/gshadow
# chmod 000 /etc/gshadow.</t>
  </si>
  <si>
    <t>Configure permissions on the /etc/gshadow file. One method to achieve the recommended state is to execute the following command(s):
# chown root:root /etc/gshadow
# chmod 000 /etc/gshadow.</t>
  </si>
  <si>
    <t>Run the following command to set permissions on /etc/passwd- :
# chown root:root /etc/passwd-
# chmod u-x,go-wx /etc/passwd-.</t>
  </si>
  <si>
    <t>Configure permissions on the /etc/passwd- file. One method to achieve the recommended state is to execute the following command(s):
# chown root:root /etc/passwd-
# chmod u-x,go-wx /etc/passwd-.</t>
  </si>
  <si>
    <t xml:space="preserve">Run the following command and verify Uid and Gid is 0/root, and Access is 000:
# stat /etc/shadow-
Access: (0000/----------) Uid: ( 0/ root) Gid: ( 0/ root)
</t>
  </si>
  <si>
    <t>Run the following commands to set permissions on /etc/shadow-:
# chown root:root /etc/shadow-
# chmod 000 /etc/shadow-.</t>
  </si>
  <si>
    <t>Configure permissions on the /etc/shadow- file. One method to achieve the recommended state is to execute the following command(s):
# chown root:root /etc/shadow-
# chmod 000 /etc/shadow-.</t>
  </si>
  <si>
    <t>Configure permissions on the /etc/group- file. One method to achieve the recommended state is to execute the following command(s):
# chown root:root /etc/group-
# chmod u-x,go-wx /etc/group-.</t>
  </si>
  <si>
    <t xml:space="preserve">Run the following command and verify Uid and Gid are 0/root, and Access is 000:
# stat /etc/gshadow-
Access: (0000/----------) Uid: ( 0/ root) Gid: ( 0/ root)
</t>
  </si>
  <si>
    <t>Run the following commands to set permissions on /etc/gshadow- :
# chown root:root /etc/gshadow-
# chmod 000 /etc/gshadow-.</t>
  </si>
  <si>
    <t>Configure permissions on the /etc/gshadow- file. One method to achieve the recommended state is to execute the following command(s):
# chown root:root /etc/gshadow-
# chmod 000 /etc/gshadow-.</t>
  </si>
  <si>
    <t>Confirm that world writable films do not exist. One method to achieve the recommended state is by removing write access for the "other" category (chmod o-w ) is advisable, but always consult relevant vendor documentation to avoid breaking any application dependencies on a given file.</t>
  </si>
  <si>
    <t>Confirm that unowned files or directories do not exist. One method to achieve the recommended state is to locate files that are owned by users or groups not listed in the system configuration files, and reset the ownership of these files to some active user on the system as appropriate.</t>
  </si>
  <si>
    <t>Confirm that ungrouped files or directories do not exist. One method to achieve the recommended state is to locate files that are owned by users or groups not listed in the system configuration files, and reset the ownership of these files to some active user on the system as appropriate.</t>
  </si>
  <si>
    <t>Audit SUID executables. One method to achieve the recommended state is to ensure that no rogue SUID programs have been introduced into the system.  Review the files returned by the action in the Audit section and confirm the integrity of these binaries.</t>
  </si>
  <si>
    <t>Audit SGID executables. One method to achieve the recommended state is to ensure that no rogue SGID programs have been introduced into the system.  Review the files returned by the action in the Audit section and confirm the integrity of these binaries.</t>
  </si>
  <si>
    <t>Set passwords for any blank password fields. One method to achieve the recommended state is to review the /etc/passwd file for any accounts without passwords.  If they exist, execute the following command:
# passwd -l.</t>
  </si>
  <si>
    <t>To close this finding, please provide screenshot of the users' home directories permissions settings with the agency's CAP.</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</si>
  <si>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</si>
  <si>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To close this finding, please provide a screenshot of the no users have .rhosts files with the agency's CAP.</t>
  </si>
  <si>
    <t>Delete all duplicate names in the /etc/group file.</t>
  </si>
  <si>
    <t>NIST Control Name</t>
  </si>
  <si>
    <t>Test Procedures</t>
  </si>
  <si>
    <t>Configure the system-wide crypto policy to use non-legacy algorithms and protocol. One method to achieve the recommended state is to execute the following command(s):
# update-crypto-policies --set.</t>
  </si>
  <si>
    <t>To close this finding, please provide a screenshot showing nodev option settings on all removable media partitions with the agency's CAP.</t>
  </si>
  <si>
    <t>To close this finding, please provide a screenshot showing nosuid settings on all removable media partitions with the agency's CAP.</t>
  </si>
  <si>
    <t>To close this finding, please provide a screenshot showing the noexec option has been applied on all removable media partitions with the agency's CAP.</t>
  </si>
  <si>
    <t>Run the following command to verify `autofs` is not enabled:
# systemctl is-enabled autofs
disabled
Verify result is not "enabled".</t>
  </si>
  <si>
    <t xml:space="preserve">Configure the Red Hat Subscription Manager connection </t>
  </si>
  <si>
    <t xml:space="preserve">Verify your system is connected to the Red Hat Subscription Manager.
If connected to RHSM your systemID can be retrieved with the following command:
# subscription-manager identity
</t>
  </si>
  <si>
    <t>It is important to register with the Red Hat Subscription Manager to make sure that patches are updated on a regular basis. This helps to reduce the exposure time as new vulnerabilities are discovered.</t>
  </si>
  <si>
    <t>Run the following command to connect to the Red Hat Subscription Manager:
# subscription-manager register.</t>
  </si>
  <si>
    <t>The `rhnsd` daemon polls the Red Hat Network web site for scheduled actions and, if there are, executes those actions.</t>
  </si>
  <si>
    <t xml:space="preserve">Red Hat GPG Key is installed and the GPG fingerprint matches the one from Red Hat's web site. </t>
  </si>
  <si>
    <t>Install sudo. One method to achieve the recommended state is to execute the following command(s):
# dnf install sudo.</t>
  </si>
  <si>
    <t>Configure sudo to only run other commands through pseudo-ptyy only commands to use pty. One method to achieve the recommended state is to execute the following command(s): 
Edit the file `/etc/sudoers` or a file in `/etc/sudoers.d/` with visudo -f, and add the following line:
Defaults use_pty.</t>
  </si>
  <si>
    <t>To close this finding, please provide a screenshot showing AIDE installed settings with the agency's CAP.</t>
  </si>
  <si>
    <t>Regularly check filesystem integrity to determine on a regular basis if critical files have been changed in an unauthorized fashion. One method to achieve the recommended state is to execute the following command(s): 
# crontab -u root -e
Add the following line to the crontab:
0 5 * * * /usr/sbin/aide --check.</t>
  </si>
  <si>
    <t>Run the following command to uninstall `telnet`
# dnf remove telnet.</t>
  </si>
  <si>
    <t xml:space="preserve">Disable the telnet server since `telnet` protocol is insecure and unencrypted. One method to achieve the recommended state is to execute the following command(s): Run the following command to uninstall `telnet`
# dnf remove telnet. </t>
  </si>
  <si>
    <t>Wireless networking is used when wired networks are unavailable. Red Hat Enterprise Linux contains a wireless tool kit to allow system administrators to configure and use wireless networks.</t>
  </si>
  <si>
    <t>Run the following command to verify `cron` is enabled:
# systemctl is-enabled crond
enabled
Verify result is "enabled".</t>
  </si>
  <si>
    <t xml:space="preserve">Limit SSH access to ensure that only authorized users access the system. One method to achieve the recommended state is to execute the following command(s):
Edit the `/etc/ssh/sshd_config` file to set one or more of the parameters as follows:
AllowUsers 
AllowGroups 
DenyUsers 
DenyGroups.
 </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</si>
  <si>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</si>
  <si>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r>
      <rPr>
        <b/>
        <sz val="10"/>
        <rFont val="Arial"/>
        <family val="2"/>
      </rPr>
      <t>Note:</t>
    </r>
    <r>
      <rPr>
        <sz val="10"/>
        <rFont val="Arial"/>
        <family val="2"/>
      </rPr>
      <t xml:space="preserve"> This is N/A host is part of Red Hat Enterprise Linux Identity Management or Active Directory</t>
    </r>
  </si>
  <si>
    <t>Confirm authselect includes with-faillock, locking out user IDs after unsuccessful consecutive login attempts mitigates brute force password attacks against your systems. One method to achieve the recommended state is to execute the following command(s):
# authselect select 
with-faillock.</t>
  </si>
  <si>
    <t>Set remembered password history to conform to site policy.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</si>
  <si>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Limit password reuse to make it less likely that an attacker will be able to guess the password. One method to achieve the recommended state is to execute the following command(s):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</si>
  <si>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Secure system accounts by disabling interactive logon for service accounts. One method to achieve the recommended state is to execute the following command(s): Run the commands appropriate for your distribution:
Set the shell for any accounts returned by the audit to no login:
# usermod -s $(which nologin) 
Lock any non-root accounts returned by the audit:
# usermod -L 
The following command will set all system accounts to a non-login shell:
awk -F: '($1!="root" &amp;&amp; $1!="sync" &amp;&amp; $1!="shutdown" &amp;&amp; $1!="halt" &amp;&amp; $1!~/^\+/ &amp;&amp; $3.</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</si>
  <si>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644 /etc/passwd.</t>
  </si>
  <si>
    <t xml:space="preserve">Run the following command and verify `Uid` is `0/root,` `Gid` is `0/root` or `/shadow,` and `Access` is `640` or more restrictive:
# stat /etc/shadow
Access: (0640/-rw-r-----) Uid: ( 0/ root) Gid: ( 0/ root)
</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</si>
  <si>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u-x,go-rwx /etc/passwd-.</t>
  </si>
  <si>
    <t xml:space="preserve">Run the following command and verify `Uid` is `0/root,` `Gid` is `0/root` or `/shadow,` and `Access` is `640` or more restrictive:
# stat /etc/shadow-
Access: (0600/-rw-------) Uid: ( 0/ root) Gid: ( 0/ root)
</t>
  </si>
  <si>
    <t xml:space="preserve">Run the following command and verify `Uid` is `0/root,` `Gid` is `0/root` or `/shadow,` and `Access` is `640` or more restrictive:
# stat /etc/gshadow-
Access: (0640/-rw-r-----) Uid: ( 0/ root) Gid: ( 0/ root)
</t>
  </si>
  <si>
    <t>To close this finding, please provide a screenshot showing `/etc/group 'file settings with the agency's CAP.</t>
  </si>
  <si>
    <t>Disable the mounting of the squashfs filesystems</t>
  </si>
  <si>
    <t>Disable the mounting of the squashfs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</si>
  <si>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squashfs filesystems settings with the agency's CAP.</t>
  </si>
  <si>
    <t>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</si>
  <si>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</si>
  <si>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Run the following command to verify that iptables is not running:
# systemctl status iptables
Output should include:
 Loaded: disabled (/dev/null; bad)
 Active: inactive (dead)
Run the following command to verify that iptables is not enabled:
# systemctl is-enabled iptables
Output should not read `enabled`</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</si>
  <si>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That means that if there is no zone assigned to a connection, interface or source, only the default zone is used.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t>
  </si>
  <si>
    <t>Run the following command to assign an interface to the appropriate zone.
# firewall-cmd --zone= --change-interface=
**Example:**
# firewall-cmd --zone=customezone --change-interface=eth0.</t>
  </si>
  <si>
    <t>Run the following commands to ensure not iptables rules exist
For iptables:
# iptables -L
No rules should be returned
For ip6tables:
# ip6tables -L
No rules should be returned</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</si>
  <si>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</si>
  <si>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The nftables service restores the nftables rules from the rules files referenced in the `/etc/sysconfig/nftables.conf` file during boot or the starting of the nftables service</t>
  </si>
  <si>
    <t>Services listening on the server do not have access control applied.</t>
  </si>
  <si>
    <t>Run the Following command to install rsyslog:
# dnf install rsyslog.</t>
  </si>
  <si>
    <t>Large files has been compressed.</t>
  </si>
  <si>
    <t xml:space="preserve">Authenticator Management </t>
  </si>
  <si>
    <t>To close this finding, please provide a screenshot of the Set MaxAuthTries setting in the /etc/ssh/sshd_config file with the agency's CAP.</t>
  </si>
  <si>
    <t>To close this finding, please provide a screenshot of the PermitUserEnvironment.option in the /etc/ssh/sshd_config file with the agency's CAP.</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</si>
  <si>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</si>
  <si>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 xml:space="preserve">Remediation Statement (Internal Use Only)         </t>
  </si>
  <si>
    <t>Finding Statement (Internal Use Only)</t>
  </si>
  <si>
    <t xml:space="preserve"> ▪ SCSEM Release Date: September 30, 2021</t>
  </si>
  <si>
    <t>Install Updates, Patches and Additional Security Software</t>
  </si>
  <si>
    <t>Periodically patches are released for included software either due to security flaws or to include additional functionality.
Note: Site policy may mandate a testing period before install onto production systems for available updates.</t>
  </si>
  <si>
    <t>Run the following command to verify there are no updates or patches to install.
# yum check-update</t>
  </si>
  <si>
    <t>Vendor recommended security patches are installed and are not out-of-date.</t>
  </si>
  <si>
    <t>Vendor recommended security patches are have not been updated.</t>
  </si>
  <si>
    <t>1.9</t>
  </si>
  <si>
    <t>Use your package manager to update all packages on the system according to site policy.
The following command will install all available packages
# yum update</t>
  </si>
  <si>
    <t>Obtain and install the latest security patches from the vendor. One method to achieve the recommended state is to execute the following command(s):
# yum update. (By default, yum will automatically attempt to check all configured repositories to resolve all package dependencies during an installation/upgrade).</t>
  </si>
  <si>
    <t>Run the following command and verify output shows `/tmp` to tmpfs or a system partition:
# findmnt -n /tmp
/tmp tmpfs tmpfs rw,nosuid,nodev,noexec
**If** `/etc/fstab` is used: run the following command and verify that tmpfs has been mounted to `tmpfs`, or a system partition has been created for `/tmp`
# grep -E '\s/tmp\s' /etc/fstab | grep -E -v '^\s*#'
tmpfs /tmp tmpfs defaults,noexec,nosuid,nodev 0 0
**OR** If systemd `tmp.mount` file is used: run the following command and verify that `tmp.mount` is enabled:
# systemctl show "tmp.mount" | grep -i unitfilestate
UnitFileState=enabled</t>
  </si>
  <si>
    <t>/tmp has been configured.</t>
  </si>
  <si>
    <t>/tmp has not been configured.</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</si>
  <si>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</si>
  <si>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Configure /tmp directory. One method to achieve the recommended state is to execute the following: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</si>
  <si>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Set noexec option on /tmp Partition</t>
  </si>
  <si>
    <t>Run the following command to verify the `noexec` option is set: 
# findmnt -n /tmp | grep -Ev '\bnodev\b'
Nothing should be returned</t>
  </si>
  <si>
    <t>The noexec option has been set on the /tmp partition.</t>
  </si>
  <si>
    <t xml:space="preserve">The noexec option has not been set on the /tmp partition. </t>
  </si>
  <si>
    <t>Since the `/tmp` filesystem is only intended for temporary file storage, set this option to ensure that users cannot run executable binaries from `/tmp`.</t>
  </si>
  <si>
    <t>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</si>
  <si>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</si>
  <si>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nodev option on /tmp Partition</t>
  </si>
  <si>
    <t>Run the following command and verify the `nodev` option is set:
# findmnt -n /tmp -n | grep -Ev '\bnodev\b'
Nothing should be returned</t>
  </si>
  <si>
    <t>The nodev option has been set on the /tmp partition.</t>
  </si>
  <si>
    <t xml:space="preserve">The nodev option has not been set on the /tmp partition. </t>
  </si>
  <si>
    <t>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</si>
  <si>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</si>
  <si>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nosuid option on /tmp Partition</t>
  </si>
  <si>
    <t>Run the following command and verify the nodev option is set:
# findmnt -n /tmp -n | grep -Ev '\bnosuid\b'
Nothing should be returned</t>
  </si>
  <si>
    <t xml:space="preserve">The nosuid option has been set on the /tmp partition. </t>
  </si>
  <si>
    <t xml:space="preserve">The nosuid option has not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</si>
  <si>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</si>
  <si>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</si>
  <si>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</si>
  <si>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Configure /dev/shm</t>
  </si>
  <si>
    <t>`/dev/shm` is a traditional shared memory concept. One program will create a memory portion, which other processes (if permitted) can access. Mounting `tmpfs` at `/dev/shm` is handled automatically by systemd.</t>
  </si>
  <si>
    <t>Run the following command and verify output shows `/dev/shm` is mounted:
# findmnt -n /dev/shm
tmpfs on /dev/shm type tmpfs (rw,nosuid,nodev,noexec,relatime,seclabel)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</si>
  <si>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</si>
  <si>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</si>
  <si>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</si>
  <si>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</si>
  <si>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defaults,noexec,nodev,nosuid,seclabel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</si>
  <si>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defaults,noexec,nodev,nosuid,seclabel 0 0
Run the following command to remount `/dev/shm`:
# mount -o remount,noexec,nodev,nosuid /dev/shm</t>
  </si>
  <si>
    <t>To close this finding, please provide a screenshot showing /dev/shm is mounted the agency's CAP.</t>
  </si>
  <si>
    <t>Set noexec option on /dev/shm Partition</t>
  </si>
  <si>
    <t>Run the following command to verify that the `noexec` option is set:
# findmnt -n /dev/shm | grep -Ev '\bnoexec\b'
Nothing should be returned</t>
  </si>
  <si>
    <t>The noexec option has been set on the /dev/shm partition.</t>
  </si>
  <si>
    <t xml:space="preserve">The noexec option has not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</si>
  <si>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</si>
  <si>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</si>
  <si>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</si>
  <si>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Set nodev option on /dev/shm Partition</t>
  </si>
  <si>
    <t>Run the following command to verify that the `nodev` option is set:
# findmnt -n /dev/shm | grep -Ev '\bnodev\b'
Nothing should be returned</t>
  </si>
  <si>
    <t>The nodev option has been set on the /dev/shm partition.</t>
  </si>
  <si>
    <t xml:space="preserve">The nodev option has not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</si>
  <si>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</si>
  <si>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</si>
  <si>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Set nosuid option on /dev/shm Partition</t>
  </si>
  <si>
    <t>Run the following command to verify that the `nosuid` option is set:
# findmnt -n /dev/shm | grep -Ev '\bnosuid\b'
Nothing should be returned</t>
  </si>
  <si>
    <t xml:space="preserve">The nosuid option has been set on the /dev/shm partition. </t>
  </si>
  <si>
    <t xml:space="preserve">The nosuid option has not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</si>
  <si>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</si>
  <si>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</si>
  <si>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Set noexec option on /var/tmp Partition</t>
  </si>
  <si>
    <t>If a `/var/tmp` partition exists, run the following command to verify that the `noexec` option is set:
# findmnt -n /var/tmp | grep -Ev '\bnoexec\b'
Nothing should be returned</t>
  </si>
  <si>
    <t>Nothing should be returned.</t>
  </si>
  <si>
    <t xml:space="preserve">The noexec option has not been set on the /var/tmp partition. </t>
  </si>
  <si>
    <t>1.1.12</t>
  </si>
  <si>
    <t>Since the `/var/tmp` filesystem is only intended for temporary file storage, set this option to ensure that users cannot run executable binaries from `/var/tmp`.</t>
  </si>
  <si>
    <t>For existing `/var/tmp` partitions, edit the `/etc/fstab` file and add `noexec` to the fourth field (mounting options) of the `/var/tmp` entry. 
Run the following command to remount `/var/tmp` :
# mount -o remount,noexec /var/tmp</t>
  </si>
  <si>
    <t>Set the no exec option on the /var/tmp partition to ensure that users cannot run executable binaries from /var/tmp. One method to achieve the recommended state is to execute the following:
For existing `/var/tmp` partitions, edit the `/etc/fstab` file and add `noexec` to the fourth field (mounting options) of the `/var/tmp` entry. 
Run the following command to remount `/var/tmp` :
# mount -o remount,noexec /var/tmp</t>
  </si>
  <si>
    <t>Set nodev option on /var/tmp Partition</t>
  </si>
  <si>
    <t>If a `/var/tmp` partition exists, run the following command to verify that the `nodev` option is set:
# findmnt -n /var/tmp | grep -Ev '\bnodev\b'
Nothing should be returned</t>
  </si>
  <si>
    <t xml:space="preserve">The nodev option has not been set on the /var/tmp partition. </t>
  </si>
  <si>
    <t>1.1.13</t>
  </si>
  <si>
    <t>For existing `/var/tmp` partitions, edit the `/etc/fstab` file and add `nodev` to the fourth field (mounting options) of the `/var/tmp` entry.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</si>
  <si>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For existing `/var/tmp` partitions, edit the `/etc/fstab` file and add `nodev` to the fourth field (mounting options) of the `/var/tmp` entry. 
Run the following command to remount `/var/tmp`:
# mount -o remount,nodev /var/tmp</t>
  </si>
  <si>
    <t>Set nosuid option on /var/tmp Partition</t>
  </si>
  <si>
    <t>If a `/var/tmp` partition exists, run the following command to verify that that the `nosuid` option is set:
# findmnt -n /var/tmp | grep -Ev '\bnosuid\b'
Nothing should be returned</t>
  </si>
  <si>
    <t xml:space="preserve">The nosuid option has not been set on the /var/tmp partition. </t>
  </si>
  <si>
    <t>For existing `/var/tmp` partitions, edit the `/etc/fstab` file and add `nosuid` to the fourth field (mounting options) of the `/var/tmp` entry. 
Run the following command to remount `/var/tmp` :
# mount -o remount,nosuid /var/tmp</t>
  </si>
  <si>
    <t>Set the nosuid option on the /var/tmp partition to ensure that users cannot create `setuid` files in /var/tmp. One method to achieve the recommended state is to execute the following:
For existing `/var/tmp` partitions, edit the `/etc/fstab` file and add `nosuid` to the fourth field (mounting options) of the `/var/tmp` entry. 
Run the following command to remount `/var/tmp` :
# mount -o remount,nosuid /var/tmp</t>
  </si>
  <si>
    <t>Set nodev option on /home Partition</t>
  </si>
  <si>
    <t>If a `/home` partition exists, run the following command to verify that that the `nodev` option is set:
# findmnt /home | grep -Ev '\bnodev\b'
Nothing should be returned</t>
  </si>
  <si>
    <t xml:space="preserve">The nodev option has not been set on the /home partition. </t>
  </si>
  <si>
    <t>For existing `/home` partitions, edit the `/etc/fstab` file and add `nodev` to the fourth field (mounting options) of the `/home` entry. 
Run the following command to remount `/home`:
# mount -o remount,nodev /home</t>
  </si>
  <si>
    <t>Set the nodev option on the /home partition to ensure that users cannot attempt to create block or character special devices. One method to achieve the recommended state is to execute the following:
For existing `/home` partitions, edit the `/etc/fstab` file and add `nodev` to the fourth field (mounting options) of the `/home` entry. 
Run the following command to remount `/home`:
# mount -o remount,nodev /home</t>
  </si>
  <si>
    <t>Set noexec option on removable media Partitions</t>
  </si>
  <si>
    <t>Run the following script and verify that the `noexec` option is set on all removable media partitions.
#!/usr/bin/bash
for rmpo in $(lsblk -o RM,MOUNTPOINT | awk -F " " '/ 1 / {print $2}'); do 
findmnt -n "$rmpo" | grep -Ev "\bnoexec\b"
done
Nothing should be returned</t>
  </si>
  <si>
    <t>The noexec option has been added to removable media partitions.</t>
  </si>
  <si>
    <t>The noexec option has not been added to removable media partitions.</t>
  </si>
  <si>
    <t xml:space="preserve">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 </t>
  </si>
  <si>
    <t>Set nodev option on removable media Partitions</t>
  </si>
  <si>
    <t>Run the following script and verify that the `nodev` option is set on all removable media partitions.
#!/usr/bin/bash
for rmpo in $(lsblk -o RM,MOUNTPOINT | awk -F " " '/ 1 / {print $2}'); do 
findmnt -n "$rmpo" | grep -Ev "\bnodev\b"
done
Nothing should be returned</t>
  </si>
  <si>
    <t>nodev option has been set on removable media partitions.</t>
  </si>
  <si>
    <t>The nodev option has not been added to removable media partitions.</t>
  </si>
  <si>
    <t xml:space="preserve">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 </t>
  </si>
  <si>
    <t>Set nosuid option on removable media Partitions</t>
  </si>
  <si>
    <t>Run the following command and verify that the `nosuid` option is set on all removable media partitions.
#!/usr/bin/bash
for rmpo in $(lsblk -o RM,MOUNTPOINT | awk -F " " '/ 1 / {print $2}'); do 
findmnt -n "$rmpo" | grep -Ev "\bnosuid\b"
done
Nothing should be returned</t>
  </si>
  <si>
    <t>nosuid option set on removable media partitions.</t>
  </si>
  <si>
    <t>The nosuid option has not been added to removable media partitions.</t>
  </si>
  <si>
    <t>HSI1:  System configured to load or run removable media automatically</t>
  </si>
  <si>
    <t xml:space="preserve">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 </t>
  </si>
  <si>
    <t>Set Sticky Bit on all World-writable Directories</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</si>
  <si>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</si>
  <si>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</si>
  <si>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HAC11:  User access was not established with concept of least privilege</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</si>
  <si>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</si>
  <si>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</si>
  <si>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Disable AutoMounting</t>
  </si>
  <si>
    <t>Run the following command to verify `autofs` is not enabled:
# systemctl show "autofs.service" | grep -i unitfilestate=enabled
Nothing should be returned</t>
  </si>
  <si>
    <t>Automounting has been disabled.</t>
  </si>
  <si>
    <t>Automounting has not been disabled.</t>
  </si>
  <si>
    <t xml:space="preserve">Run the following command to mask `autofs`:
# systemctl --now mask autofs
**OR** run the following command to remove `autofs`
# yum remove autofs
</t>
  </si>
  <si>
    <t xml:space="preserve">Disable automounting of devices. One method to achieve the recommended state is to execute the following command(s):
# systemctl --now mask autofs
</t>
  </si>
  <si>
    <t>Run the following commands and verify the output is as indicated:
# modprobe -n -v usb-storage
install /bin/true
# lsmod | grep usb-storage
&lt;No output&gt;</t>
  </si>
  <si>
    <t>1.1.24</t>
  </si>
  <si>
    <t>Edit or create a file in the /etc/modprobe.d/ directory ending in `.conf`
Example: `vim /etc/modprobe.d/usb_storage.conf`
Add the following line:
install usb-storage /bin/true
Run the following command to unload the usb-storage module:
rmmod usb-storage</t>
  </si>
  <si>
    <t>Disable USB Storage. One method to accomplish the recommendation is to perform the following:
Edit or create a file in the /etc/modprobe.d/ directory ending in `.conf`
Example: `vim /etc/modprobe.d/usb_storage.conf`
Add the following line:
install usb-storage /bin/true
Run the following command to unload the usb-storage module:
rmmod usb-storage</t>
  </si>
  <si>
    <t>Run the following commands and verify the output is as indicated:
# modprobe -n -v cramfs | grep -E '(cramfs|install)'
install /bin/true
# lsmod | grep cramfs
&lt;No output&gt;</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</si>
  <si>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</si>
  <si>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Edit or create a file in the `/etc/modprobe.d/` directory ending in .conf 
Example: `vim /etc/modprobe.d/cramfs.conf`
and add the following line:
install cramfs /bin/true
Run the following command to unload the `cramfs` module:
# rmmod cramfs</t>
  </si>
  <si>
    <t>Disable of udf filesystems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</si>
  <si>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</si>
  <si>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</si>
  <si>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rmmod udf</t>
  </si>
  <si>
    <t>Disable the mounting of the udf filesystems. One method to achieve the recommended state is to execute the following:
Edit or create a file in the `/etc/modprobe.d/` directory ending in .conf 
Example: `vi /etc/modprobe.d/udf.conf`
and add the following line:
install udf /bin/true
Run the following command to unload the `udf` module:
# rmmod udf</t>
  </si>
  <si>
    <t xml:space="preserve">Configure GPG keys </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</si>
  <si>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</si>
  <si>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</si>
  <si>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</si>
  <si>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Configure GPG keys to ensure that updates are obtained from a valid source to protect against spoofing that could lead to the inadvertent installation of malware on the system.</t>
  </si>
  <si>
    <t>Configure Package Manager Repositories</t>
  </si>
  <si>
    <t>Run the following command to verify repositories are configured correctly:
# yum repolist</t>
  </si>
  <si>
    <t>Repositories are configured to download core system updates and security patches.</t>
  </si>
  <si>
    <t>Configure package manager repositories to ensure the system receives the latest security updates.</t>
  </si>
  <si>
    <t>Ensure gpgcheck is globally activated</t>
  </si>
  <si>
    <t>The `gpgcheck` option, found in the main section of the `/etc/yum.conf` and individual `/etc/yum/repos.d/*.repo` files determines if an RPM package's signature is checked prior to its installation.</t>
  </si>
  <si>
    <t>Run the following command and verify `gpgcheck` is set to `1`:
# grep ^\s*gpgcheck /etc/yum.conf
gpgcheck=1
Run the following command and verify that all instances of `gpgcheck` are set to `1`:
# grep -P '^\h*gpgcheck=[^1\n\r]+\b(\h+.*)?$' /etc/yum.conf /etc/yum.repos.d/*.repo
Nothing should be returned</t>
  </si>
  <si>
    <t>The gpgcheck has been globally activated.</t>
  </si>
  <si>
    <t>The gpgcheck has not been globally activated.</t>
  </si>
  <si>
    <t>HSI5: OS files are not hashed to detect inappropriate changes</t>
  </si>
  <si>
    <t>Edit `/etc/yum.conf` and set '`gpgcheck=1`' in the `[main]` section.
Edit any failing files in `/etc/yum.repos.d/*.repo` and set all instances of `gpgcheck` to `1`</t>
  </si>
  <si>
    <t>Globally activate gpgcheck parameter to ensure that the software is obtained from a trusted source. One method to achieve the recommended state is to execute the following:
Edit `/etc/yum.conf` and set '`gpgcheck=1`' in the `[main]` section.
Edit any failing files in `/etc/yum.repos.d/*.repo` and set all instances of `gpgcheck` to `1`</t>
  </si>
  <si>
    <t>Verify your system is connected to the Red Hat Subscription Manager.
If connected to RHSM your systemID can be retrieved with the following command:
# subscription-manager identity</t>
  </si>
  <si>
    <t>Run the following command to connect to the Red Hat Subscription Manager:
# subscription-manager register</t>
  </si>
  <si>
    <t xml:space="preserve">Register the subscription-manager service. One method to achieve the recommended state is to execute the following command(s):
# subscription-manager register
</t>
  </si>
  <si>
    <t>Run the following command:
# systemctl is-enabled rhnsd
Output should NOT be enabled</t>
  </si>
  <si>
    <t>Patch management policies may require that organizations test the impact of a patch before it is deployed in a production environment. Having patches automatically deployed could have a negative impact on the environment. It is best to not allow an action by default but only after appropriate consideration has been made. It is recommended that the service be disabled unless the risk is understood and accepted or you are running your own satellite . 
**Note:** This item is not scored because organizations may have addressed the risk.</t>
  </si>
  <si>
    <t>Run the following command to stop and mask the `rhnsd`:
# systemctl --now mask rhnsd</t>
  </si>
  <si>
    <t>Disable the rhnsd daemon. One method to achieve the recommended state is to execute the following command(s):
# systemctl --now mask rhnsd</t>
  </si>
  <si>
    <t>To close this finding, please provide a screenshot showing rhnsd daemon has been disabled with the agency's CAP.</t>
  </si>
  <si>
    <t xml:space="preserve">Install AIDE </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</si>
  <si>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</si>
  <si>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</si>
  <si>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 to snapshot the operating system to detect modifications.</t>
  </si>
  <si>
    <t>Run the following command to install AIDE:
# yum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</si>
  <si>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Run the following command to install AIDE:
# yum install aide 
Configure AIDE as appropriate for your environment. Consult the AIDE documentation for options.
Initialize AIDE:
Run the following commands:
# aide --init
# mv /var/lib/aide/aide.db.new.gz /var/lib/aide/aide.db.gz</t>
  </si>
  <si>
    <t>Ensure filesystem integrity is regularly checked</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</si>
  <si>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</si>
  <si>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</si>
  <si>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</si>
  <si>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</si>
  <si>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 xml:space="preserve">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</si>
  <si>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To close this finding, please provide a screenshot showing a cronjob for AIDE is in use with the agency's CAP.</t>
  </si>
  <si>
    <t>Set Permissions on bootloader config</t>
  </si>
  <si>
    <t>Run the following script to verify the bootloader password has been set:
#!/bin/bash
tst1="" tst2="" output=""
efidir=$(find /boot/efi/EFI/* -type d -not -name 'BOOT')
gbdir=$(find /boot -maxdepth 1 -type d -name 'grub*')
if [ -f "$efidir"/grub.cfg ]; then
grubdir="$efidir" &amp; then
grubdir="$gbdir" &amp;&amp; grubfile="$gbdir/grub.cfg"
fi
userfile="$grubdir/user.cfg"
[ -f "$userfile" ] &amp;&amp; grep -Pq '^\h*GRUB2
PASSWORD\h*=\h*.+$' "$userfile" &amp;&amp; output="\n PASSED: bootloader password set in \"$userfile\"\n\n"
if [ -z "$output" ] &amp; then
grep -Piq '^\h*set\h+superusers\h*=\h*"?[^"\n\r]+"?(\h+.*)?$' "$grubfile" &amp;&amp; tst1=pass
grep -Piq '^\h*password\h+\H+\h+.+$' "$grubfile" &amp;&amp; tst2=pass
[ "$tst1" = pass ] &amp;&amp; [ "$tst2" = pass ] &amp;&amp; output="\n\n*** PASSED: bootloader password set in \"$grubfile\" ***\n\n"
fi
[ -n "$output" ] &amp;&amp; echo -e "$output" || echo -e "\n\n *** FAILED: bootloader password is not set ***\n\n"</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</si>
  <si>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</si>
  <si>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</si>
  <si>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</si>
  <si>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</si>
  <si>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the bootloader config file. One method to achieve the recommended state is to execute the following:
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</si>
  <si>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bootloader config</t>
  </si>
  <si>
    <t>The grub configuration file contains information on boot settings and passwords for unlocking boot options. The grub2 configuration is usually `grub.cfg`. On newer grub2 systems the encrypted bootloader password is contained in `user.cfg`.
If the system uses UEFI, `/boot/efi` is a vfat filesystem. The vfat filesystem itself doesn't have the concept of permissions but can be mounted under Linux with whatever permissions desired.</t>
  </si>
  <si>
    <t>Run the following script to verify correct permissions, ownership, and group for `grub.cfg` and if it exists, `user.cfg`:
#!/bin/bash
tst1="" tst2="" tst3="" tst4="" test1="" test2="" efidir="" gbdir="" grubdir="" grubfile="" userfile=""
efidir=$(find /boot/efi/EFI/* -type d -not -name 'BOOT')
gbdir=$(find /boot -maxdepth 1 -type d -name 'grub*')
for file in "$efidir"/grub.cfg "$efidir"/grub.conf; do
[ -f "$file" ] &amp;&amp; grubdir="$efidir" &amp; then
for file in "$gbdir"/grub.cfg "$gbdir"/grub.conf; do
[ -f "$file" ] &amp;&amp; grubdir="$gbdir" &amp;&amp; grubfile=$file
done
fi
userfile="$grubdir/user.cfg"
stat -c "%a" "$grubfile" | grep -Pq '^\h*[0-7]00$' &amp;&amp; tst1=pass
output="Permissions on \"$grubfile\" are \"$(stat -c "%a" "$grubfile")\""
stat -c "%u:%g" "$grubfile" | grep -Pq '^\h*0:0$' &amp;&amp; tst2=pass
output2="\"$grubfile\" is owned by \"$(stat -c "%U" "$grubfile")\" and belongs to group \"$(stat -c "%G" "$grubfile")\""
[ "$tst1" = pass ] &amp;&amp; [ "$tst2" = pass ] &amp; then
stat -c "%a" "$userfile" | grep -Pq '^\h*[0-7]00$' &amp;&amp; tst3=pass
output3="Permissions on \"$userfile\" are \"$(stat -c "%a" "$userfile")\""
stat -c "%u:%g" "$userfile" | grep -Pq '^\h*0:0$' &amp;&amp; tst4=pass
 output4="\"$userfile\" is owned by \"$(stat -c "%U" "$userfile")\" and belongs to group \"$(stat -c "%G" "$userfile")\""
[ "$tst3" = pass ] &amp;&amp; [ "$tst4" = pass ] &amp;&amp; test2=pass
else
test2=pass
fi
[ "$test1" = pass ] &amp;&amp; [ "$test2" = pass ] &amp; then
echo "PASSED:"
echo "$output"
echo "$output2"
[ -n "$output3" ] &amp;&amp; echo "$output3"
[ -n "$output4" ] &amp;&amp; echo "$output4"
else
# print the reason why we are failing
echo "FAILED:"
echo "$output"
echo "$output2"
[ -n "$output3" ] &amp;&amp; echo "$output3"
[ -n "$output4" ] &amp;&amp; echo "$output4"
fi</t>
  </si>
  <si>
    <t>Permissions on bootloader config has been configured.</t>
  </si>
  <si>
    <t>Permissions on bootloader config has not been configured.</t>
  </si>
  <si>
    <t>Run the following commands to set ownership and permissions on your grub configuration file(s):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</si>
  <si>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Set ownership and permissions on your grub configuration. One method to achieve the recommended state is to execute the following command(s):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</si>
  <si>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Require Authentication for Single-User Mode</t>
  </si>
  <si>
    <t>Single user mode (rescue mode) is used for recovery when the system detects an issue during boot or by manual selection from the bootloader.
Note: The systemctl option `--fail` is synonymous with `--job-mode=fail`. Using either is acceptable.</t>
  </si>
  <si>
    <t>Run the following commands and verify that `/sbin/sulogin` or `/usr/sbin/sulogin` is used as shown:
# grep /sbin/sulogin /usr/lib/systemd/system/rescue.service
ExecStart=-/bin/sh -c "/sbin/sulogin; /usr/bin/systemctl --fail --no-block default"
# grep /sbin/sulogin /usr/lib/systemd/system/emergency.service
ExecStart=-/bin/sh -c "/sbin/sulogin; /usr/bin/systemctl --fail --no-block default"</t>
  </si>
  <si>
    <t>Authentication is required for single user mode.</t>
  </si>
  <si>
    <t>Authentication is not required for single user mode.</t>
  </si>
  <si>
    <t>Edit `/usr/lib/systemd/system/rescue.service` and `/usr/lib/systemd/system/emergency.service` and set ExecStart to use `/sbin/sulogin` or `/usr/sbin/sulogin`:
ExecStart=-/bin/sh -c "/sbin/sulogin; /usr/bin/systemctl --fail --no-block default"</t>
  </si>
  <si>
    <t>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`/usr/lib/systemd/system/emergency.service` and set ExecStart to use `/sbin/sulogin` or `/usr/sbin/sulogin`:
ExecStart=-/bin/sh -c "/sbin/sulogin; /usr/bin/systemctl --fail --no-block default"</t>
  </si>
  <si>
    <t>Restrict Core Dumps</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</si>
  <si>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</si>
  <si>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fs.suid_dumpable = 0</t>
  </si>
  <si>
    <t xml:space="preserve">Core Dumps have not been restricted. </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</si>
  <si>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</si>
  <si>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</si>
  <si>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 xml:space="preserve">Enable XD/NX Support </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</si>
  <si>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</si>
  <si>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</si>
  <si>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</si>
  <si>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</si>
  <si>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  Memory protection mechanisms are not sufficient</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</si>
  <si>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</si>
  <si>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</si>
  <si>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</si>
  <si>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 xml:space="preserve">Enable Address Space Layout Randomization (ASLR) </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</si>
  <si>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</si>
  <si>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</si>
  <si>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</si>
  <si>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</si>
  <si>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</si>
  <si>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Disable Prelink</t>
  </si>
  <si>
    <t>Verify `prelink` is not installed. 
Run the following command:
# rpm -q prelink
package prelink is not installed</t>
  </si>
  <si>
    <t>Package prelink has not been installed.</t>
  </si>
  <si>
    <t>Package prelink has been installed.</t>
  </si>
  <si>
    <t>Run the following command to restore binaries to normal:
# prelink -ua
Run the following command to uninstall `prelink`:
# yum remove prelink</t>
  </si>
  <si>
    <t>Restore binaries to normal and uninstall prelink.One method to achieve the recommended state is to execute the following command(s):
Run the following command to restore binaries to normal:
# prelink -ua
Run the following command to uninstall `prelink`:
# yum remove prelink</t>
  </si>
  <si>
    <t>Install SELinux</t>
  </si>
  <si>
    <t>SELinux provides Mandatory Access Control.</t>
  </si>
  <si>
    <t>Verify SELinux is installed.
Run the following command:
# rpm -q libselinux
libselinux-&lt;version&gt;</t>
  </si>
  <si>
    <t>SELinux is installed.</t>
  </si>
  <si>
    <t>SELinux is not installed.</t>
  </si>
  <si>
    <t>HMT13: Access controls are not implemented properly</t>
  </si>
  <si>
    <t>1.6.1.1</t>
  </si>
  <si>
    <t>Without a Mandatory Access Control system installed only the default Discretionary Access Control system will be available.</t>
  </si>
  <si>
    <t>Run the following command to install SELinux:
# yum install libselinux</t>
  </si>
  <si>
    <t>Install SELinux. One method to achieve the recommended state is to execute the following command(s):
# yum install libselinux</t>
  </si>
  <si>
    <t>Ensure SELinux is not disabled in bootloader configuration</t>
  </si>
  <si>
    <t>Configure SELINUX to be enabled at boot time and verify that it has not been overwritten by the grub boot parameters.
Note: This recommendation is designed around the grub 2 bootloader, if LILO or another bootloader is in use in your environment enact equivalent settings.</t>
  </si>
  <si>
    <t>Run the following script to verify that no `linux` line has the `selinux=0` or `enforcing=0` parameters set:
#!/bin/bash
# IF check passes return PASSED
efidir=$(find /boot/efi/EFI/* -type d -not -name 'BOOT')
gbdir=$(find /boot -maxdepth 1 -type d -name 'grub*')
if [ -f "$efidir"/grub.cfg ]; then
grep "^\s*linux" "$efidir"/grub.cfg | grep -Eq "(selinux=0|enforcing=0)" &amp; then
grep "^\s*linux" "$gbdir"/grub.cfg | grep -Eq "(selinux=0|enforcing=0)" &amp;&amp; echo "FAILED: \"$()\" exists" || echo "PASSED"
else
echo "FAILED"
fi</t>
  </si>
  <si>
    <t>SELinux is not disabled in bootloader configuration.</t>
  </si>
  <si>
    <t>SELinux is disabled in bootloader configuration.</t>
  </si>
  <si>
    <t>1.6.1.2</t>
  </si>
  <si>
    <t>SELinux must be enabled at boot time in your grub configuration to ensure that the controls it provides are not overridden.</t>
  </si>
  <si>
    <t>Edit `/etc/default/grub` and remove all instances of `selinux=0` and `enforcing=0` from all CMDLINE_LINUX parameters:
GRUB_CMDLINE_LINUX_DEFAULT="quiet"
GRUB_CMDLINE_LINUX=""
Run the following command to update the `grub2` configuration:
# grub2-mkconfig -o /boot/grub2/grub.cfg</t>
  </si>
  <si>
    <t>Ensure SELinux is not disabled in bootloader configuration. One method to achieve the recommended state is to execute the following command(s):
Edit `/etc/default/grub` and remove all instances of `selinux=0` and `enforcing=0` from all CMDLINE_LINUX parameters:
GRUB_CMDLINE_LINUX_DEFAULT="quiet"
GRUB_CMDLINE_LINUX=""
Run the following command to update the `grub2` configuration:
# grub2-mkconfig -o /boot/grub2/grub.cfg</t>
  </si>
  <si>
    <t>To close this finding, please provide a screenshot showing SELinux is not disabled in bootloader configuration with the agency's CAP.</t>
  </si>
  <si>
    <t>Configure SELinux policy</t>
  </si>
  <si>
    <t>Configure SELinux to meet or exceed the default targeted policy, which constrains daemons and system software only.
Note: If your organization requires stricter policies, ensure that they are set in the `/etc/selinux/config` file.</t>
  </si>
  <si>
    <t>Run the following commands and ensure output matches either " `targeted` " or " `mls` ":
# grep SELINUXTYPE= /etc/selinux/config
SELINUXTYPE=targeted
# sestatus | grep 'Loaded policy'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</si>
  <si>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</si>
  <si>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</si>
  <si>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</si>
  <si>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</si>
  <si>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</si>
  <si>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</si>
  <si>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</si>
  <si>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Ensure the SELinux mode is enforcing or permissive</t>
  </si>
  <si>
    <t>SELinux can run in one of three modes: disabled, permissive, or enforcing: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</si>
  <si>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</si>
  <si>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</si>
  <si>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</si>
  <si>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</si>
  <si>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</si>
  <si>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</si>
  <si>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enforcing or permissive.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</si>
  <si>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</si>
  <si>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Ensure no unconfined services exist</t>
  </si>
  <si>
    <t>Unconfined processes run in unconfined domains
Note: Occasionally certain daemons such as backup or centralized management software may require running unconfined. Any such software should be carefully analyzed and documented before such an exception is made.</t>
  </si>
  <si>
    <t>Run the following command and verify not output is produced:
# ps -eZ | grep unconfined_service_t</t>
  </si>
  <si>
    <t>No unconfined services exist.</t>
  </si>
  <si>
    <t>Unconfined services does exist.</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</si>
  <si>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</si>
  <si>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</si>
  <si>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</si>
  <si>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Investigate any unconfined processes found during the audit action. They may need to have an existing security context assigned to them or a policy built for them.</t>
  </si>
  <si>
    <t xml:space="preserve">Remove package setroubleshoot </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</si>
  <si>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</si>
  <si>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</si>
  <si>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Package setroubleshoot is not installed.</t>
  </si>
  <si>
    <t>Package setroubleshoot is installed.</t>
  </si>
  <si>
    <t>1.6.1.7</t>
  </si>
  <si>
    <t>The SETroubleshoot service is an unnecessary daemon to have running on a server, especially if X Windows is disabled.</t>
  </si>
  <si>
    <t>Run the following command to Uninstall `setroubleshoot`:
# yum remove setroubleshoot</t>
  </si>
  <si>
    <t>Remove package setroubleshoot. One method to achieve the recommended state is to execute the following command(s):
# yum remove setroubleshoot</t>
  </si>
  <si>
    <t>To close this finding, please provide a screenshot showing package setroubleshoot is not installed with the agency's CAP.</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</si>
  <si>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</si>
  <si>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</si>
  <si>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</si>
  <si>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Package mcstrans is not installed.</t>
  </si>
  <si>
    <t>Package mcstrans is installed.</t>
  </si>
  <si>
    <t>1.6.1.8</t>
  </si>
  <si>
    <t>Since this service is not used very often, remove it to reduce the amount of potentially vulnerable code running on the system.</t>
  </si>
  <si>
    <t>Run the following command to uninstall `mcstrans`:
# yum remove mcstrans</t>
  </si>
  <si>
    <t>Remove package MCS Translation Service (mcstrans). One method to achieve the recommended state is to execute the following command(s):
# yum remove mcstrans</t>
  </si>
  <si>
    <t>To close this finding, please provide a screenshot showing package mcstrans is not installed with the agency's CAP.</t>
  </si>
  <si>
    <t>Configure Message of the Day properly</t>
  </si>
  <si>
    <t>Run the following command and verify that the contents match site policy:
# cat /etc/motd
Run the following command and verify no results are returned:
# grep -E -i "(\\\v|\\\r|\\\m|\\\s|$(grep '^ID=' /etc/os-release | cut -d= -f2 | sed -e 's/"//g'))" /etc/motd</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</si>
  <si>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</si>
  <si>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</si>
  <si>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Configure Local Login Warning Banner properly</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</si>
  <si>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</si>
  <si>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</si>
  <si>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 xml:space="preserve">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</si>
  <si>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</si>
  <si>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</si>
  <si>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1.7.3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</si>
  <si>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</si>
  <si>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t>
  </si>
  <si>
    <t>Configure the Permissions on /etc/motd</t>
  </si>
  <si>
    <t>Run the following command and verify `Uid` and `Gid` are both `0/root` and `Access` is `644` :
# stat /etc/motd
Access: (0644/-rw-r--r--) Uid: ( 0/ root) Gid: ( 0/ root)</t>
  </si>
  <si>
    <t>Permissions on /etc/motd is configured.</t>
  </si>
  <si>
    <t>Permissions on /etc/motd is not configured.</t>
  </si>
  <si>
    <t>1.7.4</t>
  </si>
  <si>
    <t>Run the following commands to set permissions on `/etc/motd` :
# chown root:root /etc/motd
# chmod u-x,go-wx /etc/motd</t>
  </si>
  <si>
    <t>To close this finding, please provide screenshot showing Uid and Gid are both 0/root and Access is 644 with the agency's CAP.</t>
  </si>
  <si>
    <t xml:space="preserve">Configure the Permissions on /etc/issue </t>
  </si>
  <si>
    <t>Run the following command and verify `Uid` and `Gid` are both `0/root` and `Access` is `644` :
# stat /etc/issue
Access: (0644/-rw-r--r--) Uid: ( 0/ root) Gid: ( 0/ root)</t>
  </si>
  <si>
    <t xml:space="preserve">Permissions on /etc/issue is configured.
</t>
  </si>
  <si>
    <t xml:space="preserve">Permissions on /etc/issue is not configured.
</t>
  </si>
  <si>
    <t>1.7.5</t>
  </si>
  <si>
    <t>Run the following commands to set permissions on `/etc/issue` :
# chown root:root /etc/issue
# chmod u-x,go-wx /etc/issue</t>
  </si>
  <si>
    <t>Configure permissions on the /etc/issue file since it could be modified by unauthorized users with incorrect or misleading information. One method to achieve the recommended state is to execute the following command(s):
# chown root:root /etc/issue
# chmod u-x,go-wx /etc/issue</t>
  </si>
  <si>
    <t>Set permissions on /etc/issue.net are configured</t>
  </si>
  <si>
    <t>Run the following command and verify `Uid` and `Gid` are both `0/root` and `Access` is `644` :
# stat /etc/issue.net
Access: (0644/-rw-r--r--) Uid: ( 0/ root) Gid: ( 0/ root)</t>
  </si>
  <si>
    <t>Permissions on /etc/issue.net is configured.</t>
  </si>
  <si>
    <t>Permissions on /etc/issue.net is not configured.</t>
  </si>
  <si>
    <t>1.7.6</t>
  </si>
  <si>
    <t>Run the following commands to set permissions on `/etc/issue.net` :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</si>
  <si>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</si>
  <si>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Configure GDM Login Banner</t>
  </si>
  <si>
    <t>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</si>
  <si>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</si>
  <si>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HAC8: Warning banner is insufficient</t>
  </si>
  <si>
    <t>Warning messages inform users who are attempting to login to the system of their legal status regarding the system and must include the name of the organization that owns the system and any monitoring policies that are in place.
**Note:** If a graphical login is not required, it should be removed to reduce the attack surface of the system.</t>
  </si>
  <si>
    <t>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command to update the system databases:
# dconf update</t>
  </si>
  <si>
    <t>Configure GDM Login Banner. One method to achieve the recommended state is to execute the following:
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command to update the system databases:
# dconf update</t>
  </si>
  <si>
    <t>Disable last logged in user display</t>
  </si>
  <si>
    <t>Verify that `/etc/dconf/profile/gdm` exists and includes the following:
user-db:user
system-db:gdm
file-db:/usr/share/gdm/greeter-dconf-defaults
Verify that a file exists in `/etc/dconf/db/gdm.d/` and includes the following: (This is typically `/etc/dconf/db/gdm.d/00-login-screen`)
[org/gnome/login-screen]
disable-user-list=true</t>
  </si>
  <si>
    <t>Last logged in user display is disabled.</t>
  </si>
  <si>
    <t>Last logged in user display is not disabled.</t>
  </si>
  <si>
    <t>1.8.3</t>
  </si>
  <si>
    <t>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_If a graphical login is not required, it should be removed to reduce the attack surface of the system._
- _If a different GUI login service is in use and required on the system, consult your documentation to disable displaying the last logged on user_</t>
  </si>
  <si>
    <t>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</si>
  <si>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Disable last logged in user display. One method to achieve the recommended state is to execute the following command(s):
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</si>
  <si>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To close this finding, please provide a screenshot showing last logged in user display is disabled with the agency's CAP.</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</si>
  <si>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</si>
  <si>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</si>
  <si>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</si>
  <si>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</si>
  <si>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</si>
  <si>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XDCMP is not enabled.</t>
  </si>
  <si>
    <t>XDCMP is enabled.</t>
  </si>
  <si>
    <t>1.8.4</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</si>
  <si>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</si>
  <si>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</si>
  <si>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</si>
  <si>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not enabled with the agency's CAP.</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</si>
  <si>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</si>
  <si>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</si>
  <si>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</si>
  <si>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</si>
  <si>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</si>
  <si>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</si>
  <si>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</si>
  <si>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</si>
  <si>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yum remove &lt;package_name&gt;
OR If required packages have a dependency:
Run the following command to stop and mask the service:
# systemctl --now mask &lt;service_name&gt;</t>
  </si>
  <si>
    <t>Remove nonessential services. One method to achieve the recommended state is to execute the following command(s):
# yum remove &lt;package_name&gt;
OR If required packages have a dependency:
Run the following command to stop and mask the service:
# systemctl --now mask &lt;service_name&gt;</t>
  </si>
  <si>
    <t>To close this finding, please provide a screenshot showing nonessential services has been removed, and masked with the agency's CAP.</t>
  </si>
  <si>
    <t xml:space="preserve">Remove xinetd </t>
  </si>
  <si>
    <t>Run the following command to verify `xinetd` 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</si>
  <si>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</si>
  <si>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</si>
  <si>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_Note: If an xinetd service or services are required, ensure that any xinetd service not required is stopped and disabled_</t>
  </si>
  <si>
    <t>Run the following command to remove `xinetd`:
# yum remove xinetd</t>
  </si>
  <si>
    <t>Disable the eXtended InterNET Daemon (`xinetd`). One method to achieve the recommended state is to execute the following command(s):
# yum remove xinetd</t>
  </si>
  <si>
    <t>Remove the X Windows Server packages</t>
  </si>
  <si>
    <t>Run the following command to Verify X Windows Server is not installed.
# rpm -qa xorg-x11-server*</t>
  </si>
  <si>
    <t>X11 Server components are not installed.</t>
  </si>
  <si>
    <t>X11 Server components are installed.</t>
  </si>
  <si>
    <t>Run the following command to remove the X Windows Server packages:
# yum remove xorg-x11-server*</t>
  </si>
  <si>
    <t>Remove the X Windows Server packages. One method to achieve the recommended state is to execute the following command(s):
# yum remove xorg-x11-server*</t>
  </si>
  <si>
    <t>Disable the Avahi Server</t>
  </si>
  <si>
    <t>Run one of the following command to verify `avahi-autoipd` and `avahi` 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</si>
  <si>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</si>
  <si>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</si>
  <si>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</si>
  <si>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Run the following commands to stop, mask and remove `avahi-autoipd` and `avahi`:
# systemctl stop avahi-daemon.socket avahi-daemon.service
# yum remove avahi-autoipd avahi</t>
  </si>
  <si>
    <t>Disable the Avahi Server. One method to achieve the recommended state is to execute the following command(s):
# systemctl stop avahi-daemon.socket avahi-daemon.service
# yum remove avahi-autoipd avahi</t>
  </si>
  <si>
    <t xml:space="preserve">Disable the Common Unix Print System (CUPS) </t>
  </si>
  <si>
    <t>Run the following command to verify `cups` 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</si>
  <si>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</si>
  <si>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</si>
  <si>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</si>
  <si>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Run the following command to remove `cups`:
# yum remove cups</t>
  </si>
  <si>
    <t>Disable the Common Unix Print System (CUPS) to reduce the potential attack surface. One method to achieve the recommended state is to execute the following command(s): Run the following command to disable `cups`:
# yum remove cups</t>
  </si>
  <si>
    <t>Run the following command to verify `dhcp` 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</si>
  <si>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</si>
  <si>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</si>
  <si>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</si>
  <si>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Run the following command to remove `dhcp`:
# yum remove dhcp</t>
  </si>
  <si>
    <t xml:space="preserve">Disable the Dynamic Host Configuration Protocol (DHCP) server to reduce the potential attack surface. One method to achieve the recommended state is to execute the following command(s):
# yum remove dhcp
</t>
  </si>
  <si>
    <t>Remove LDAP server</t>
  </si>
  <si>
    <t>Run the following command to verify `openldap-servers` is not installed:
# rpm -q openldap-servers
package openldap-servers is not installed</t>
  </si>
  <si>
    <t>Package openldap2 is not installed.</t>
  </si>
  <si>
    <t>Package openldap2 is installed.</t>
  </si>
  <si>
    <t>If the system will not need to act as an LDAP server, it is recommended that the software be removed to reduce the potential attack surface.</t>
  </si>
  <si>
    <t>Run the following command to remove `openldap-servers`:
# yum remove openldap-servers</t>
  </si>
  <si>
    <t>Remove Lightweight Directory Access Protocol (LDAP) server to reduce the potential attack surface. One method to achieve the recommended state is to execute the following command(s):
# yum remove openldap-servers</t>
  </si>
  <si>
    <t>Remove DNS Server</t>
  </si>
  <si>
    <t>Run one of the following commands to verify `bind` is not installed:
# rpm -q bind
package bind is not installed</t>
  </si>
  <si>
    <t>Domain Name System (DNS) has not been disabled. Output is emitted:
disabled</t>
  </si>
  <si>
    <t xml:space="preserve">Domain Name System (DNS) has been disabled. </t>
  </si>
  <si>
    <t>Unless a system is specifically designated to act as a DNS server, it is recommended that the package be removed to reduce the potential attack surface.</t>
  </si>
  <si>
    <t>Run the following command to remove `bind`:
# yum remove bind</t>
  </si>
  <si>
    <t>Remove Domain Name System (DNS) Server. One method to achieve the recommended state is to execute the following command(s):
# yum remove bind</t>
  </si>
  <si>
    <t>Remove 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</si>
  <si>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</si>
  <si>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</si>
  <si>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</si>
  <si>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</si>
  <si>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</si>
  <si>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Run the following command to remove `vsftpd`:
# yum remove vsftpd</t>
  </si>
  <si>
    <t>Remove FTP Server. One method to achieve the recommended state is to execute the following command(s):
# yum remove vsftpd</t>
  </si>
  <si>
    <t>Remove HTTP server</t>
  </si>
  <si>
    <t>Run the following command to verify `httpd` is not installed:
# rpm -q httpd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</si>
  <si>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</si>
  <si>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</si>
  <si>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</si>
  <si>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Run the following command to remove `httpd`:
# yum remove httpd</t>
  </si>
  <si>
    <t>Remove HTTP server. One method to achieve the recommended state is to execute the following command(s):
# yum remove httpd</t>
  </si>
  <si>
    <t>Remove IMAP and POP3 server</t>
  </si>
  <si>
    <t>Run the following command to verify `dovecot` 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</si>
  <si>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</si>
  <si>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</si>
  <si>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</si>
  <si>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yum remove dovecot</t>
  </si>
  <si>
    <t>Remove IMAP and POP3 server. One method to achieve the recommended state is to execute the following command(s):
# yum remove dovecot</t>
  </si>
  <si>
    <t>Remove Samba i</t>
  </si>
  <si>
    <t>Run the following command to verify `samba` 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</si>
  <si>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</si>
  <si>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</si>
  <si>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</si>
  <si>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yum remove samba</t>
  </si>
  <si>
    <t>Remove Samba daemon. One method to achieve the recommended state is to execute the following command(s):
# yum remove samba</t>
  </si>
  <si>
    <t>Remove HTTP Proxy Server</t>
  </si>
  <si>
    <t>Run the following command to verify `squid` 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</si>
  <si>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</si>
  <si>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</si>
  <si>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</si>
  <si>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yum remove squid</t>
  </si>
  <si>
    <t>Disable the HTTP Proxy Server. One method to achieve the recommended state is to execute the following command(s):
# yum remove squid</t>
  </si>
  <si>
    <t>Remove net-snmp</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</si>
  <si>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</si>
  <si>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</si>
  <si>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Package net-snmp is not installed.</t>
  </si>
  <si>
    <t>Package net-snmp is installed.</t>
  </si>
  <si>
    <t>Run the following command to remove `net-snmpd`:
# yum remove net-snmp</t>
  </si>
  <si>
    <t>Remove Simple Network Management Protocol (SNMP) Server. One method to achieve the recommended state is to execute the following command(s):
# yum remove net-snmp</t>
  </si>
  <si>
    <t>Ensure NIS server is not installed</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</si>
  <si>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</si>
  <si>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 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</si>
  <si>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</si>
  <si>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</si>
  <si>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</si>
  <si>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yum remove ypserv</t>
  </si>
  <si>
    <t>Disable the Network Information Service (NIS) Serve.One method to achieve the recommended state is to execute the following command(s):
Run the following command to remove `ypserv`:
# yum remove ypserv</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</si>
  <si>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</si>
  <si>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</si>
  <si>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</si>
  <si>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Package telnet-server has not been installed.</t>
  </si>
  <si>
    <t>Package telnet-server has been installed.</t>
  </si>
  <si>
    <t>Run the following command to remove the telnet-server package:
# yum remove telnet-server</t>
  </si>
  <si>
    <t>Remove the telnet-server package. One method to achieve the recommended state is to execute the following command(s):
# yum remove telnet-server</t>
  </si>
  <si>
    <t>Configure the Mail Transfer Agent to local-only mode</t>
  </si>
  <si>
    <t>Run the following command to verify that the MTA is not listening on any non-loopback address ( `127.0.0.1` or `::1` )
Nothing should be returned
# ss -lntu | grep -E ':25\s' | grep -E -v '\s(127.0.0.1|\[?::1\]?):25\s'</t>
  </si>
  <si>
    <t>Mail transfer agents have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</si>
  <si>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</si>
  <si>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</si>
  <si>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Edit `/etc/postfix/main.cf` and add the following line to the RECEIVING MAIL section. If the line already exists, change it to look like the line below:
inet_interfaces = loopback-only
Run the following command to restart `postfix`:
# systemctl restart postfix</t>
  </si>
  <si>
    <t>Ensure nfs-utils is not installed or the nfs-server service is masked</t>
  </si>
  <si>
    <t>Run the following command to verify `nfs-utils` is not installed:
# rpm -q nfs-utils
package nfs-utils is not installed
OR
If the nfs-package is required as a dependency, run the following command to verify that the `nfs-server` service is masked:
# systemctl is-enabled nfs-server
masked</t>
  </si>
  <si>
    <t>Package nfs-utils is not installed or the nfs-server service is masked.</t>
  </si>
  <si>
    <t>nfs-utils is installed.</t>
  </si>
  <si>
    <t>If the system does not require network shares, it is recommended that the nfs-utils package be removed to reduce the attack surface of the system.</t>
  </si>
  <si>
    <t>Run the following command to remove `nfs-utils`:
# yum remove nfs-utils
OR If the nfs-package is required as a dependency, run the following command to stop and mask the `nfs-server` service:
# systemctl --now mask nfs-server</t>
  </si>
  <si>
    <t>Remove nfs-utils and nfs-kernel-server. One method to achieve the recommended state is to execute the following command(s):
# yum remove nfs-utils
OR If the nfs-package is required as a dependency, run the following command to stop and mask the `nfs-server` service:
# systemctl --now mask nfs-server</t>
  </si>
  <si>
    <t>To close this finding, please provide a screenshot showing nfs-utils is not installed with the agency's CAP.</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</si>
  <si>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</si>
  <si>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</si>
  <si>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services are masked:
# systemctl is-enabled rpcbind
masked
# systemctl is-enabled rpcbind.socket
masked</t>
  </si>
  <si>
    <t>Package rpcbind is not installed or the rpcbind services are masked.</t>
  </si>
  <si>
    <t>rpcbind is installed.</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</si>
  <si>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</si>
  <si>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yum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</si>
  <si>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command(s):
# yum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</si>
  <si>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</si>
  <si>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Ensure rsync is not installed or the rsyncd service is masked</t>
  </si>
  <si>
    <t>Run the following command to verify that `rsync` is not installed:
# rpm -q rsync
package rsync is not installed
OR
Run the following command to verify the `rsyncd` service is masked:
# systemctl is-enabled rsyncd
masked</t>
  </si>
  <si>
    <t>Package rsync is not installed or the rsyncd service is masked.</t>
  </si>
  <si>
    <t>Package rsync is installed or the rsyncd service is not masked.</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</si>
  <si>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</si>
  <si>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Run the following command to remove the `rsync` package:
# yum remove rsync
OR Run the following command to mask the `rsyncd` service:
# systemctl --now mask rsyncd</t>
  </si>
  <si>
    <t>Remove the `rsync` package. One method to achieve the recommended state is to execute the following command(s):
# yum remove rsync
OR Run the following command to mask the `rsyncd` service:
# systemctl --now mask rsyncd</t>
  </si>
  <si>
    <t>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</si>
  <si>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
Only **one** time synchronization package should be installed</t>
  </si>
  <si>
    <t>Run the following commands to verify that a time synchronization packages is installed:
# rpm -q chrony ntp
chrony-&lt;version&gt;
# rpm -q ntp
ntp-&lt;version&gt;</t>
  </si>
  <si>
    <t>Time Synchronization is in use.</t>
  </si>
  <si>
    <t>Time Synchronization is not in use.</t>
  </si>
  <si>
    <t>Run **One** of the following commands to install chrony **or** NTP:
To install chrony, run the following command:
# yum install chrony
OR To install ntp, run the following command:
# yum install ntp</t>
  </si>
  <si>
    <t>Enable time synchronization. One method to achieve the recommended state is to execute the following:
Run **One** of the following commands to install chrony **or** NTP:
To install chrony, run the following command:
# yum install chrony
OR To install ntp, run the following command:
# yum install ntp</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</si>
  <si>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</si>
  <si>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IF chrony is installed on the system:
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</si>
  <si>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</si>
  <si>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</si>
  <si>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If chrony is in use on the system proper configuration is vital to ensuring time synchronization is working properly.
_Note: This recommendation only applies if chrony is in use on the system._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</si>
  <si>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</si>
  <si>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</si>
  <si>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</si>
  <si>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Note: This recommendation only applies if ntp is in use on the system.</t>
  </si>
  <si>
    <t>IF NTP is installed on the system:
Run the following command and verify ntpd is enabled:
# systemctl is-enabled ntpd
enabled
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&lt;remote-server&gt;
Multiple servers may be configured
Run the following commands and verify that ' `-u ntp:ntp` ' is included in `OPTIONS` OR `ExecStart` as listed:
# grep "^OPTIONS" /etc/sysconfig/ntpd
OPTIONS="-u ntp:ntp"
OR
# grep "^ExecStart" /usr/lib/systemd/system/ntpd.service
ExecStart=/usr/sbin/ntpd -u ntp:ntp $OPTIONS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</si>
  <si>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</si>
  <si>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</si>
  <si>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</si>
  <si>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</si>
  <si>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Configure the Network Time Protocol (NTP). One method to achieve the recommended state is to execute the following:
'Add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</si>
  <si>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Remove NIS server</t>
  </si>
  <si>
    <t>Run the following command to verify that the `ypbind` package is not installed:
# rpm -q ypbind
package ypbind is not installed</t>
  </si>
  <si>
    <t>Run the following command to remove the `ypbind` package:
# yum remove ypbind</t>
  </si>
  <si>
    <t>Remove NIS server. One method to achieve the recommended state is to execute the following command(s):
# yum remove ypbind</t>
  </si>
  <si>
    <t xml:space="preserve">Remove rsh client </t>
  </si>
  <si>
    <t>The `rsh` package contains the client commands for the rsh services.</t>
  </si>
  <si>
    <t>Run the following command to verify that the `rsh` package is not installed:
# rpm -q rsh
package rsh is not installed</t>
  </si>
  <si>
    <t>Package rsh is not installed.</t>
  </si>
  <si>
    <t>Package rsh is  installed.</t>
  </si>
  <si>
    <t>Run the following command to remove the `rsh` package:
# yum remove rsh</t>
  </si>
  <si>
    <t>Remove rsh client. One method to achieve the recommended state is to execute the following command(s):
# yum remove rsh</t>
  </si>
  <si>
    <t xml:space="preserve">Remove Talk Client </t>
  </si>
  <si>
    <t>The `talk` software makes it possible for users to send and receive messages across systems through a terminal session. The `talk` client, which allows initialization of talk sessions, is installed by default.</t>
  </si>
  <si>
    <t>Run the following command to verify that the `talk` package is not installed:
# rpm -q talk
package talk is not installed</t>
  </si>
  <si>
    <t>Package talk is not installed.</t>
  </si>
  <si>
    <t>Package talk is installed.</t>
  </si>
  <si>
    <t>Run the following command to remove the `talk` package:
# yum remove talk</t>
  </si>
  <si>
    <t>Remove Talk Client. One method to achieve the recommended state is to execute the following command(s):
# yum remove talk</t>
  </si>
  <si>
    <t xml:space="preserve">Remove telnet client </t>
  </si>
  <si>
    <t>Run the following command to verify that the `telnet` package is not installed:
# rpm -q telnet
package telnet is not installed</t>
  </si>
  <si>
    <t>Package telnet is not installed.</t>
  </si>
  <si>
    <t>Package telnet is installed.</t>
  </si>
  <si>
    <t>Run the following command to remove the `telnet` package:
# yum remove telnet</t>
  </si>
  <si>
    <t>Remove telnet client. One method to achieve the recommended state is to execute the following command(s):
# yum remove telnet</t>
  </si>
  <si>
    <t>Remove the Lightweight Directory Access Protocol (LDAP) client</t>
  </si>
  <si>
    <t>Run the following command to verify that the `openldap-clients` package is not installed:
# rpm -q openldap-clients
package openldap-clients is not installed</t>
  </si>
  <si>
    <t>Package openldap2-client is not installed.</t>
  </si>
  <si>
    <t>Package openldap2-client is installed.</t>
  </si>
  <si>
    <t>Run the following command to remove the `openldap-clients` package:
# yum remove openldap-clients</t>
  </si>
  <si>
    <t>Remove the Lightweight Directory Access Protocol (LDAP) client. One method to achieve the recommended state is to execute the following command(s):
# yum remove openldap-clients</t>
  </si>
  <si>
    <t xml:space="preserve">Disable Wireless Interfaces </t>
  </si>
  <si>
    <t>Wireless networking is used when wired networks are unavailable.</t>
  </si>
  <si>
    <t>Run the following script to verify no wireless interfaces are active on the system:
#!/bin/bash
if command -v nmcli &gt;/dev/null 2&gt;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</si>
  <si>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Wireless interfaces are disabled. </t>
  </si>
  <si>
    <t xml:space="preserve">Wireless interfaces are not disabled. </t>
  </si>
  <si>
    <t>If wireless is not to be used, wireless devices should be disabled to reduce the potential attack surface.</t>
  </si>
  <si>
    <t>Run the following script to disable any wireless interfaces: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</si>
  <si>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the use of wireless interfaces. One method to achieve the recommended state is to execute the following command(s):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</si>
  <si>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</si>
  <si>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 xml:space="preserve">Disable IP Forwarding </t>
  </si>
  <si>
    <t>Run the following commands and verify output matches:
# sysctl net.ipv4.ip_forward
net.ipv4.ip_forward = 0
# grep -E -s "^\s*net\.ipv4\.ip_forward\s*=\s*1" /etc/sysctl.conf /etc/sysctl.d/*.conf /usr/lib/sysctl.d/*.conf /run/sysctl.d/*.conf
No value should be returned
IFIPv6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</si>
  <si>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</si>
  <si>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</si>
  <si>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</si>
  <si>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</si>
  <si>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</si>
  <si>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/etc/sysctl.d/*.conf /usr/lib/sysctl.d/*.conf /run/sysctl.d/*.conf
net.ipv4.conf.all.send_redirects = 0
# grep "net\.ipv4\.conf\.default\.send_redirects" /etc/sysctl.conf /etc/sysctl.d/*.conf /usr/lib/sysctl.d/*.conf /run/sysctl.d/*.conf
net.ipv4.conf.default.send_redirects= 0</t>
  </si>
  <si>
    <t>Packet redirect sending is disabled</t>
  </si>
  <si>
    <t>Packet redirect sending is not disabled</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</si>
  <si>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</si>
  <si>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</si>
  <si>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/etc/sysctl.d/*.conf /usr/lib/sysctl.d/*.conf /run/sysctl.d/*.conf
net.ipv4.conf.all.accept_source_route= 0
# grep "net\.ipv4\.conf\.default\.accept_source_route" /etc/sysctl.conf /etc/sysctl.d/*.conf /usr/lib/sysctl.d/*.conf /run/sysctl.d/*.conf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/etc/sysctl.d/*.conf /usr/lib/sysctl.d/*.conf /run/sysctl.d/*.conf
net.ipv4.conf.all.accept_source_route= 0
# grep "net\.ipv6\.conf\.default\.accept_source_route" /etc/sysctl.conf /etc/sysctl.d/*.conf /usr/lib/sysctl.d/*.conf /run/sysctl.d/*.conf
net.ipv6.conf.default.accept_source_route= 0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</si>
  <si>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Source routed packets are not accepted.</t>
  </si>
  <si>
    <t>Source routed packets are accepted.</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</si>
  <si>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</si>
  <si>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</si>
  <si>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Run the following commands and verify output matches:
# sysctl net.ipv4.conf.all.accept_redirects
net.ipv4.conf.all.accept_redirects = 0
# sysctl net.ipv4.conf.default.accept_redirects
net.ipv4.conf.default.accept_redirects = 0
# grep "net\.ipv4\.conf\.all\.accept_redirects" /etc/sysctl.conf /etc/sysctl.d/*.conf /usr/lib/sysctl.d/*.conf /run/sysctl.d/*.conf
net.ipv4.conf.all.accept_redirects= 0
# grep "net\.ipv4\.conf\.default\.accept_redirects" /etc/sysctl.conf /etc/sysctl.d/*.conf /usr/lib/sysctl.d/*.conf /run/sysctl.d/*.conf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/etc/sysctl.d/*.conf /usr/lib/sysctl.d/*.conf /run/sysctl.d/*.conf
net.ipv6.conf.all.accept_redirects= 0
# grep "net\.ipv6\.conf\.default\.accept_redirects" /etc/sysctl.conf /etc/sysctl.d/*.conf /usr/lib/sysctl.d/*.conf /run/sysctl.d/*.conf
net.ipv6.conf.default.accept_redirects=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</si>
  <si>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</si>
  <si>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</si>
  <si>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</si>
  <si>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</si>
  <si>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Run the following commands and verify output matches:
# sysctl net.ipv4.conf.all.secure_redirects
net.ipv4.conf.all.secure_redirects = 0
# sysctl net.ipv4.conf.default.secure_redirects
net.ipv4.conf.default.secure_redirects = 0
# grep "net\.ipv4\.conf\.all\.secure_redirects" /etc/sysctl.conf /etc/sysctl.d/*.conf /usr/lib/sysctl.d/*.conf /run/sysctl.d/*.conf
net.ipv4.conf.all.secure_redirects= 0
# grep "net\.ipv4\.conf\.default\.secure_redirects" /etc/sysctl.conf /etc/sysctl.d/*.conf /usr/lib/sysctl.d/*.conf /run/sysctl.d/*.conf
net.ipv4.conf.default.secure_redirects= 0</t>
  </si>
  <si>
    <t>Secure ICMP redirects are not accepted.</t>
  </si>
  <si>
    <t>Secure ICMP redirects are accepted.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</si>
  <si>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</si>
  <si>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</si>
  <si>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Set Suspicious Packets to Logged</t>
  </si>
  <si>
    <t>Run the following commands and verify output matches:
# sysctl net.ipv4.conf.all.log_martians
net.ipv4.conf.all.log_martians = 1
# sysctl net.ipv4.conf.default.log_martians
net.ipv4.conf.default.log_martians = 1
# grep "net\.ipv4\.conf\.all\.log_martians" /etc/sysctl.conf /etc/sysctl.d/*.conf /usr/lib/sysctl.d/*.conf /run/sysctl.d/*.conf
net.ipv4.conf.all.log_martians = 1
# grep "net\.ipv4\.conf\.default\.log_martians" /etc/sysctl.conf /etc/sysctl.d/*.conf /usr/lib/sysctl.d/*.conf /run/sysctl.d/*.conf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</si>
  <si>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</si>
  <si>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</si>
  <si>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</si>
  <si>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</si>
  <si>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</si>
  <si>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Run the following commands and verify output matches:
# sysctl net.ipv4.icmp_echo_ignore_broadcasts
net.ipv4.icmp_echo_ignore_broadcasts = 1
# grep "net\.ipv4\.icmp_echo_ignore_broadcasts" /etc/sysctl.conf /etc/sysctl.d/*.conf /usr/lib/sysctl.d/*.conf /run/sysctl.d/*.conf
net.ipv4.icmp_echo_ignore_broadcasts = 1</t>
  </si>
  <si>
    <t>Broadcast ICMP requests are ignored.</t>
  </si>
  <si>
    <t>Broadcast ICMP requests are not ignored.</t>
  </si>
  <si>
    <t>HSC36:  System is configured to accept unwanted network connections</t>
  </si>
  <si>
    <t>3.3.5</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</si>
  <si>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</si>
  <si>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</si>
  <si>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screenshot showing  Ignore Broadcast Requests is enabled with the agency's CAP.</t>
  </si>
  <si>
    <t>Ignore bogus ICMP responses</t>
  </si>
  <si>
    <t>Run the following commands and verify output matches:
# sysctl net.ipv4.icmp_ignore_bogus_error_responses
net.ipv4.icmp_ignore_bogus_error_responses = 1
# grep "net.ipv4.icmp_ignore_bogus_error_responses" /etc/sysctl.conf /etc/sysctl.d/*.conf /usr/lib/sysctl.d/*.conf /run/sysctl.d/*.conf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</si>
  <si>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</si>
  <si>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</si>
  <si>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</si>
  <si>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</si>
  <si>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</si>
  <si>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screenshot showing Bad Error Message Protection is enabled with the agency's CAP.</t>
  </si>
  <si>
    <t>Run the following commands and verify output matches:
# sysctl net.ipv4.conf.all.rp_filter
net.ipv4.conf.all.rp_filter = 1
# sysctl net.ipv4.conf.default.rp_filter
net.ipv4.conf.default.rp_filter = 1
# grep "net\.ipv4\.conf\.all\.rp_filter" /etc/sysctl.conf /etc/sysctl.d/*.conf /usr/lib/sysctl.d/*.conf /run/sysctl.d/*.conf
net.ipv4.conf.all.rp_filter = 1
# grep "net\.ipv4\.conf\.default\.rp_filter" /etc/sysctl.conf /etc/sysctl.d/*.conf /usr/lib/sysctl.d/*.conf /run/sysctl.d/*.conf
net.ipv4.conf.default.rp_filter = 1</t>
  </si>
  <si>
    <t>Reverse Path Filtering is enabled.</t>
  </si>
  <si>
    <t>Reverse Path Filtering is not enabled.</t>
  </si>
  <si>
    <t>3.3.7</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</si>
  <si>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</si>
  <si>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</si>
  <si>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 xml:space="preserve">Enable TCP SYN Cookies </t>
  </si>
  <si>
    <t>Run the following commands and verify output matches:
# sysctl net.ipv4.tcp_syncookies
net.ipv4.tcp_syncookies = 1
# grep "net\.ipv4\.tcp_syncookies" /etc/sysctl.conf /etc/sysctl.d/*.conf /usr/lib/sysctl.d/*.conf /run/sysctl.d/*.conf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</si>
  <si>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</si>
  <si>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</si>
  <si>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</si>
  <si>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</si>
  <si>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</si>
  <si>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Set IPv6 Router Advertisements to not accepted</t>
  </si>
  <si>
    <t>Run the following commands and verify output matches:
# sysctl net.ipv6.conf.all.accept_ra
net.ipv6.conf.all.accept_ra = 0
# sysctl net.ipv6.conf.default.accept_ra
net.ipv6.conf.default.accept_ra = 0
# grep "net\.ipv6\.conf\.all\.accept_ra" /etc/sysctl.conf /etc/sysctl.d/*.conf /usr/lib/sysctl.d/*.conf /run/sysctl.d/*.conf
net.ipv6.conf.all.accept_ra = 0
# grep "net\.ipv6\.conf\.default\.accept_ra" /etc/sysctl.conf /etc/sysctl.d/*.conf /usr/lib/sysctl.d/*.conf /run/sysctl.d/*.conf
net.ipv6.conf.default.accept_ra =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</si>
  <si>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router advertisements are not accepted.</t>
  </si>
  <si>
    <t>IPv6 router advertisements are accepted.</t>
  </si>
  <si>
    <t>3.3.9</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</si>
  <si>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</si>
  <si>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</si>
  <si>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</si>
  <si>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</si>
  <si>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</si>
  <si>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Run the following command to verify that `FirewallD` and `iptables` are installed:
# rpm -q firewalld iptables
firewalld-&lt;version&gt;
iptables-&lt;version&gt;</t>
  </si>
  <si>
    <t>3.5.1.1</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</si>
  <si>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_Note: Only **one** firewall utility should be installed and configured. `FirewallD` is dependent on the `iptables` package._</t>
  </si>
  <si>
    <t>Run the following command to install `FirewallD` and `iptables`:
# yum install firewalld iptables</t>
  </si>
  <si>
    <t>Install firewalld and iptables. One method to achieve the recommended state is to execute the following command(s):
# yum install firewalld iptables</t>
  </si>
  <si>
    <t>Ensure iptables-services not installed with firewalld</t>
  </si>
  <si>
    <t>The `iptables-services` package contains the `iptables.service` and `ip6tables.service`. These services allow for management of the Host Based Firewall provided by the `iptables` package.</t>
  </si>
  <si>
    <t>Run the following commands to verify that the `iptables-services` package is not installed 
# rpm -q iptables-services
package iptables-services is not installed</t>
  </si>
  <si>
    <t>Package iptables-services is not installed.</t>
  </si>
  <si>
    <t>Package iptables-services is installed.</t>
  </si>
  <si>
    <t>3.5.1.2</t>
  </si>
  <si>
    <t>`iptables.service` and `ip6tables.service` are still supported and can be installed with the `iptables-services` package. Running both firewalld and the services included in the `iptables-services` package may lead to conflict.</t>
  </si>
  <si>
    <t>Run the following commands to stop the services included in the `iptables-services` package and remove the `iptables-services` package
# systemctl stop iptables
# systemctl stop ip6tables
# yum remove iptables-services</t>
  </si>
  <si>
    <t>Stop the services included in the `iptables-services` package and remove the `iptables-services` package.One method to achieve the recommended state is to execute the following command(s):
# systemctl stop iptables
# systemctl stop ip6tables
# yum remove iptables-services</t>
  </si>
  <si>
    <t>To close this finding, please provide a screenshot showing package iptables-services is not installed with the agency's CAP.</t>
  </si>
  <si>
    <t>Ensure nftables either not installed or masked with firewalld</t>
  </si>
  <si>
    <t>nftables is a subsystem of the Linux kernel providing filtering and classification of network packets/datagrams/frames and is the successor to iptables.
Note: Support for using nftables as the back-end for firewalld was added in release v0.6.0. In Fedora 19 Linux derivatives, firewalld utilizes iptables as its back-end by default.</t>
  </si>
  <si>
    <t>Run the following commend to verify that nftables is not installed:
# rpm -q nftables
package nftables is not installed
OR
Run the following commands to verify that `nftables` is stopped:
# systemctl status nftables | grep "Active: " | grep -E " active \((running|exited)\) 
No output should be returned
Run the following command to verify `nftables.service` is masked:
# systemctl is-enabled nftables
masked</t>
  </si>
  <si>
    <t>nftables either not installed or masked with firewalld.</t>
  </si>
  <si>
    <t>nftables either installed or masked with firewalld.</t>
  </si>
  <si>
    <t>3.5.1.3</t>
  </si>
  <si>
    <t>Running both firewalld and nftables may lead to conflict.
**Note:** firewalld may configured as the front-end to nftables. If this case, nftables should be stopped and masked instead of removed.</t>
  </si>
  <si>
    <t>Run the following command to remove `nftables`:
# yum remove nftables
OR Run the following command to stop and mask `nftables`"
systemctl --now mask nftables</t>
  </si>
  <si>
    <t>Remove nftables.One method to achieve the recommended state is to execute the following command(s):
# yum remove nftables
OR Run the following command to stop and mask `nftables`"
systemctl --now mask nftables</t>
  </si>
  <si>
    <t>To close this finding, please provide a screenshot showing nftables either not installed or masked with firewalld with the agency's CAP.</t>
  </si>
  <si>
    <t>Enable firewalld service</t>
  </si>
  <si>
    <t>`firewalld.service` enables the enforcement of firewall rules configured through `firewalld`</t>
  </si>
  <si>
    <t>Run the following command to verify that `firewalld` is enabled:
# systemctl is-enabled firewalld
enabled
Run the following command to verify that `firewalld` is running
# firewall-cmd --state
running</t>
  </si>
  <si>
    <t>firewalld service is enabled and running.</t>
  </si>
  <si>
    <t>firewalld service is not enabled.</t>
  </si>
  <si>
    <t>3.5.1.4</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</si>
  <si>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</si>
  <si>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</si>
  <si>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command(s):
# systemctl unmask firewalld
Run the following command to enable and start `firewalld`
# systemctl --now enable firewalld</t>
  </si>
  <si>
    <t>To close this finding, please provide a screenshot showing firewalld service is enabled and running the agency's CAP.</t>
  </si>
  <si>
    <t>Set firewalld default zone</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</si>
  <si>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A firewalld zone configuration file contains the information for a zone.
These are the zone description, services, ports, protocols, icmp-blocks, masquerade, forward-ports and rich language rules in an XML file format.
The file name has to be `zone_name.xml` where length of `zone_name` is currently limited to 17 chars.
NetworkManager binds interfaces to zones automatically</t>
  </si>
  <si>
    <t>Run the following command and verify that the default zone adheres to company policy:
# firewall-cmd --get-default-zone</t>
  </si>
  <si>
    <t>firewalld default zone is set.</t>
  </si>
  <si>
    <t>firewalld default zone is not set.</t>
  </si>
  <si>
    <t>3.5.1.5</t>
  </si>
  <si>
    <t>Run the following command to set the default zone:
# firewall-cmd --set-default-zone=&lt;NAME_OF_ZONE&gt;
Example:
# firewall-cmd --set-default-zone=public</t>
  </si>
  <si>
    <t>Set firewalld default zone. One method to achieve the recommended state is to execute the following command(s):
# firewall-cmd --set-default-zone=&lt;NAME_OF_ZONE&gt;
Example:
# firewall-cmd --set-default-zone=public</t>
  </si>
  <si>
    <t>Assign an interface to the approprate zone</t>
  </si>
  <si>
    <t>Run the following and verify that the interface(s) follow site policy for zone assignment
# find /sys/class/net/* -maxdepth 1 | awk -F"/" '{print $NF}' | while read -r netint; do [ "$netint" != "lo" ] &amp; done
Example output:
&lt;custom zone&gt;
eth0</t>
  </si>
  <si>
    <t>Network interfaces are assigned to appropriate zone.</t>
  </si>
  <si>
    <t>Network interfaces are not assigned to appropriate zone.</t>
  </si>
  <si>
    <t>3.5.1.6</t>
  </si>
  <si>
    <t>A network interface not assigned to the appropriate zone can allow unexpected or undesired network traffic to be accepted on the interface.</t>
  </si>
  <si>
    <t>Run the following command to assign an interface to the approprate zone.
# firewall-cmd --zone=&lt;Zone NAME&gt; --change-interface=&lt;INTERFACE NAME&gt;
Example:
# firewall-cmd --zone=customezone --change-interface=eth0</t>
  </si>
  <si>
    <t>Assign an interface to the approprate zone. One method to achieve the recommended state is to execute the following command(s):
# firewall-cmd --zone=&lt;Zone NAME&gt; --change-interface=&lt;INTERFACE NAME&gt;
Example:
# firewall-cmd --zone=customezone --change-interface=eth0</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</si>
  <si>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</si>
  <si>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ACCEPT you accept all incoming packets except those disabled by a specific rule.
REJECT - you disable all incoming packets except those that you have allowed in specific rules and the source machine is informed about the rejection.
DROP you disable all incoming packets except those that you have allowed in specific rules and no information sent to the source machine.</t>
  </si>
  <si>
    <t>Run the following command and review output to ensure that listed services and ports follow site policy. 
# firewall-cmd --get-active-zones | awk '!/:/ {print $1}' | while read ZN; do firewall-cmd --list-all --zone=$ZN; done</t>
  </si>
  <si>
    <t>firewalld is dropping unnecessary services and ports.</t>
  </si>
  <si>
    <t>firewalld is not dropping unnecessary services and ports.</t>
  </si>
  <si>
    <t>HSC36: System is configured to accept unwanted network connections</t>
  </si>
  <si>
    <t>3.5.1.7</t>
  </si>
  <si>
    <t>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</si>
  <si>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Remove an unnecessary service. One method to achieve the recommended state is to execute the following command(s):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</si>
  <si>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dropping unnecessary services and ports with the agency's CAP.</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</si>
  <si>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</si>
  <si>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nftables is available in Linux kernel 3.13 and newer.
Only **one** firewall utility should be installed and configured.</t>
  </si>
  <si>
    <t>Run the following command to verify that `nftables` is installed:
# rpm -q nftables
nftables-&lt;version&gt;</t>
  </si>
  <si>
    <t>nftables is installed.</t>
  </si>
  <si>
    <t>nftables is not installed.</t>
  </si>
  <si>
    <t>HAC62: Host-based firewall is not configured according to industry standard best practice</t>
  </si>
  <si>
    <t>3.5.2.1</t>
  </si>
  <si>
    <t>nftables is a subsystem of the Linux kernel that can protect against threats originating from within a corporate network to include malicious mobile code and poorly configured software on a host.</t>
  </si>
  <si>
    <t>Run the following command to install `nftables`
# yum install nftables</t>
  </si>
  <si>
    <t>Install nftables. One method to achieve the recommended state is to execute the following command(s):
# yum install nftables</t>
  </si>
  <si>
    <t>Ensure firewalld is either not installed or masked with nftables</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</si>
  <si>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</si>
  <si>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_OR_
Run the following command to verify that FirewallD is not running
command -v firewall-cmd &gt;/dev/null &amp;&amp; firewall-cmd --state | grep 'running'
not running
Run the following command to verify that FirewallD is masked
# systemctl is-enabled firewalld
masked
</t>
  </si>
  <si>
    <t>firewalld is either not installed or masked with nftables.</t>
  </si>
  <si>
    <t>firewalld is either installed or not masked with nftables.</t>
  </si>
  <si>
    <t>3.5.2.2</t>
  </si>
  <si>
    <t>Running both `nftables.service` and `firewalld.service` may lead to conflict and unexpected results.</t>
  </si>
  <si>
    <t>Run the following command to remove `firewalld`
# yum remove firewalld
OR Run the following command to stop and mask firewalld
# systemctl --now mask firewalld</t>
  </si>
  <si>
    <t>Ensure firewalld is either not installed or masked with nftables. One method to achieve the recommended state is to execute the following command(s):
# yum remove firewalld
OR Run the following command to stop and mask firewalld
# systemctl --now mask firewalld</t>
  </si>
  <si>
    <t>To close this finding, please provide a screenshot showing firewalld is either not installed or masked with nftables with the agency's CAP.</t>
  </si>
  <si>
    <t>Ensure iptables-services not installed with nftables</t>
  </si>
  <si>
    <t>3.5.2.3</t>
  </si>
  <si>
    <t>`iptables.service` and `ip6tables.service` are still supported and can be installed with the `iptables-services` package. Running both nftables and the services included in the `iptables-services` package may lead to conflict.</t>
  </si>
  <si>
    <t>Stop the services included in the `iptables-services` package and remove the `iptables-services` package. One method to achieve the recommended state is to execute the following command(s):
# systemctl stop iptables
# systemctl stop ip6tables
# yum remove iptables-services</t>
  </si>
  <si>
    <t>Ensure iptables are flushed with nftables</t>
  </si>
  <si>
    <t>iptables are flushed with nftables.</t>
  </si>
  <si>
    <t>iptables are not flushed with nftables.</t>
  </si>
  <si>
    <t>3.5.2.4</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</si>
  <si>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</si>
  <si>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</si>
  <si>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are flushed with nftables with the agency's CAP.</t>
  </si>
  <si>
    <t>Ensure an nftables table exists</t>
  </si>
  <si>
    <t>Run the following command to verify that a nftables table exists:
# nft list tables
Return should include a list of nftables:
Example:
table inet filter</t>
  </si>
  <si>
    <t>An nftables table exists.</t>
  </si>
  <si>
    <t>An nftables table does not exists.</t>
  </si>
  <si>
    <t>3.5.2.5</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</si>
  <si>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</si>
  <si>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</si>
  <si>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Ensure nftables base chains exist</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</si>
  <si>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t>
  </si>
  <si>
    <t>nftables base chains do exist.</t>
  </si>
  <si>
    <t>nftables base chains do not exist.</t>
  </si>
  <si>
    <t>3.5.2.6</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</si>
  <si>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</si>
  <si>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</si>
  <si>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Configure nftables loopback traffic</t>
  </si>
  <si>
    <t>Configure the loopback interface to accept traffic. Configure all other interfaces to deny traffic to the loopback network.</t>
  </si>
  <si>
    <t>Run the following commands to verify that the loopback interface is configured:
# nft list ruleset | awk '/hook input/,/}/' | grep 'iif "lo" accept'
iif "lo" accept
# nft list ruleset | awk '/hook input/,/}/' | grep 'ip saddr'
ip saddr 127.0.0.0/8 counter packets 0 bytes 0 drop
**IF**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</si>
  <si>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nftables loopback traffic is configured.</t>
  </si>
  <si>
    <t>The nftables loopback traffic is not  configured.</t>
  </si>
  <si>
    <t>3.5.2.7</t>
  </si>
  <si>
    <t>Run the following commands to implement the loopback rules:
# nft add rule inet filter input iif lo accept
# nft create rule inet filter input ip saddr 127.0.0.0/8 counter drop
IF IPv6 is enabled: Run the following command to implement the IPv6 loopback rules:
# nft add rule inet filter input ip6 saddr ::1 counter drop</t>
  </si>
  <si>
    <t>Configure nftables loopback traffic. One method to achieve the recommended state is to execute the following command(s):
# nft add rule inet filter input iif lo accept
# nft create rule inet filter input ip saddr 127.0.0.0/8 counter drop
IF IPv6 is enabled: Run the following command to implement the IPv6 loopback rules:
# nft add rule inet filter input ip6 saddr ::1 counter drop</t>
  </si>
  <si>
    <t>To close this finding, please provide a screenshot showing nftables loopback traffic is configured with the agency's CAP.</t>
  </si>
  <si>
    <t>Configure nftables outbound and established connections</t>
  </si>
  <si>
    <t>Configure the firewall rules for new outbound and established connections</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</si>
  <si>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</si>
  <si>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The nftables outbound and established connections are configured.</t>
  </si>
  <si>
    <t>The nftables outbound and established connections are not configured.</t>
  </si>
  <si>
    <t>3.5.2.8</t>
  </si>
  <si>
    <t>If rules are not in place for new outbound and established connections, all packets will be dropped by the default policy preventing network usage.</t>
  </si>
  <si>
    <t xml:space="preserve">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</si>
  <si>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Configure nftables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</si>
  <si>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nftables outbound and established connections are configured with the agency's CAP.</t>
  </si>
  <si>
    <t>Set nftables default deny firewall policy</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</si>
  <si>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</si>
  <si>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</si>
  <si>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</si>
  <si>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3.5.2.9</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</si>
  <si>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</si>
  <si>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</si>
  <si>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Implement nftables default deny firewall policy. One method to achieve the recommended state is to execute the following command(s):
# nft chain 
 &lt;chain name&gt; { policy drop \; }
Example:
# nft chain inet filter input { policy drop \; }
# nft chain inet filter forward { policy drop \; }
# nft chain inet filter output { policy drop \; }</t>
  </si>
  <si>
    <t>To close this finding, please provide a screenshot showing nftables default deny firewall policy is set with the agency's CAP.</t>
  </si>
  <si>
    <t>The nftables service allows for the loading of nftables rulesets during boot, or starting on the nftables service</t>
  </si>
  <si>
    <t>Run the following command and verify that the nftables service is enabled:
# systemctl is-enabled nftables
enabled</t>
  </si>
  <si>
    <t>The nftables service is enabled.</t>
  </si>
  <si>
    <t>The nftables service is not enabled.</t>
  </si>
  <si>
    <t>3.5.2.10</t>
  </si>
  <si>
    <t>Run the following command to enable the nftables service:
# systemctl enable nftables</t>
  </si>
  <si>
    <t>Enable nftables service. One method to achieve the recommended state is to execute the following command(s):
# systemctl enable nftables</t>
  </si>
  <si>
    <t>To close this finding, please provide a screenshot showing nftables service is enabled with the agency's CAP.</t>
  </si>
  <si>
    <t>Ensure nftables rules are permanent</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</si>
  <si>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</si>
  <si>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The nftables rules are permanent.</t>
  </si>
  <si>
    <t>The nftables rules are not permanent.</t>
  </si>
  <si>
    <t>3.5.2.11</t>
  </si>
  <si>
    <t>Edit the `/etc/sysconfig/nftables.conf` file and un-comment or add a line with `include &lt;Absolute path to nftables rules file&gt;` for each nftables file you want included in the nftables ruleset on boot:
Example:
include "/etc/nftables/nftables.rules"</t>
  </si>
  <si>
    <t>Ensure nftables rules are permanent. One method to achieve the recommended state is to execute the following:
Edit the `/etc/sysconfig/nftables.conf` file and un-comment or add a line with `include &lt;Absolute path to nftables rules file&gt;` for each nftables file you want included in the nftables ruleset on boot:
Example:
include "/etc/nftables/nftables.rules"</t>
  </si>
  <si>
    <t>To close this finding, please provide a screenshot showing nftables rules are permanent with the agency's CAP.</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</si>
  <si>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</si>
  <si>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</si>
  <si>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`iptables-services` are installed:
rpm -q iptables iptables-services
iptables-&lt;version&gt;
iptables-services-&lt;version&gt;</t>
  </si>
  <si>
    <t>The iptables package is installed.</t>
  </si>
  <si>
    <t>The iptables package is not installed.</t>
  </si>
  <si>
    <t>3.5.3.1</t>
  </si>
  <si>
    <t>3.5.3.1.1</t>
  </si>
  <si>
    <t>A method of configuring and maintaining firewall rules is necessary to configure a Host Based Firewall.</t>
  </si>
  <si>
    <t>Run the following command to install `iptables` and `iptables-services`
# yum install iptables iptables-services</t>
  </si>
  <si>
    <t xml:space="preserve">InInstall iptables. One method to achieve the recommended state is to execute the following command(s):
# yum install iptables iptables-services
</t>
  </si>
  <si>
    <t>Ensure nftables is not installed with iptables</t>
  </si>
  <si>
    <t>nftables is a subsystem of the Linux kernel providing filtering and classification of network packets/datagrams/frames and is the successor to iptables.</t>
  </si>
  <si>
    <t>Run the following commend to verify that nftables is not installed:
# rpm -q nftables
package nftables is not installed</t>
  </si>
  <si>
    <t>Package nftables is not installed.</t>
  </si>
  <si>
    <t>Package nftables is installed.</t>
  </si>
  <si>
    <t>3.5.3.1.2</t>
  </si>
  <si>
    <t>Running both `iptables` and `nftables` may lead to conflict.</t>
  </si>
  <si>
    <t>Run the following command to remove `nftables`:
# yum remove nftables</t>
  </si>
  <si>
    <t>Remove nftables. One method to achieve the recommended state is to execute the following command(s):
# yum remove nftables</t>
  </si>
  <si>
    <t>To close this finding, please provide a screenshot showing package nftables is not installed with the agency's CAP.</t>
  </si>
  <si>
    <t>Ensure firewalld is either not installed or masked with iptables</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</si>
  <si>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</si>
  <si>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firewalld is either not installed or masked with iptables.</t>
  </si>
  <si>
    <t>firewalld is installed or not masked with iptables.</t>
  </si>
  <si>
    <t>3.5.3.1.3</t>
  </si>
  <si>
    <t>Running `iptables.service` and\or `ip6tables.service` with `firewalld.service` may lead to conflict and unexpected results.</t>
  </si>
  <si>
    <t>Ensure firewalld is either not installed or masked with iptables. One method to achieve the recommended state is to execute the following:
Run the following command to remove `firewalld`
# yum remove firewalld
OR Run the following command to stop and mask firewalld
# systemctl --now mask firewalld</t>
  </si>
  <si>
    <t>To close this finding, please provide a screenshot showing firewalld is either not installed or masked with iptables with the agency's CAP.</t>
  </si>
  <si>
    <t>Configure iptables loopback traffic</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</si>
  <si>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</si>
  <si>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iptables loopback traffic is configured.</t>
  </si>
  <si>
    <t>iptables loopback traffic is not  configured.</t>
  </si>
  <si>
    <t>3.5.3.2</t>
  </si>
  <si>
    <t>3.5.3.2.1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</si>
  <si>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</si>
  <si>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</si>
  <si>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Implement iptables loopback traffic rules. One method to achieve the recommended state is to execute the following command(s):
# iptables -A INPUT -i lo -j ACCEPT
# iptables -A OUTPUT -o lo -j ACCEPT
# iptables -A INPUT -s 127.0.0.0/8 -j DROP</t>
  </si>
  <si>
    <t>To close this finding, please provide a screenshot showing iptables loopback traffic is configured with the agency's CAP.</t>
  </si>
  <si>
    <t>Configure iptables outbound and established connections</t>
  </si>
  <si>
    <t>iptables outbound and established connections are configured.</t>
  </si>
  <si>
    <t>iptables outbound and established connections are not configured.</t>
  </si>
  <si>
    <t>3.5.3.2.2</t>
  </si>
  <si>
    <t>If rules are not in place for new outbound, and established connections all packets will be dropped by the default policy preventing network usage.
_Note: Changing firewall settings while connected over network can result in being locked out of the system._</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</si>
  <si>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</si>
  <si>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</si>
  <si>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iptables outbound and established connections are configured with the agency's CAP.</t>
  </si>
  <si>
    <t>Ensure iptables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</si>
  <si>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Note: The last line identified by the "tcp dpt:22 state NEW" identifies it as a firewall rule for new connections on tcp port 22.</t>
  </si>
  <si>
    <t>iptables rules does exist for all open ports.</t>
  </si>
  <si>
    <t>iptables rules does not exist for all open ports.</t>
  </si>
  <si>
    <t>3.5.3.2.3</t>
  </si>
  <si>
    <t>Without a firewall rule configured for open ports default firewall policy will drop all packets to these ports.
**Note:**
Changing firewall settings while connected over network can result in being locked out of the system.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</si>
  <si>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iptables -A INPUT -p &lt;protocol&gt; --dport &lt;port&gt; -m state --state NEW -j ACCEPT</t>
  </si>
  <si>
    <t>Ensure iptables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</si>
  <si>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iptables rules does exist for all open ports with the agency's CAP.</t>
  </si>
  <si>
    <t>Ensure iptables default deny firewall policy</t>
  </si>
  <si>
    <t>Run the following command and verify that the policy for the `INPUT` , `OUTPUT` , and `FORWARD` chains is `DROP` or `REJECT` :
# iptables -L
Chain INPUT (policy DROP)
Chain FORWARD (policy DROP)
Chain OUTPUT (policy DROP)</t>
  </si>
  <si>
    <t>iptables default deny firewall policy is configured.</t>
  </si>
  <si>
    <t>iptables default deny firewall policy is  not configured.</t>
  </si>
  <si>
    <t>3.5.3.2.4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</si>
  <si>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</si>
  <si>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</si>
  <si>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Implement a iptables default deny firewall policy. One method to achieve the recommended state is to execute the following command(s):
# iptables -P INPUT DROP
# iptables -P OUTPUT DROP
# iptables -P FORWARD DROP</t>
  </si>
  <si>
    <t>To close this finding, please provide a screenshot showing iptables default deny firewall policy is configured with the agency's CAP.</t>
  </si>
  <si>
    <t>Ensure iptables rules are saved</t>
  </si>
  <si>
    <t>The `iptables-services` package includes the `/etc/sysconfig/iptables` file. The `iptables` rules in this file will be loaded by the `iptables.service` during boot, or when it is started or re-loaded.</t>
  </si>
  <si>
    <t>Review the file `/etc/sysconfig/iptables` and ensure it contains the complete correct rule-set.
Example: `/etc/sysconfig/iptables`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t>
  </si>
  <si>
    <t>iptables rules are saved.</t>
  </si>
  <si>
    <t>iptables rules are not saved.</t>
  </si>
  <si>
    <t>3.5.3.2.5</t>
  </si>
  <si>
    <t>If the `iptables` rules are not saved and a system re-boot occurs, the `iptables` rules will be lost.</t>
  </si>
  <si>
    <t>Run the following commands to create or update the `/etc/sysconfig/iptables` file:
Run the following command to review the current running `iptables` configuration: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</si>
  <si>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Create or update the `/etc/sysconfig/iptables` file. One method to achieve the recommended state is to execute the following command(s):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</si>
  <si>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To close this finding, please provide a screenshot showing iptables rules are saved with the agency's CAP.</t>
  </si>
  <si>
    <t>Enable and start iptables</t>
  </si>
  <si>
    <t>`iptables.service` is a utility for configuring and maintaining `iptables`.</t>
  </si>
  <si>
    <t>Run the following commands to verify `iptables` is enabled:
# systemctl is-enabled iptables
enabled
Run the following command to verify `iptables.service` is `active` and `running` or `exited`
# systemctl status iptables | grep -E " Active: active \((running|exited)\) "
Active: active (exited) since &lt;day date and time&gt;</t>
  </si>
  <si>
    <t>iptables is enabled and running.</t>
  </si>
  <si>
    <t>iptables is not enabled and running.</t>
  </si>
  <si>
    <t>3.5.3.2.6</t>
  </si>
  <si>
    <t>`iptables.service` will load the iptables rules saved in the file `/etc/sysconfig/iptables` at boot, otherwise the iptables rules will be cleared during a re-boot of the system.</t>
  </si>
  <si>
    <t>Run the following command to enable and start iptables:
# systemctl --now enable iptables</t>
  </si>
  <si>
    <t>Enable and start iptables. One method to achieve the recommended state is to execute the following command(s):
# systemctl --now enable iptables</t>
  </si>
  <si>
    <t>To close this finding, please provide a screenshot showing iptables is enabled and running with the agency's CAP.</t>
  </si>
  <si>
    <t>Configure ip6tables loopback traffic</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</si>
  <si>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</si>
  <si>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loopback traffic is configured.</t>
  </si>
  <si>
    <t>ip6tables loopback traffic is not configured.</t>
  </si>
  <si>
    <t>3.5.3.3</t>
  </si>
  <si>
    <t>3.5.3.3.1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</si>
  <si>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</si>
  <si>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</si>
  <si>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 ip6tables -A INPUT -i lo -j ACCEPT
# ip6tables -A OUTPUT -o lo -j ACCEPT
# ip6tables -A INPUT -s ::1 -j DROP</t>
  </si>
  <si>
    <t>To close this finding, please provide a screenshot showing ip6tables loopback traffic is configured with the agency's CAP.</t>
  </si>
  <si>
    <t>Configure ip6tables outbound and established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</si>
  <si>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</si>
  <si>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outbound and established connections are configured.</t>
  </si>
  <si>
    <t>ip6tables outbound and established connections are not configured.</t>
  </si>
  <si>
    <t>3.5.3.3.2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</si>
  <si>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</si>
  <si>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</si>
  <si>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</si>
  <si>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ip6tables outbound and established connections are configured with the agency's CAP.</t>
  </si>
  <si>
    <t>Ensure ip6tables firewall rules exist for all open ports</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</si>
  <si>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</si>
  <si>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firewall rules does exist for all open ports.</t>
  </si>
  <si>
    <t>ip6tables firewall rules does not exist for all open ports.</t>
  </si>
  <si>
    <t>3.5.3.3.3</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</si>
  <si>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</si>
  <si>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ip6tables -A INPUT -p &lt;protocol&gt; --dport &lt;port&gt; -m state --state NEW -j ACCEPT</t>
  </si>
  <si>
    <t>Ensure ip6tables firewall rules exist for all open ports. One method to achieve the recommended state is to execute the following:
For each port identified in the audit which does not have a firewall rule establish a proper rule for accepting inbound connections:
# ip6tables -A INPUT -p &lt;protocol&gt; --dport &lt;port&gt; -m state --state NEW -j ACCEPT</t>
  </si>
  <si>
    <t>To close this finding, please provide a screenshot showing ip6tables firewall rules does exist for all open ports with the agency's CAP.</t>
  </si>
  <si>
    <t>Ensure ip6tables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</si>
  <si>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</si>
  <si>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A default ip6tables deny firewall policy is implemented.</t>
  </si>
  <si>
    <t>A default ip6tables deny firewall policy is not implemented.</t>
  </si>
  <si>
    <t>3.5.3.3.4</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</si>
  <si>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</si>
  <si>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Run the following commands to implement a default DROP policy:
# ip6tables -P INPUT DROP
# ip6tables -P OUTPUT DROP
# ip6tables -P FORWARD DROP</t>
  </si>
  <si>
    <t>Ensure ip6tables default deny firewall policy. One method to achieve the recommended state is to execute the following command(s):
# ip6tables -P INPUT DROP
# ip6tables -P OUTPUT DROP
# ip6tables -P FORWARD DROP</t>
  </si>
  <si>
    <t>To close this finding, please provide a screenshot showing a default ip6tables deny firewall policy is implemented with the agency's CAP.</t>
  </si>
  <si>
    <t>Ensure ip6tables rules are saved</t>
  </si>
  <si>
    <t>The `iptables-services` package includes the `/etc/sysconfig/ip6tables` file. The `ip6tables` rules in this file will be loaded by the `ip6tables.service` during boot, or when it is started or re-loaded.</t>
  </si>
  <si>
    <t>Review the file `/etc/sysconfig/ip6tables` and ensure it contains the complete correct rule-set.
Example: `/etc/sysconfig/ip6tables`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</si>
  <si>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rules are saved.</t>
  </si>
  <si>
    <t>ip6tables rules are not saved.</t>
  </si>
  <si>
    <t>3.5.3.3.5</t>
  </si>
  <si>
    <t>If the `ip6tables` rules are not saved and a system re-boot occurs, the `ip6tables` rules will be lost.</t>
  </si>
  <si>
    <t>Run the following commands to create or update the `/etc/sysconfig/ip6tables` file: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</si>
  <si>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Create or update the `/etc/sysconfig/ip6tables` file. One method to achieve the recommended state is to execute the following command(s):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</si>
  <si>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To close this finding, please provide a screenshot showing ip6tables rules are saved with the agency's CAP.</t>
  </si>
  <si>
    <t xml:space="preserve">Enable and start ip6tables </t>
  </si>
  <si>
    <t>`ip6tables.service` is a utility for configuring and maintaining `ip6tables`.</t>
  </si>
  <si>
    <t>Run the following commands to verify `ip6tables` is enabled:
# systemctl is-enabled ip6tables
enabled
Run the following command to verify ip6tables.service is active and running or exited
# systemctl status ip6tables | grep -E " Active: active \((running|exited)\) "
 Active: active (exited) since &lt;day date and time&gt;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</si>
  <si>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is enabled and running.</t>
  </si>
  <si>
    <t>ip6tables is not enabled and running.</t>
  </si>
  <si>
    <t>3.5.3.3.6</t>
  </si>
  <si>
    <t>`ip6tables.service` will load the iptables rules saved in the file `/etc/sysconfig/ip6tables` at boot, otherwise the ip6tables rules will be cleared during a re-boot of the system.</t>
  </si>
  <si>
    <t>Run the following command to enable and start `ip6tables`:
# systemctl --now start ip6tables</t>
  </si>
  <si>
    <t>Enable and start ip6tables. One method to achieve the recommended state is to execute the following command(s):
# systemctl --now start ip6tables</t>
  </si>
  <si>
    <t>To close this finding, please provide a screenshot showing ip6tables is enabled and running with the agency's CAP.</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</si>
  <si>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</si>
  <si>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</si>
  <si>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</si>
  <si>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</si>
  <si>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Note: The configuration for your logging software or services may need to also be modified for any logs that had incorrect permissions, otherwise, the permissions may be reverted to the incorrect permissions</t>
  </si>
  <si>
    <t>Configure permissions on all logfiles. One method to achieve the recommended state is to execute the following command(s):
# find /var/log -type f -exec chmod g-wx,o-rwx "{}" +</t>
  </si>
  <si>
    <t xml:space="preserve">Configure logrotate </t>
  </si>
  <si>
    <t>The system includes the capability of rotating log files regularly to avoid filling up the system with logs or making the logs unmanageably large. The file `/etc/logrotate.d/syslog` is the configuration file used to rotate log files created by `syslog` or `rsyslog`.
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t>
  </si>
  <si>
    <t>logrotate is configured.</t>
  </si>
  <si>
    <t>logrotate is not configured.</t>
  </si>
  <si>
    <t>Configure logrotate. One method to achieve the recommended state is to execute the following:
Edit `/etc/logrotate.conf` and `/etc/logrotate.d/*` to ensure logs are rotated according to site policy.</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</si>
  <si>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</si>
  <si>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</si>
  <si>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</si>
  <si>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</si>
  <si>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</si>
  <si>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Run the following command to install rsyslog:
# yum install rsyslog</t>
  </si>
  <si>
    <t>Install rsyslog. One method to achieve the recommended state is to execute the following command(s):
# yum install rsyslog</t>
  </si>
  <si>
    <t>Ensure rsyslog Service is enabled and running</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</si>
  <si>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</si>
  <si>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</si>
  <si>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rsyslog Service is enabled and running.</t>
  </si>
  <si>
    <t>rsyslog Service is not enabled and running.</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</si>
  <si>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</si>
  <si>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</si>
  <si>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</si>
  <si>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</si>
  <si>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Configure rsyslog default file permissions</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</si>
  <si>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Notes:
The value given must always be a 4-digit octal number, with the initial digit being zero.
This setting can be overridden by a less restrictive setting in any file ending in `.conf` in the `/etc/rsyslog.d/` directory</t>
  </si>
  <si>
    <t>Run the following command and verify that `$FileCreateMode` is `0640` or more restrictive:
# grep ^\$FileCreateMode /etc/rsyslog.conf /etc/rsyslog.d/*.conf
$FileCreateMode 0640
Verify that no results return with a less restrictive file mode</t>
  </si>
  <si>
    <t>rsyslog default file permissions is configured.</t>
  </si>
  <si>
    <t>rsyslog default file permissions is not configured.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</si>
  <si>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</si>
  <si>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</si>
  <si>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Review the contents of the `/etc/rsyslog.conf` and `/etc/rsyslog.d/*.conf` files to ensure appropriate logging is set. In addition, run the following command and verify that the log files are logging information:
# ls -l /var/log/</t>
  </si>
  <si>
    <t>Logging is configured.</t>
  </si>
  <si>
    <t>Logging is not configured.</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</si>
  <si>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</si>
  <si>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</si>
  <si>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The `rsyslog` utility supports the ability to send logs it gathers to a remote log host running `syslogd(8)` or to receive messages from remote hosts, reducing administrative overhead.
**Note:** Ensure that the selection of logfiles being sent follows local site policy</t>
  </si>
  <si>
    <t>Review the `/etc/rsyslog.conf` and `/etc/rsyslog.d/*.conf` files and verify that logs are sent to a central host. 
# grep -E '^\s*([^#]+\s+)?action\(([^#]+\s+)?\btarget=\"?[^#"]+\"?\b' /etc/rsyslog.conf /etc/rsyslog.d/*.conf
Output should include `target=&lt;FQDN or IP of remote loghost&gt;`
OR
# grep -E '^[^#]\s*\S+\.\*\s+@' /etc/rsyslog.conf /etc/rsyslog.d/*.conf
Output should include either the FQDN or the IP of the remote loghost</t>
  </si>
  <si>
    <t>rsyslog is configured to send logs to a remote log host.</t>
  </si>
  <si>
    <t>rsyslog is not configured to send logs to a remote log host.</t>
  </si>
  <si>
    <t>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</si>
  <si>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rsyslog to send logs to a remote log host. One method to achieve the recommended state is to execute the following:
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</si>
  <si>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the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</si>
  <si>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
Note: The `$ModLoad imtcp` line can have the `.so` extension added to the end of the module, or use the full path to the module.</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</si>
  <si>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</si>
  <si>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Remote rsyslog messages are only accepted on designated log hosts.</t>
  </si>
  <si>
    <t>Remote rsyslog messages are not only accepted on designated log hosts.</t>
  </si>
  <si>
    <t>HAU8:  Remote access is not logged</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</si>
  <si>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</si>
  <si>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Configure the remote rsyslog messages to only accepted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</si>
  <si>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To close this finding, please provide screenshot showing remote rsyslog messages are only accepted on designated log hosts with the agency's CAP.</t>
  </si>
  <si>
    <t>Data from journald may be stored in volatile memory or persisted locally on the server. Utilities exist to accept remote export of journald logs, however, use of the rsyslog service provides a consistent means of log collection and export.
Notes:
This recommendation assumes that recommendation 4.2.1.5, "Ensure rsyslog is configured to send logs to a remote log host" has been implemented.
The main configuration file `/etc/systemd/journald.conf` is read before any of the custom *.conf files. If there are custom configs present, they override the main configuration parameters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t>
  </si>
  <si>
    <t>Review `/etc/systemd/journald.conf` and verify that logs are forwarded to syslog
# grep -E ^\s*ForwardToSyslog /etc/systemd/journald.conf
ForwardToSyslog=yes</t>
  </si>
  <si>
    <t>journald is configured to send logs to rsyslog.</t>
  </si>
  <si>
    <t>journald is not configured to send logs to rsyslog.</t>
  </si>
  <si>
    <t>HAU8: Logs are not maintained on a centralized log server</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</si>
  <si>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</si>
  <si>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</si>
  <si>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The journald system includes the capability of compressing overly large files to avoid filling up the system with logs or making the logs unmanageably large.
Note: The main configuration file `/etc/systemd/journald.conf` is read before any of the custom *.conf files. If there are custom configs present, they override the main configuration parameters</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</si>
  <si>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</si>
  <si>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</si>
  <si>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</si>
  <si>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</si>
  <si>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</si>
  <si>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</si>
  <si>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</si>
  <si>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Note: The main configuration file `/etc/systemd/journald.conf` is read before any of the custom *.conf files. If there are custom configs present, they override the main configuration parameters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</si>
  <si>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</si>
  <si>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</si>
  <si>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</si>
  <si>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</si>
  <si>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</si>
  <si>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Ensure root login is restricted to system console</t>
  </si>
  <si>
    <t xml:space="preserve">Run the following command:
# cat /etc/securetty
</t>
  </si>
  <si>
    <t>Root login is restricted to system console.</t>
  </si>
  <si>
    <t>Root login is not restricted to system console.</t>
  </si>
  <si>
    <t>Ensure root login is restricted to system console.</t>
  </si>
  <si>
    <t>Restrict access to te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</si>
  <si>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</si>
  <si>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</si>
  <si>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</si>
  <si>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</si>
  <si>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</si>
  <si>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</si>
  <si>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</si>
  <si>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Enable and start cron daemon</t>
  </si>
  <si>
    <t>If `cron` is installed:
Run the following commands to verify `cron` is enabled and running:
# systemctl is-enabled crond
enabled
# systemctl status crond | grep 'Active: active (running) '
Active: active (running) since &lt;Day Date Time&gt;</t>
  </si>
  <si>
    <t>cron daemon is enabled and running.</t>
  </si>
  <si>
    <t>cron daemon is not enabled and running.</t>
  </si>
  <si>
    <t>HSC16:  System does not meet common criteria requirements</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</si>
  <si>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</si>
  <si>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crond
OR Run the following command to remove `cron`:
# yum remove cronie</t>
  </si>
  <si>
    <t>Enable and start cron daemon. One method to achieve the recommended state is to execute the following command(s):
OR Run the following command to remove `cron`:
# yum remove cronie</t>
  </si>
  <si>
    <t>Configure permissions on /etc/crontab are configured</t>
  </si>
  <si>
    <t>If `cron` is installed:
Run the following command and verify `Uid` and `Gid` are both `0/root` and `Access` does not grant permissions to `group` or `other`:
# stat /etc/crontab
Access: (0600/-rw-------) Uid: ( 0/ root) Gid: ( 0/ root)</t>
  </si>
  <si>
    <t>Permissions on /etc/crontab are configured.</t>
  </si>
  <si>
    <t>Permissions on /etc/crontab are not configured.</t>
  </si>
  <si>
    <t>Run the following commands to set ownership and permissions on `/etc/crontab`:
# chown root:root /etc/crontab
# chmod u-x,og-rwx /etc/crontab
OR Run the following command to remove `cron`:
# yum remove cronie</t>
  </si>
  <si>
    <t>Configure permissions on the /etc/crontab file. One method to achieve the recommended state is to execute the following command(s):
# chown root:root /etc/crontab
# chmod u-x,og-rwx /etc/crontab
OR Run the following command to remove `cron`:
# yum remove cronie</t>
  </si>
  <si>
    <t>To close this finding, please provide the output of the ls -l /etc/crontab command with the agency's CAP.</t>
  </si>
  <si>
    <t xml:space="preserve">Configure Permissions on /etc/cron.hourly </t>
  </si>
  <si>
    <t>If `cron` is installed:
Run the following command and verify `Uid` and `Gid` are both `0/root` and `Access` does not grant permissions to `group` or `other` :
# stat /etc/cron.hourly/
Access: (0700/drwx------) Uid: ( 0/ root) Gid: ( 0/ root)</t>
  </si>
  <si>
    <t xml:space="preserve">Output is emitted and /etc/cron.hourly is User and Group owned by root and no other user. </t>
  </si>
  <si>
    <t>User/Group Owner permissions on /etc/cron.hourly have not been configured appropriately.</t>
  </si>
  <si>
    <t>Run the following commands to set ownership and permissions on the `/etc/cron.hourly/` directory:
# chown root:root /etc/cron.hourly/
# chmod og-rwx /etc/cron.hourly/
OR Run the following command to remove `cron`
# yum remove cronie</t>
  </si>
  <si>
    <t>Configure permissions on the /etc/cron.hourly file. One method to achieve the recommended state is to execute the following command(s):
# chown root:root /etc/cron.hourly/
# chmod og-rwx /etc/cron.hourly/
OR Run the following command to remove `cron`
# yum remove cronie</t>
  </si>
  <si>
    <t xml:space="preserve"> To close this finding, please provide the output of the ls -l /etc/cron.hourly command with the agency's CAP.</t>
  </si>
  <si>
    <t xml:space="preserve">Configure Permissions on /etc/cron.daily </t>
  </si>
  <si>
    <t>If `cron` is installed:
Run the following command and verify `Uid` and `Gid` are both `0/root` and `Access` does not grant permissions to `group` or `other` :
# stat /etc/cron.daily/
Access: (0700/drwx------) Uid: ( 0/ root) Gid: ( 0/ root)</t>
  </si>
  <si>
    <t xml:space="preserve">Output is emitted and /etc/cron.daily is User and Group owned by root and no other user. </t>
  </si>
  <si>
    <t>User/Group Owner permissions on /etc/cron.daily have not been configured appropriately.</t>
  </si>
  <si>
    <t>Run the following commands to set ownership and permissions on `/etc/cron.daily` directory:
# chown root:root /etc/cron.daily
# chmod og-rwx /etc/cron.daily
OR Run the following command to remove `cron`:
# yum remove cronie</t>
  </si>
  <si>
    <t>Configure permissions on the /etc/cron.daily file. One method to achieve the recommended state is to execute the following command(s):
# chown root:root /etc/cron.daily
# chmod og-rwx /etc/cron.daily
OR Run the following command to remove `cron`:
# yum remove cronie</t>
  </si>
  <si>
    <t>To close this finding, please provide the output of the ls -l /etc/cron.daily  command with the agency's CAP.</t>
  </si>
  <si>
    <t>Configure Permissions on /etc/cron.weekly</t>
  </si>
  <si>
    <t>If `cron` is installed
Run the following command and verify `Uid` and `Gid` are both `0/root` and `Access` does not grant permissions to `group` or `other` :
# stat /etc/cron.weekly
Access: (0700/drwx------) Uid: ( 0/ root) Gid: ( 0/ root)</t>
  </si>
  <si>
    <t xml:space="preserve">Output is emitted /etc/cron.weekly is User and Group owned by root and no other user. </t>
  </si>
  <si>
    <t>User/Group Owner permissions on /etc/cron.weekly have not been configured appropriately.</t>
  </si>
  <si>
    <t>Run the following commands to set ownership and permissions on `/etc/cron.weekly/` directory:
# chown root:root /etc/cron.weekly/
# chmod og-rwx /etc/cron.weekly/
OR Run the following command to remove `cron`:
# yum remove cronie</t>
  </si>
  <si>
    <t>Configure permissions on the /etc/cron.weekly file. One method to achieve the recommended state is to execute the following command(s):
# chown root:root /etc/cron.weekly/
# chmod og-rwx /etc/cron.weekly/
OR Run the following command to remove `cron`:
# yum remove cronie</t>
  </si>
  <si>
    <t xml:space="preserve"> To close this finding, please provide the output of the ls -l /etc/cron.weekly command with the agency's CAP.</t>
  </si>
  <si>
    <t>Configure Permissions on /etc/cron.monthly</t>
  </si>
  <si>
    <t>If `cron` is installed:
Run the following command and verify `Uid` and `Gid` are both `0/root` and `Access` does not grant permissions to `group` 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</si>
  <si>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</si>
  <si>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</si>
  <si>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Run the following commands to set ownership and permissions on `/etc/cron.monthly` directory:
# chown root:root /etc/cron.monthly
# chmod og-rwx /etc/cron.monthly
OR Run the following command to remove `cron`:
# yum remove cronie</t>
  </si>
  <si>
    <t>Configure permissions on the /etc/cron.monthly file. One method to achieve the recommended state is to execute the following command(s):
# chown root:root /etc/cron.monthly
# chmod og-rwx /etc/cron.monthly
OR Run the following command to remove `cron`:
# yum remove cronie</t>
  </si>
  <si>
    <t>To close this finding, please provide the output of the ls -l /etc/cron.monthly command with the agency's CAP.</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</si>
  <si>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</si>
  <si>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</si>
  <si>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
Access: (0700/drwx------) Uid: ( 0/ root) Gid: ( 0/ root)</t>
  </si>
  <si>
    <t xml:space="preserve">Output is emitted and /etc/cron.d is User and Group owned by root and no other user. </t>
  </si>
  <si>
    <t>User/Group Owner permissions on /etc/cron.d have not been configured appropriately.</t>
  </si>
  <si>
    <t>Run the following commands to set ownership and permissions on `/etc/cron.d` directory:
# chown root:root /etc/cron.d
# chmod og-rwx /etc/cron.d
OR Run the following command to remove `cron`:
# yum remove cronie</t>
  </si>
  <si>
    <t>Configure Permissions on /etc/cron.d. One method to achieve the recommended state is to execute the following command(s):
# chown root:root /etc/cron.d
# chmod og-rwx /etc/cron.d
OR Run the following command to remove `cron`:
# yum remove cronie</t>
  </si>
  <si>
    <t>To close this finding, please provide the output of the ls -l /etc/cron.d command with the agency's CAP.</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</si>
  <si>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</si>
  <si>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Note: Even though a given user is not listed in `cron.allow`, cron jobs can still be run as that user. The `cron.allow` file only controls administrative access to the crontab command for scheduling and modifying cron jobs.</t>
  </si>
  <si>
    <t>If `cron` is installed: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</si>
  <si>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</si>
  <si>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</si>
  <si>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</si>
  <si>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Restrict cron to Authorized Users.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</si>
  <si>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Ensure at is restricted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</si>
  <si>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</si>
  <si>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</si>
  <si>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</si>
  <si>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</si>
  <si>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</si>
  <si>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</si>
  <si>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</si>
  <si>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</si>
  <si>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To close this finding, please provide a screenshot showing at is restricted to authorized users with the agency's CAP.</t>
  </si>
  <si>
    <t>Install Sudo</t>
  </si>
  <si>
    <t>Verify that sudo in installed.
Run the following command:
# rpm -q sudo
sudo-&lt;VERSION&gt;</t>
  </si>
  <si>
    <t>Sudo is installed.</t>
  </si>
  <si>
    <t>Sudo is not installed.</t>
  </si>
  <si>
    <t>Run the following command to install sudo.
# yum install sudo</t>
  </si>
  <si>
    <t>Install sudo. One method to achieve the recommended state is to execute the following command(s):
# yum install sudo</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</si>
  <si>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</si>
  <si>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can only run other commands from  pseudo-pty
Run the following command:
# grep -Ei '^\s*Defaults\s+([^#]\S+,\s*)?use_pty\b' /etc/sudoers /etc/sudoers.d/*
Defaults use_pty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</si>
  <si>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</si>
  <si>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</si>
  <si>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execute the following:
Edit the file `/etc/sudoers` or a file in `/etc/sudoers.d/` with `visudo` or `visudo -f &lt;PATH TO FILE&gt;` and add the following line:
Defaults use_pty</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</si>
  <si>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</si>
  <si>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has a custom log file configured
Run the following command:
# grep -Ei '^\s*Defaults\s+([^#;]+,\s*)?logfile\s*=\s*(")?[^#;]+(")?' /etc/sudoers /etc/sudoers.d/*
Defaults logfile="/var/log/sudo.log"</t>
  </si>
  <si>
    <t>Sudo custom log file has been configured.</t>
  </si>
  <si>
    <t>Sudo custom log file has not been configured.</t>
  </si>
  <si>
    <t>edit the file `/etc/sudoers` or a file in `/etc/sudoers.d/` with `visudo` or `visudo -f &lt;PATH TO FILE&gt;` and add the following line:
Defaults logfile="&lt;PATH TO CUSTOM LOG FILE&gt;"
Example:
Defaults logfile="/var/log/sudo.log"</t>
  </si>
  <si>
    <t>Configure Sudo Custom Log File. One method to achieve the recommended state is to execute the following:
edit the file `/etc/sudoers` or a file in `/etc/sudoers.d/` with `visudo` or `visudo -f &lt;PATH TO FILE&gt;` and add the following line:
Defaults logfile="&lt;PATH TO CUSTOM LOG FILE&gt;"</t>
  </si>
  <si>
    <t xml:space="preserve">Configure Permissions on /etc/ssh/sshd_config </t>
  </si>
  <si>
    <t>Run the following command and verify `Uid` and `Gid` are both `0/root` and `Access` does not grant permissions to `group` 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</si>
  <si>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</si>
  <si>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</si>
  <si>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</si>
  <si>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</si>
  <si>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</si>
  <si>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 xml:space="preserve">Configure permissions on SSH private host key files </t>
  </si>
  <si>
    <t>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06:25:08.633246149 -0800
Modify: 2021-01-29 06:42:16.001324236 -0800
Change: 2021-01-29 06:42:16.001324236 -0800
 Birth: -
 File: '/etc/ssh/ssh_host_ecdsa_key'
 Size: 227 Blocks: 8 IO Block: 4096 regular file
Device: 801h/2049d Inode: 794325 Links: 1
Access: (0600/-rw-------) Uid: ( 0/ root) Gid: ( 0/ root)
Access: 2021-03-01 06:25:08.633246149 -0800
Modify: 2021-01-29 06:42:16.173327263 -0800
Change: 2021-01-29 06:42:16.173327263 -0800
 Birth: -
File: '/etc/ssh/ssh_host_ed25519_key'
Size: 399 Blocks: 8 IO Block: 4096 regular file
Device: 801h/2049d Inode: 794327 Links: 1
Access: (0600/-rw-------) Uid: ( 0/ root) Gid: ( 0/ root)
Access: 2021-03-01 06:25:08.633246149 -0800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</si>
  <si>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</si>
  <si>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</si>
  <si>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</si>
  <si>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</si>
  <si>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</si>
  <si>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on SSH public host key files are configured.</t>
  </si>
  <si>
    <t>Permissions on SSH public host key files are not configured.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</si>
  <si>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</si>
  <si>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</si>
  <si>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</si>
  <si>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</si>
  <si>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</si>
  <si>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</si>
  <si>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</si>
  <si>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</si>
  <si>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Set SSH LogLevel to INFO</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</si>
  <si>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</si>
  <si>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</si>
  <si>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5.3.5</t>
  </si>
  <si>
    <t>Edit the `/etc/ssh/sshd_config` file to set the parameter as follows:
LogLevel VERBOSE
OR
LogLevel INFO</t>
  </si>
  <si>
    <t>Set SSH LogLevel to 'INFO.' One method to achieve the recommended state is to execute the following:
Edit the `/etc/ssh/sshd_config` file to set the parameter as follows:
LogLevel VERBOSE
OR
LogLevel INFO</t>
  </si>
  <si>
    <t>Set SSH MaxAuthTries to 3 or less</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</si>
  <si>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</si>
  <si>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5.3.7</t>
  </si>
  <si>
    <t>Edit the `/etc/ssh/sshd_config` file to set the parameter as follows:
MaxAuthTries 3</t>
  </si>
  <si>
    <t>Set MaxAuthTries to '3.' One method to achieve the recommended state is to execute the following:
Edit the `/etc/ssh/sshd_config` file to set the parameter as follows:
MaxAuthTries 3</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</si>
  <si>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</si>
  <si>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</si>
  <si>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5.3.8</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</si>
  <si>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</si>
  <si>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</si>
  <si>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 xml:space="preserve">Disable SSH HostbasedAuthentication </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</si>
  <si>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</si>
  <si>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5.3.9</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</si>
  <si>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</si>
  <si>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</si>
  <si>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Disable SSH root login</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</si>
  <si>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</si>
  <si>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</si>
  <si>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</si>
  <si>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5.3.10</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</si>
  <si>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</si>
  <si>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</si>
  <si>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</si>
  <si>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 xml:space="preserve">Disable SSH PermitEmptyPasswords </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</si>
  <si>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</si>
  <si>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Criticality may be upgraded to Critical if passwords are not required to access FTI</t>
  </si>
  <si>
    <t>5.3.11</t>
  </si>
  <si>
    <t>Edit the `/etc/ssh/sshd_config` file to set the parameter as follows:
PermitEmptyPasswords no</t>
  </si>
  <si>
    <t>Disable SSH PermitEmptyPasswords. One method to achieve the recommended state is to execute the following:
Edit the `/etc/ssh/sshd_config` file to set the parameter as follows:
PermitEmptyPasswords no</t>
  </si>
  <si>
    <t xml:space="preserve">Disable SSH PermitUserEnvironment </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</si>
  <si>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</si>
  <si>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5.3.12</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</si>
  <si>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</si>
  <si>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</si>
  <si>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to achieve the recommended state is to execute the following:
Edit the `/etc/ssh/sshd_config` file to set the parameter as follows:
PermitUserEnvironment no</t>
  </si>
  <si>
    <t>Ensure only strong Ciphers are used</t>
  </si>
  <si>
    <t>This variable limits the ciphers that SSH can use during communication.
**Note:** Some organizations may have stricter requirements for approved ciphers. Ensure that ciphers used are in compliance with site policy.</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</si>
  <si>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</si>
  <si>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</si>
  <si>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</si>
  <si>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5.3.13</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</si>
  <si>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</si>
  <si>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</si>
  <si>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Ensure only strong Ciphers are used.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</si>
  <si>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strong ciphers are used with the agency's CAP.</t>
  </si>
  <si>
    <t>Ensure only strong MAC algorithms are used</t>
  </si>
  <si>
    <t>This variable Specifies the available MAC (message authentication code) algorithms. The MAC algorithm is used in protocol version 2 for data integrity protection. Multiple algorithms must be comma-separated.
**Note:** Some organizations may have stricter requirements for approved MACs. Ensure that MACs used are in compliance with site policy.</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</si>
  <si>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</si>
  <si>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</si>
  <si>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</si>
  <si>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  Password transmission does not use strong cryptography</t>
  </si>
  <si>
    <t>5.3.14</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</si>
  <si>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</si>
  <si>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
Example:
MACs hmac-sha2-512-etm@openssh.com,hmac-sha2-256-etm@openssh.com,hmac-sha2-512,hmac-sha2-256</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</si>
  <si>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</si>
  <si>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 Some organizations may have stricter requirements for approved Key Exchange algorithms. Ensure that Key Exchange algorithms used are in compliance with site policy.</t>
  </si>
  <si>
    <t>Run the following command and verify the output:
# sshd -T -C user=root -C host="$(hostname)" -C addr="$(grep $(hostname) /etc/hosts | awk '{print $1}')" | grep -Ei '^\s*kexalgorithms\s+([^#]+,)?(diffie-hellman-group1-sha1|diffie-hellman-group14-sha1|diffie-hellman-group-exchange-sha1)\b'
Nothing should be returned
Run the following command and verify the output:
# grep -Ei '^\s*kexalgorithms\s+([^#]+,)?(diffie-hellman-group1-sha1|diffie-hellman-group14-sha1|diffie-hellman-group-exchange-sha1)\b' /etc/ssh/sshd_config
Nothing should be returned</t>
  </si>
  <si>
    <t>Only strong Key Exchange algorithms are used.</t>
  </si>
  <si>
    <t>Strong Key Exchange algorithms are not used.</t>
  </si>
  <si>
    <t>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</si>
  <si>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</si>
  <si>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</si>
  <si>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Ensure only strong Key Exchange algorithms are used. One method to achieve the recommended state is to execute the following:
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</si>
  <si>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To close this finding, please provide a screenshot showing only strong key exchange algorithms are used with the agency's CAP.</t>
  </si>
  <si>
    <t>Configure SSH Idle Timeout Interval</t>
  </si>
  <si>
    <t>SSH Idle Timeout Interval is configured.</t>
  </si>
  <si>
    <t xml:space="preserve">Idle timeout has not been configured to meet IRS Requirements. </t>
  </si>
  <si>
    <t>5.3.16</t>
  </si>
  <si>
    <t>Run the following command and verify that output `LoginGraceTime` is between `1` and `60` seconds or `1m`:
# sshd -T -C user=root -C host="$(hostname)" -C addr="$(grep $(hostname) /etc/hosts | awk '{print $1}')" | grep logingracetime
logingracetime 60
Run the following command and verify the output:
# grep -Ei '^\s*LoginGraceTime\s+(0|6[1-9]|[7-9][0-9]|[1-9][0-9][0-9]+|[^1]m)' /etc/ssh/sshd_config
Nothing should be returned</t>
  </si>
  <si>
    <t>Incomplete SSH connection timeout is set to 60 seconds or less.</t>
  </si>
  <si>
    <t>Incomplete SSH connections do not timeout after 60 seconds or less.</t>
  </si>
  <si>
    <t>HSC17:  Denial of Service protection settings are not configured</t>
  </si>
  <si>
    <t>5.3.17</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</si>
  <si>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</si>
  <si>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</si>
  <si>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Configure SSH Warning Banner</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</si>
  <si>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</si>
  <si>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</si>
  <si>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</si>
  <si>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5.3.18</t>
  </si>
  <si>
    <t>Edit the `/etc/ssh/sshd_config` file to set the parameter as follows:
Banner /etc/issue.net</t>
  </si>
  <si>
    <t xml:space="preserve">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t>
  </si>
  <si>
    <t>Enable SSH PAM</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</si>
  <si>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</si>
  <si>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not enabled.</t>
  </si>
  <si>
    <t>5.3.19</t>
  </si>
  <si>
    <t>Edit the `/etc/ssh/sshd_config` file to set the parameter as follows:
UsePAM yes</t>
  </si>
  <si>
    <t>Enable SSH PAM. One method to achieve the recommended state is to execute the following:
Edit the `/etc/ssh/sshd_config` file to set the parameter as follows:
UsePAM yes</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</si>
  <si>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</si>
  <si>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</si>
  <si>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</si>
  <si>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5.3.21</t>
  </si>
  <si>
    <t xml:space="preserve">Edit the `/etc/ssh/sshd_config` file to set the parameter as follows:
maxstartups 10:30:60
</t>
  </si>
  <si>
    <t>Configure SSH MaxStartups. One method to achieve the recommended state is to execute the following:
Edit the `/etc/ssh/sshd_config` file to set the parameter as follows:
maxstartups 10:30:60</t>
  </si>
  <si>
    <t>Set SSH MaxSessions to 1</t>
  </si>
  <si>
    <t>The `MaxSessions` parameter Specifies the maximum number of open sessions permitted per network connection.</t>
  </si>
  <si>
    <t>Run the following command and verify that output `MaxSessions` is `1` 
# sshd -T -C user=root -C host="$(hostname)" -C addr="$(grep $(hostname) /etc/hosts | awk '{print $1}')" | grep -i maxsessions
maxsessions 1
Run the following command and verify the output:
grep -Ei '^\s*MaxSessions\s+(1[1-9]|[2-9][0-9]|[1-9][0-9][0-9]+)' /etc/ssh/sshd_config
Nothing should be returned</t>
  </si>
  <si>
    <t>SSH MaxSessions is set to 1.</t>
  </si>
  <si>
    <t>SSH MaxSessions has not been set to 1.</t>
  </si>
  <si>
    <t xml:space="preserve">Changed the MaxSessions from 10 to 1
</t>
  </si>
  <si>
    <t>5.3.22</t>
  </si>
  <si>
    <t>Edit the `/etc/ssh/sshd_config` file to set the parameter as follows:
MaxSessions 1</t>
  </si>
  <si>
    <t>Set SSH MaxSessions to 1.One method to achieve the recommended state is to execute the following:
Edit the `/etc/ssh/sshd_config` file to set the parameter as follows:
MaxSessions 1</t>
  </si>
  <si>
    <t>Strong passwords and limited attempts before locking an account protect systems from being hacked through brute force methods.</t>
  </si>
  <si>
    <t>Set Lockout for Failed Password Attempts to 3</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</si>
  <si>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Notes:
Additional module options may be set, recommendation only covers those listed here.
When modifying authentication configuration using the authconfig utility, the system-auth and password-auth files are overwritten with the settings from the authconfig utility. This can be avoided by creating symbolic links in place of the configuration files, which authconfig recognizes and does not overwrite. These symbolic links are the default for Fedora 19 derived distributions.
Use of the "audit" keyword may log credentials in the case of user error during authentication. This risk should be evaluated in the context of the site policies of your organization.
If a user has been locked out because they have reached the maximum consecutive failure count defined by `deny=` in the `pam_faillock.so` or the `pam_tally2.so` module, the user can be unlocked by issuing following commands. This command sets the failed count to 0, effectively unlocking the user.
 If `pam_faillock.so` is used:
# faillock --user &lt;username&gt; --reset
 If `pam_tally2.so` is used:
# pam_tally2 -u &lt;username&gt; --reset
 </t>
  </si>
  <si>
    <t>Verify password lockouts are configured. Ensure that the `deny=_n_` follows local site policy. This should not exceed `deny=3`.
If `pam_failock.so` is used:
Run the following commands:
# grep -E '^\s*auth\s+\S+\s+pam_(faillock|unix)\.so' /etc/pam.d/system-auth /etc/pam.d/password-auth
Verify the output includes the following lines:
/etc/pam.d/system-auth:auth required pam_faillock.so preauth silent audit deny=3 unlock_time=900
/etc/pam.d/system-auth:auth sufficient pam_unix.so nullok try_first_pass
/etc/pam.d/system-auth:auth [default=die] pam_faillock.so authfail audit deny=3 unlock_time=900
/etc/pam.d/password-auth:auth required pam_faillock.so preauth silent audit deny=3 unlock_time=900
/etc/pam.d/password-auth:auth sufficient pam_unix.so nullok try_first_pass
/etc/pam.d/password-auth:auth [default=die] pam_faillock.so authfail audit deny=3 unlock_time=900</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</si>
  <si>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</si>
  <si>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</si>
  <si>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</si>
  <si>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</si>
  <si>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Configure the lockout for failed password attempts. One method to achieve the recommended state is to execute the following:
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</si>
  <si>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Set password hashing algorithm to SHA-512</t>
  </si>
  <si>
    <t>The commands below change password encryption from `md5` to `sha512` (a much stronger hashing algorithm). All existing accounts will need to perform a password change to upgrade the stored hashes to the new algorithm.
**Note:**
These changes only apply to accounts configured on the local system.
Additional module options may be set, recommendation only covers those listed here.</t>
  </si>
  <si>
    <t>Run the following command to verify the sha512 option is included:
# grep -P '^\h*password\h+(sufficient|requisite|required)\h+pam_unix\.so\h+([^#\n\r]+)?sha512(\h+.*)?$' /etc/pam.d/system-auth /etc/pam.d/password-auth
/etc/pam.d/system-auth:password sufficient pam_unix.so sha512 shadow nullok try_first_pass use_authtok
/etc/pam.d/password-auth:password sufficient pam_unix.so sha512 shadow nullok try_first_pass use_authtok</t>
  </si>
  <si>
    <t>Password hashing algorithm is set to SHA-512.</t>
  </si>
  <si>
    <t>The SHA-512 algorithm provides much stronger hashing than MD5, thus providing additional protection to the system by increasing the level of effort for an attacker to successfully determine passwords.</t>
  </si>
  <si>
    <t>Edit the `/etc/pam.d/password-auth` and `/etc/pam.d/system-auth` files to include `sha512` option and remove the `md5` option for `pam_unix.so`:
password sufficient pam_unix.so sha512</t>
  </si>
  <si>
    <t>Set the password hashing algorithm to SHA-512. One method to achieve the recommended state is to execute the following:
Edit the `/etc/pam.d/password-auth` and `/etc/pam.d/system-auth` files to include `sha512` option and remove the `md5` option for `pam_unix.so`:
password sufficient pam_unix.so sha512</t>
  </si>
  <si>
    <t xml:space="preserve">Set Password history to 24 passwords remembered. </t>
  </si>
  <si>
    <t>The `/etc/security/opasswd` file stores the users' old passwords and can be checked to ensure that users are not recycling recent passwords.
**Note:** Additional module options may be set, recommendation only covers those listed here.</t>
  </si>
  <si>
    <t>Verify remembered password history follows local site policy, not to be less than `24`.
If `pam_pwhistory.so` is used:
Run the following command:
# grep -P '^\s*password\s+(requisite|required)\s+pam_pwhistory\.so\s+([^#]+\s+)*remember=([24-9]|[1-9][0-9]+)\b' /etc/pam.d/system-auth /etc/pam.d/password-auth
/etc/pam.d/system-auth:password required pam_pwhistory.so remember=24
/etc/pam.d/password-auth:password required pam_pwhistory.so remember=24
OR If `pam_unix.so` is used:
Run the following command:
# grep -P '^\s*password\s+(sufficient|requisite|required)\s+pam_unix\.so\s+([^#]+\s+)*remember=([24-9]|[1-9][0-9]+)\b' /etc/pam.d/system-auth /etc/pam.d/password-auth
/etc/pam.d/system-auth:password sufficient pam_unix.so remember=24
/etc/pam.d/password-auth:password sufficient pam_unix.so remember=24</t>
  </si>
  <si>
    <t xml:space="preserve">Password History has not been configured per IRS requirements. </t>
  </si>
  <si>
    <t>Forcing users not to reuse their past 24 passwords make it less likely that an attacker will be able to guess the password.</t>
  </si>
  <si>
    <t>Edit **both** the `/etc/pam.d/password-auth` and `/etc/pam.d/system-auth` files to include the remember option and conform to site policy as shown:
password required pam_pwhistory.so remember=24
Example: (**Second line is modified**)
password requisite pam_pwquality.so try_first_pass local_users_only authtok_type=
password required pam_pwhistory.so use_authtok remember=24 retry=3 
password sufficient pam_unix.so sha512 shadow nullok try_first_pass use_authtok
password required pam_deny.so</t>
  </si>
  <si>
    <t>Set the password history to 24. One method to achieve the recommended state is to execute the following command(s):
Edit **both** the `/etc/pam.d/password-auth` and `/etc/pam.d/system-auth` files to include the remember option and conform to site policy as shown:
password required pam_pwhistory.so remember=24</t>
  </si>
  <si>
    <t>Ensure system accounts are secured</t>
  </si>
  <si>
    <t>Run the following commands and verify no results are returned:
awk -F: '($1!="root" &amp;&amp; $1!="sync" &amp;&amp; $1!="shutdown" &amp;&amp; $1!="halt" &amp;&amp; $1!~/^\+/ &amp;&amp; $3&lt;'"$(awk '/^\s*UID_MIN/{print $2}' /etc/login.defs)"' &amp;&amp; $7!="'"$(which nologin)"'" &amp;&amp; $7!="/bin/false") {print}' /etc/passwd
awk -F: '($1!="root" &amp;&amp; $1!~/^\+/ &amp;&amp; $3&lt;'"$(awk '/^\s*UID_MIN/{print $2}' /etc/login.defs)"') {print $1}' /etc/passwd | xargs -I '{}' passwd -S '{}' | awk '($2!="L" &amp;&amp; $2!="LK") {print $1}'</t>
  </si>
  <si>
    <t>System accounts are secured.</t>
  </si>
  <si>
    <t>System accounts are not secured.</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</si>
  <si>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</si>
  <si>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</si>
  <si>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Ensure system accounts are secured.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</si>
  <si>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Set default group for the root account to GID 0</t>
  </si>
  <si>
    <t>Run the following command and verify the result is `0` :
# grep "^root:" /etc/passwd | cut -f4 -d:
0</t>
  </si>
  <si>
    <t>Root Account has a GID 0.</t>
  </si>
  <si>
    <t>Run the following command to set the `root` user default group to GID `0` :
# usermod -g 0 root</t>
  </si>
  <si>
    <t>Set the default group for the root account to GID 0. One method to achieve the recommended state is to execute the following command(s):
# usermod -g 0 root</t>
  </si>
  <si>
    <t>Configure default user shell timeout</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</si>
  <si>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</si>
  <si>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Default user shell timeout is configured.</t>
  </si>
  <si>
    <t>Default user shell timeout is not configured.</t>
  </si>
  <si>
    <t>Setting a timeout value reduces the window of opportunity for unauthorized user access to another user's shell session that has been left unattended. It also ends the inactive session and releases the resources associated with that session.</t>
  </si>
  <si>
    <t>Configure default user umask</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</si>
  <si>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</si>
  <si>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</si>
  <si>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Default user umask is configured.</t>
  </si>
  <si>
    <t>Default user umask is not configured.</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</si>
  <si>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</si>
  <si>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</si>
  <si>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Configure default user umask. One method to achieve the recommended state is to execute the following: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</si>
  <si>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 xml:space="preserve">Password Expiration has not been configured per IRS requirements. </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</si>
  <si>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</si>
  <si>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Set minimum days between password changes to 1 Day</t>
  </si>
  <si>
    <t>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t>
  </si>
  <si>
    <t xml:space="preserve">Password Minimum age is 1 day. </t>
  </si>
  <si>
    <t xml:space="preserve">Password Minimum age has not been configured per IRS requirements. </t>
  </si>
  <si>
    <t>Changed Min Days from 7 to 1</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</si>
  <si>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</si>
  <si>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PASS_MIN_DAYS 1
Modify user parameters for all users with a password set to match:
# chage --mindays 1 &lt;user&gt;</t>
  </si>
  <si>
    <t>Set Password Warning age to 14 days</t>
  </si>
  <si>
    <t>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&lt;user&gt;:&lt;PASS_WARN_AGE&gt;</t>
  </si>
  <si>
    <t xml:space="preserve">Password Warning age is 14 days. </t>
  </si>
  <si>
    <t xml:space="preserve">Password expiration warning days have not been configured per IRS requirements. </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</si>
  <si>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</si>
  <si>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command(s):
PASS_WARN_AGE 14
Modify user parameters for all users with a password set to match:
# chage --warndays 14 &lt;user&gt;</t>
  </si>
  <si>
    <t>Set User Accounts to be locked after 120 days of inactivity</t>
  </si>
  <si>
    <t>User accounts that have been inactive for over a given period of time can be automatically disabled. It is recommended that accounts that are inactive for 120 days after password expiration be disabled.
Note: A value of `-1` would disable this setting.</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</si>
  <si>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t>
  </si>
  <si>
    <t xml:space="preserve">User accounts are locked after 120 days of inactivity. </t>
  </si>
  <si>
    <t xml:space="preserve">Accounts do not lock after the IRS defined time period. </t>
  </si>
  <si>
    <t>Changed to 120 days</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</si>
  <si>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</si>
  <si>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</si>
  <si>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Set all users last password change date is in the past</t>
  </si>
  <si>
    <t>All users last password change date has been set in the past.</t>
  </si>
  <si>
    <t>All users last password change date has not been set in the past.</t>
  </si>
  <si>
    <t xml:space="preserve"> To close this finding, please provide screenshot showing all users last password change date has been set in the past with the agency's CAP.</t>
  </si>
  <si>
    <t>Set owner, group, and permissions on /etc/passwd</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</si>
  <si>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</si>
  <si>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</si>
  <si>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</si>
  <si>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 chown root:root /etc/passwd
# chmod u-x,g-wx,o-wx /etc/passwd</t>
  </si>
  <si>
    <t>Set owner, group, and permissions on /etc/passwd. One method to achieve the recommended state is to execute the following command(s):
# chown root:root /etc/passwd
# chmod u-x,g-wx,o-wx /etc/passwd</t>
  </si>
  <si>
    <t>Set owner, group, and permissions on /etc/passwd-</t>
  </si>
  <si>
    <t>Run the following command and verify Uid and Gid are both 0/root and Access is 644 or more restrictive:
# stat /etc/passwd-
Access: (0644/-rw-------) Uid: ( 0/ root) Gid: ( 0/ root)</t>
  </si>
  <si>
    <t>Permissions on /etc/passwd- are configured.</t>
  </si>
  <si>
    <t>Permissions on /etc/passwd- are not configured.</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</si>
  <si>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</si>
  <si>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</si>
  <si>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Set owner, group, and permissions on /etc/shadow</t>
  </si>
  <si>
    <t>Run the following command and verify Uid and Gid are 0/root ,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</si>
  <si>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</si>
  <si>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</si>
  <si>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</si>
  <si>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</si>
  <si>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To close this finding, please provide a copy of the /etc/shadow file with the agency's CAP.</t>
  </si>
  <si>
    <t>Set owner, group, and permissions on /etc/shadow-</t>
  </si>
  <si>
    <t>Run the following command and verify `Uid` is `0/root,` `Gid` is `0/root`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</si>
  <si>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</si>
  <si>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</si>
  <si>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</si>
  <si>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</si>
  <si>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Set owner, group, and permissions on /etc/gshadow-</t>
  </si>
  <si>
    <t>Run the following command and verify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</si>
  <si>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</si>
  <si>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</si>
  <si>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</si>
  <si>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</si>
  <si>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Configure permissions on /etc/gshadow</t>
  </si>
  <si>
    <t>Run the following command and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</si>
  <si>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</si>
  <si>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</si>
  <si>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</si>
  <si>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</si>
  <si>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Set owner, group, and permissions on /etc/group</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</si>
  <si>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</si>
  <si>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</si>
  <si>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</si>
  <si>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</si>
  <si>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</si>
  <si>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Set owner, group, and permissions on /etc/group-</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</si>
  <si>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</si>
  <si>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</si>
  <si>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</si>
  <si>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</si>
  <si>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</si>
  <si>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Ensure no world writable files exist</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</si>
  <si>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</si>
  <si>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Files on the server are world-writable.</t>
  </si>
  <si>
    <t>Removing write access for the "other" category ( `chmod o-w &lt;filename&gt;` ) is advisable, but always consult relevant vendor documentation to avoid breaking any application dependencies on a given file.</t>
  </si>
  <si>
    <t>Confirm that world writable films do not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</si>
  <si>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To close this finding, please provide a screenshot showing no world writable files exist on the system with the agency's CAP.</t>
  </si>
  <si>
    <t>AC-16</t>
  </si>
  <si>
    <t xml:space="preserve">Security Attributes </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</si>
  <si>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</si>
  <si>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</si>
  <si>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</si>
  <si>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</si>
  <si>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Ensure no ungrouped files or directories exist</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</si>
  <si>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t>
  </si>
  <si>
    <t xml:space="preserve">Files and directories on the server are not group owned. </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</si>
  <si>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</si>
  <si>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Files are allowed to be ran as privileged users other than themselves.</t>
  </si>
  <si>
    <t>Audit SUID executables for rogue origins and remove them from the system where applicable.</t>
  </si>
  <si>
    <t>To close this finding, please provide a screenshot showing files within the system do not have the Set User ID (SUID) bit set with the agency's CAP.</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</si>
  <si>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</si>
  <si>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for rogue origins and remove them from the system where applicable.</t>
  </si>
  <si>
    <t>To close this finding, please provide a screenshot showing files within the system do not have the Set Group ID (SGID) bit set with the agency's CAP.</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</si>
  <si>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</si>
  <si>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</si>
  <si>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</si>
  <si>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</si>
  <si>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</si>
  <si>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</si>
  <si>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</si>
  <si>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</si>
  <si>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</si>
  <si>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</si>
  <si>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</si>
  <si>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</si>
  <si>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</si>
  <si>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</si>
  <si>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groups in /etc/passwd exist in /etc/group</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</si>
  <si>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</si>
  <si>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</si>
  <si>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Set shadow group to empty</t>
  </si>
  <si>
    <t>Run the following commands and verify no results are returned:
# awk -F: '($1=="shadow") {print $NF}' /etc/group
# awk -F: -v GID="$(awk -F: '($1=="shadow") {print $3}' /etc/group)" '($4==GID) {print $1}' /etc/passwd</t>
  </si>
  <si>
    <t>The Shadow group is empty.</t>
  </si>
  <si>
    <t>The shadow group contains unauthorized users.</t>
  </si>
  <si>
    <t>Run the following command to remove all users from the shadow group
# sed -ri 's/(^shadow:[^:]*:[^:]*:)([^:]+$)/\1/' /etc/group
Change the primary group of any users with shadow as their primary group.
# usermod -g &lt;primary group&gt; &lt;user&gt;</t>
  </si>
  <si>
    <t>Remove all users from the shadow group, and change the primary group of any users with shadow as their primary group. One method to achieve the recommended state is to execute the following command(s):
# sed -ri 's/(^shadow:[^:]*:[^:]*:)([^:]+$)/\1/' /etc/group
Change the primary group of any users with shadow as their primary group.
# usermod -g &lt;primary group&gt; &lt;user&gt;</t>
  </si>
  <si>
    <t>Ensure no duplicate user names exist</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</si>
  <si>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</si>
  <si>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</si>
  <si>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</si>
  <si>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HAC20:  Agency duplicates usernames</t>
  </si>
  <si>
    <t>Ensure no duplicate group names exist</t>
  </si>
  <si>
    <t>Run the following script and verify no results are returned:
#!/bin/bash
cut -d: -f1 /etc/group | sort | uniq -d | while read -r x; do
echo "Duplicate group name ${x} in /etc/group"
done</t>
  </si>
  <si>
    <t xml:space="preserve">Group names are unique on the server. </t>
  </si>
  <si>
    <t>Group names are not unique on the server.</t>
  </si>
  <si>
    <t>Ensure no duplicate UIDs exist</t>
  </si>
  <si>
    <t>Run the following script and verify no results are returned:
#!/bin/bash
cut -f3 -d":" /etc/passwd | sort -n | uniq -c | while read -r x; do
[ -z "$x" ] &amp; then
users=$(awk -F: '($3 == n) { print $1 }' n="$2" /etc/passwd | xargs)
echo "Duplicate UID ($2): $users"
fi
done</t>
  </si>
  <si>
    <t>User Identifiers are unique on the server.</t>
  </si>
  <si>
    <t>User Identifiers are not unique on the server.</t>
  </si>
  <si>
    <t>Ensure no duplicate GIDs exist</t>
  </si>
  <si>
    <t>Although the `groupadd` program will not let you create a duplicate Group ID (GID), it is possible for an administrator to manually edit the `/etc/group` file and change the GID field.
_Note: You can also use the `grpck` command to check for other inconsistencies in the `/etc/group` file._</t>
  </si>
  <si>
    <t>Run the following script and verify no results are returned:
#!/bin/bash 
cut -d: -f3 /etc/group | sort | uniq -d | while read -r x; do
echo "Duplicate GID ($x) in /etc/group"
done</t>
  </si>
  <si>
    <t>Group Identifiers are unique on the server.</t>
  </si>
  <si>
    <t>Group Identifiers are not unique on the server.</t>
  </si>
  <si>
    <t xml:space="preserve">Set root to be the only UID 0 </t>
  </si>
  <si>
    <t>Run the following command and verify that only "root" is returned:
# awk -F: '($3 == 0) { print $1 }' /etc/passwd
root</t>
  </si>
  <si>
    <t xml:space="preserve">A superuser other than root exists with the superuser identifier. </t>
  </si>
  <si>
    <t>Set root to be the only UID 0 account since it must be limited to only the default `root` account and only from the system console. One method to achieve the recommended state is to remove any users other than `root` with UID `0` or assign them a new UID if appropriate.</t>
  </si>
  <si>
    <t>Set root PATH Integrity</t>
  </si>
  <si>
    <t>Run the following script and verify no results are returned:
#!/bin/bash
RPCV="$(sudo -Hiu root env | grep '^PATH' | cut -d= -f2)"
echo "$RPCV" | grep -q "::" &amp;&amp; echo "root's path contains a empty directory (::)"
echo "$RPCV" | grep -q ":$" &amp; do
if [ -d "$x" ]; then
ls -ldH "$x" | awk '$9 == "." {print "PATH contains current working directory (.)"}
$3 != "root" {print $9, "is not owned by root"}
substr($1,6,1) != "-" {print $9, "is group writable"}
substr($1,9,1) != "-" {print $9, "is world writable"}'
else
echo "$x is not a directory"
fi
done</t>
  </si>
  <si>
    <t>The root PATH integrity is not appropriately set.</t>
  </si>
  <si>
    <t>Set ownership to root:root for all root PATH environment variables.</t>
  </si>
  <si>
    <t>Ensure all users home directories exist</t>
  </si>
  <si>
    <t>Run the following script and verify no results are returned:
#!/bin/bash
awk -F: '($1!~/(halt|sync|shutdown|nfsnobody)/ &amp;&amp; $7!~/^(\/usr)?\/sbin\/nologin(\/)?$/ &amp; do
if [ ! -d "$dir" ]; then
echo "User: \"$user\" home directory: \"$dir\"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</si>
  <si>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</si>
  <si>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</si>
  <si>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#!/bin/bash
awk -F: '($1!~/(halt|sync|shutdown|nfsnobody)/ &amp;&amp; $7!~/^(\/usr)?\/sbin\/nologin(\/)?$/ &amp; do
if [ ! -d "$dir" ]; then
mkdir "$dir"
chmod g-w,o-wrx "$dir"
chown "$user" "$dir"
fi
done</t>
  </si>
  <si>
    <t>Ensure all users' home directories exist. One method to achieve the recommended state is to execute the following script:
#!/bin/bash
awk -F: '($1!~/(halt|sync|shutdown|nfsnobody)/ &amp;&amp; $7!~/^(\/usr)?\/sbin\/nologin(\/)?$/ &amp; do
if [ ! -d "$dir" ]; then
mkdir "$dir"
chmod g-w,o-wrx "$dir"
chown "$user" "$dir"
fi
done</t>
  </si>
  <si>
    <t>To close this finding, please provide a screenshot showing users home directories exist with the agency's CAP.</t>
  </si>
  <si>
    <t>Ensure users own their home directories</t>
  </si>
  <si>
    <t>Run the following script and verify no results are returned:
#!/bin/bash 
awk -F: '($1!~/(halt|sync|shutdown|nfsnobody)/ &amp;&amp; $7!~/^(\/usr)?\/sbin\/nologin(\/)?$/ &amp; do
if [ ! -d "$dir" ]; then
echo "User: \"$user\" home directory: \"$dir\" does not exist."
else
owner=$(stat -L -c "%U" "$dir")
if [ "$owner" != "$user" ]; then
echo "User: \"$user\" home directory: \"$dir\" is owned by \"$owner\""
fi
fi
done</t>
  </si>
  <si>
    <t xml:space="preserve">For each system user, the /etc/passwd file defines the user owning their home directory. Output is not returned from the command. </t>
  </si>
  <si>
    <t xml:space="preserve">Users are not the owner of their own home directory. </t>
  </si>
  <si>
    <t>Change the ownership of any home directories that are not owned by the defined user to the correct user.
The following script will create missing home directories, set the owner, and set the permissions for interactive users' home directories: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</si>
  <si>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Change the ownership of any home directories that are not owned by the defined user to the correct user. One method to achieve the recommended state is to execute the following script: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</si>
  <si>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Set users home directories permissions to 750 or more restrictive</t>
  </si>
  <si>
    <t>Run the following script and verify no results are returned:
#!/bin/bash
awk -F: '($1!~/(halt|sync|shutdown|nfsnobody)/ &amp;&amp; $7!~/^(\/usr)?\/sbin\/nologin(\/)?$/ &amp; do
 if [ ! -d "$dir" ]; then
 echo "User: \"$user\" home directory: \"$dir\" doesn't exist"
 else
 dirperm=$(stat -L -c "%A" "$dir")
 if [ "$(echo "$dirperm" | cut -c6)" != "-" ] || [ "$(echo "$dirperm" | cut -c8)" != "-" ] || [ "$(echo "$dirperm" | cut -c9)" != "-" ] || [ "$(echo "$dirperm" | cut -c10)" != "-" ]; then
 echo "User: \"$user\" home directory: \"$dir\" has permissions: \"$(stat -L -c "%a" "$dir")\""
 fi
 fi
done</t>
  </si>
  <si>
    <t xml:space="preserve">Users do not have excessive permissions to home directories. Output is not returned from the command. </t>
  </si>
  <si>
    <t xml:space="preserve">Users home directories do not have correct ownership and/or permissions
</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</si>
  <si>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users' home directories:
#!/bin/bash
awk -F: '($1!~/(halt|sync|shutdown|nfsnobody)/ &amp;&amp; $7!~/^(\/usr)?\/sbin\/nologin(\/)?$/ &amp; do
if [ -d "$dir" ]; then
dirperm=$(stat -L -c "%A" "$dir")
if [ "$(echo "$dirperm" | cut -c6)" != "-" ] || [ "$(echo "$dirperm" | cut -c8)" != "-" ] || [ "$(echo "$dirperm" | cut -c9)" != "-" ] || [ "$(echo "$dirperm" | cut -c10)" != "-" ]; then
chmod g-w,o-rwx "$dir"
fi
fi
done</t>
  </si>
  <si>
    <t>Set the users' home directories permissions to 750 or a value that is more restrictive. One method to achieve the recommended state is to execute the following script:
#!/bin/bash
awk -F: '($1!~/(halt|sync|shutdown|nfsnobody)/ &amp;&amp; $7!~/^(\/usr)?\/sbin\/nologin(\/)?$/ &amp; do
if [ -d "$dir" ]; then
dirperm=$(stat -L -c "%A" "$dir")
if [ "$(echo "$dirperm" | cut -c6)" != "-" ] || [ "$(echo "$dirperm" | cut -c8)" != "-" ] || [ "$(echo "$dirperm" | cut -c9)" != "-" ] || [ "$(echo "$dirperm" | cut -c10)" != "-" ]; then
chmod g-w,o-rwx "$dir"
fi
fi
done</t>
  </si>
  <si>
    <t>Ensure users dot files are not group or world writable</t>
  </si>
  <si>
    <t>Run the following script and verify no results are returned:
#!/bin/bash
awk -F: '($1!~/(halt|sync|shutdown|nfsnobody)/ &amp;&amp; $7!~/^(\/usr)?\/sbin\/nologin(\/)?$/ &amp; do
if [ -d "$dir" ]; then
for file in "$dir"/.*; do
if [ ! -h "$file" ] &amp; then
fileperm=$(stat -L -c "%A" "$file")
if [ "$(echo "$fileperm" | cut -c6)" != "-" ] || [ "$(echo "$fileperm" | cut -c9)" != "-" ]; then
echo "User: \"$user\" file: \"$file\" has permissions: \"$fileperm\"" 
fi
fi
done
fi
done</t>
  </si>
  <si>
    <t xml:space="preserve">Users do not have excessive permissions to the "dot" files. Output is not returned from the command. </t>
  </si>
  <si>
    <t xml:space="preserve">The dot files do not have correct ownership and/or permissions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</si>
  <si>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#!/bin/bash
awk -F: '($1!~/(halt|sync|shutdown|nfsnobody)/ &amp;&amp; $7!~/^(\/usr)?\/sbin\/nologin(\/)?$/ &amp; do
if [ -d "$dir" ]; then
for file in "$dir"/.*; do
if [ ! -h "$file" ] &amp; then
fileperm=$(stat -L -c "%A" "$file")
if [ "$(echo "$fileperm" | cut -c6)" != "-" ] || [ "$(echo "$fileperm" | cut -c9)" != "-" ]; then
chmod go-w "$file"
fi
fi
done
fi
done</t>
  </si>
  <si>
    <t>Ensure users dot files are not group or world writable. One method to achieve the recommended state is to execute the following script:
#!/bin/bash
awk -F: '($1!~/(halt|sync|shutdown|nfsnobody)/ &amp;&amp; $7!~/^(\/usr)?\/sbin\/nologin(\/)?$/ &amp; do
if [ -d "$dir" ]; then
for file in "$dir"/.*; do
if [ ! -h "$file" ] &amp; then
fileperm=$(stat -L -c "%A" "$file")
if [ "$(echo "$fileperm" | cut -c6)" != "-" ] || [ "$(echo "$fileperm" | cut -c9)" != "-" ]; then
chmod go-w "$file"
fi
fi
done
fi
done</t>
  </si>
  <si>
    <t>To close this finding, please provide a screenshot showing users do not have excessive permissions to the "dot" files with the agency's CAP.</t>
  </si>
  <si>
    <t>Ensure no users have .forward files</t>
  </si>
  <si>
    <t>Run the following script and verify no results are returned:
#!/bin/bash 
awk -F: '($1!~/(root|halt|sync|shutdown|nfsnobody)/ &amp;&amp; $7!~/^(\/usr)?\/sbin\/nologin(\/)?$/ &amp; do
if [ -d "$dir" ]; then
file="$dir/.forward"
if [ ! -h "$file" ] &amp; then 
echo "User: \"$user\" file: \"$file\" exists"
fi
fi
done</t>
  </si>
  <si>
    <t xml:space="preserve">The .forward file is not used on the system to forward the user's mail. Output is not returned from the command. </t>
  </si>
  <si>
    <t xml:space="preserve">Unauthorized mail forwarding exists on the server. </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</si>
  <si>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#!/bin/bash 
awk -F: '($1!~/(root|halt|sync|shutdown|nfsnobody)/ &amp;&amp; $7!~/^(\/usr)?\/sbin\/nologin(\/)?$/ &amp; do
if [ -d "$dir" ]; then
file="$dir/.forward"
[ ! -h "$file" ] &amp;&amp; [ -f "$file" ] &amp;&amp; rm -r "$file"
fi
done</t>
  </si>
  <si>
    <t>Remove .forward files from all user directories. One method to achieve the recommended state is to execute the following script:
#!/bin/bash 
awk -F: '($1!~/(root|halt|sync|shutdown|nfsnobody)/ &amp;&amp; $7!~/^(\/usr)?\/sbin\/nologin(\/)?$/ &amp; do
if [ -d "$dir" ]; then
file="$dir/.forward"
[ ! -h "$file" ] &amp;&amp; [ -f "$file" ] &amp;&amp; rm -r "$file"
fi
done</t>
  </si>
  <si>
    <t>Ensure no users have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</si>
  <si>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</si>
  <si>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#!/bin/bash
awk -F: '($1!~/(halt|sync|shutdown|nfsnobody)/ &amp;&amp; $7!~/^(\/usr)?\/sbin\/nologin(\/)?$/ &amp; do
 if [ -d "$dir" ]; then
 file="$dir/.netrc"
 if [ ! -h "$file" ] &amp; then
 if stat -L -c "%A" "$file" | cut -c4-10 | grep -Eq '[^-]+'; then
 echo "FAILED: User: \"$user\" file: \"$file\" exists with permissions: \"$(stat -L -c "%a" "$file")\", remove file or excessive permissions"
 else
 echo "WARNING: User: \"$user\" file: \"$file\" exists with permissions: \"$(stat -L -c "%a" "$file")\", remove file unless required"
 fi
 fi
 fi
done
Verify:
Any lines beginning with `FAILED:` - File should be removed unless deemed necessary, in accordance with local site policy, and permissions are updated to be `600` or more restrictive
 Any lines beginning with `WARNING:` - File should be removed unless deemed necessary, and in accordance with local site policy</t>
  </si>
  <si>
    <t>No users have .netrc files.</t>
  </si>
  <si>
    <t>Plain text usernames and passwords can be used to login to remote file shares.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</si>
  <si>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</si>
  <si>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
The following script will remove .netrc files from interactive users' home directories
#!/bin/bash
awk -F: '($1!~/(halt|sync|shutdown|nfsnobody)/ &amp;&amp; $7!~/^(\/usr)?\/sbin\/nologin(\/)?$/ &amp; do
if [ -d "$dir" ]; then
file="$dir/.netrc"
[ ! -h "$file" ] &amp;&amp; [ -f "$file" ] &amp;&amp; rm -f "$file"
fi
done</t>
  </si>
  <si>
    <t>Remove .netrc files from all user directories. One method to achieve the recommended state is to execute the following script:
#!/bin/bash
awk -F: '($1!~/(halt|sync|shutdown|nfsnobody)/ &amp;&amp; $7!~/^(\/usr)?\/sbin\/nologin(\/)?$/ &amp; do
if [ -d "$dir" ]; then
file="$dir/.netrc"
[ ! -h "$file" ] &amp;&amp; [ -f "$file" ] &amp;&amp; rm -f "$file"
fi
done</t>
  </si>
  <si>
    <t>Ensure no users have .rhosts files</t>
  </si>
  <si>
    <t>Run the following script and verify no results are returned:
#!/bin/bash 
awk -F: '($1!~/(root|halt|sync|shutdown|nfsnobody)/ &amp;&amp; $7!~/^(\/usr)?\/sbin\/nologin(\/)?$/ &amp; do
if [ -d "$dir" ]; then
file="$dir/.rhosts"
if [ ! -h "$file" ] &amp; then 
echo "User: \"$user\" file: \"$file\" exists"
fi
fi
done</t>
  </si>
  <si>
    <t>No users have .rhosts file.</t>
  </si>
  <si>
    <t>Remote host definition files are present on the server.</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</si>
  <si>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#!/bin/bash 
awk -F: '($1!~/(root|halt|sync|shutdown|nfsnobody)/ &amp;&amp; $7!~/^(\/usr)?\/sbin\/nologin(\/)?$/ &amp; do
if [ -d "$dir" ]; then
file="$dir/.rhosts"
[ ! -h "$file" ] &amp;&amp; [ -f "$file" ] &amp;&amp; rm -r "$file"
fi
done</t>
  </si>
  <si>
    <t>Locate and remove all .rhosts files. One method to achieve the recommended state is to execute the following script:
#!/bin/bash 
awk -F: '($1!~/(root|halt|sync|shutdown|nfsnobody)/ &amp;&amp; $7!~/^(\/usr)?\/sbin\/nologin(\/)?$/ &amp; do
if [ -d "$dir" ]; then
file="$dir/.rhosts"
[ ! -h "$file" ] &amp;&amp; [ -f "$file" ] &amp;&amp; rm -r "$file"
fi
done</t>
  </si>
  <si>
    <t>OEL7-189</t>
  </si>
  <si>
    <t>OEL7-190</t>
  </si>
  <si>
    <t>OEL7-191</t>
  </si>
  <si>
    <t>OEL7-192</t>
  </si>
  <si>
    <t>OEL7-193</t>
  </si>
  <si>
    <t>OEL7-194</t>
  </si>
  <si>
    <t>OEL7-195</t>
  </si>
  <si>
    <t>OEL7-196</t>
  </si>
  <si>
    <t>OEL7-197</t>
  </si>
  <si>
    <t>OEL7-198</t>
  </si>
  <si>
    <t>OEL7-199</t>
  </si>
  <si>
    <t>OEL7-200</t>
  </si>
  <si>
    <t>OEL7-201</t>
  </si>
  <si>
    <t>OEL7-202</t>
  </si>
  <si>
    <t>OEL7-203</t>
  </si>
  <si>
    <t>OEL7-204</t>
  </si>
  <si>
    <t>OEL7-205</t>
  </si>
  <si>
    <t>OEL7-206</t>
  </si>
  <si>
    <t>OEL7-207</t>
  </si>
  <si>
    <t>OEL7-208</t>
  </si>
  <si>
    <t>OEL7-209</t>
  </si>
  <si>
    <t>OEL7-210</t>
  </si>
  <si>
    <t>OEL7-211</t>
  </si>
  <si>
    <t>OEL7-212</t>
  </si>
  <si>
    <t>To close this finding, please provide a screenshot of the updated OEL 7 version and its patch level with the agency's CAP.</t>
  </si>
  <si>
    <t>Set password expiration to 90 days or less for admin and non-admin users</t>
  </si>
  <si>
    <t>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90</t>
  </si>
  <si>
    <t xml:space="preserve">Updated Passwords are required to be changed every 90 days all user accounts </t>
  </si>
  <si>
    <t>Set password expiration to 90 days or less. One method to achieve the recommended state is to execute the following command(s):
Set the `PASS_MAX_DAYS` parameter to conform to site policy in `/etc/login.defs`:
PASS_MAX_DAYS 90.
Modify user parameters for all users with a password set to match:
# chage --maxdays 90.</t>
  </si>
  <si>
    <t xml:space="preserve"> Set the `PASS_MAX_DAYS` parameter to conform to site policy in `/etc/login.defs`:
PASS_MAX_DAYS 90 Modify user parameters for all users with a password set to match:
# chage --maxdays 90
 </t>
  </si>
  <si>
    <t>Password expiration has been set to 90 days or less for admin and non admin users.</t>
  </si>
  <si>
    <t>The `PASS_MAX_DAYS` parameter in `/etc/login.defs` allows an administrator to force passwords to expire once they reach a defined age. It is recommended that the `PASS_MAX_DAYS` parameter be set to less than or equal to 90 days for admin and  non-admins.</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</si>
  <si>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The following options are set in the `/etc/security/pwquality.conf` file:
Password Length:
- `minlen = 14` - password must be 14 characters or more
Password complexity:
- `minclass = 4` - The minimum number of required classes of characters for the new password (digits, uppercase, lowercase, others)
OR
- `dcredit = -1` - provide at least one digit
- `ucredit = -1` - provide at least one uppercase character
- `ocredit = -1` - provide at least one special character
- `lcredit = -1` - provide at least one lowercase character
The following is set in the `/etc/pam.d/password-auth` and `/etc/pam.d/system-auth` files
- `try_first_pass` - retrieve the password from a previous stacked PAM module. If not available, then prompt the user for a password.
- `retry=3` - Allow 3 tries before sending back a failure.
The settings shown above are one possible policy. Alter these values to conform to your own organization's password policies.
Notes:
Settings in `/etc/security/pwquality.conf` must use spaces around the `=` symbol.
Additional modules options may be set in the `/etc/pam.d/password-auth` and `/etc/pam.d/system-auth` files</t>
  </si>
  <si>
    <t>Verify password creation requirements conform to organization policy.
Run the following command to verify the minimum password length is 14 or more characters.
# grep '^\s*minlen\s*' /etc/security/pwquality.conf
minlen = 14
Run one of the following commands to verify the required password complexity:
# grep '^\s*minclass\s*' /etc/security/pwquality.conf
minclass = 4
OR
# grep -E '^\s*[duol]credit\s*' /etc/security/pwquality.conf
dcredit = -1
ucredit = -1
lcredit = -1
ocredit = -1
Run the following commands to verify the files: `/etc/pam.d/password-auth` and `/etc/pam.d/system-auth` include `try_first_pass` and `retry=3` on the `password requisite pam_pwquality.so` line.
# grep -P '^\s*password\s+(?:requisite|required)\s+pam_pwquality\.so\s+(?:\S+\s+)*(?!\2)(retry=[1-3]|try_first_pass)\s+(?:\S+\s+)*(?!\1)(retry=[1-3]|try_first_pass)\s*(?:\s+\S+\s*)*(?:\s+#.*)?$' /etc/pam.d/password-auth
password requisite pam_pwquality.so try_first_pass retry=3
# grep -P '^\s*password\s+(?:requisite|required)\s+pam_pwquality\.so\s+(?:\S+\s+)*(?!\2)(retry=[1-3]|try_first_pass)\s+(?:\S+\s+)*(?!\1)(retry=[1-3]|try_first_pass)\s*(?:\s+\S+\s*)*(?:\s+#.*)?$' /etc/pam.d/system-auth
password requisite pam_pwquality.so try_first_pass retry=3</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</si>
  <si>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</si>
  <si>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&lt;/li&gt;* retry=3 - Allow 3 tries before sending back a failure.
The following options are set in the /etc/security/pwquality.conf file: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the Agency own organization's password policies.</t>
  </si>
  <si>
    <t>Run the following commands and verify all password requirements conform to organization policy and minlen is 14 or more:
# grep pam_cracklib.so /etc/pam.d/password-auth
password requisite pam_cracklib.so try_first_pass retry=3 minlen=14 dcredit=-1 ucredit=-1 ocredit=-1 lcredit=-1
# grep pam_cracklib.so /etc/pam.d/system-auth
password requisite pam_cracklib.so try_first_pass retry=3 minlen=14 dcredit=-1 ucredit=-1 ocredit=-1 lcredit=-1
Additional options may be present, "requisite" may be "required".</t>
  </si>
  <si>
    <t xml:space="preserve">Change the password minimum length of 8 to 14 characters to comply with the new publication
</t>
  </si>
  <si>
    <t>Change the password minimum length of 8 to 14 characters to comply with the new publication</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</si>
  <si>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Edit the `/etc/pam.d/password-auth` and `/etc/pam.d/system-auth` files to include the appropriate options for `pam_pwquality.so` and to conform to site policy:
password requisite pam_pwquality.so try_first_pass retry=3</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</si>
  <si>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</si>
  <si>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</si>
  <si>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</si>
  <si>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</si>
  <si>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 xml:space="preserve">Configure the password creation requirements to protect systems from being hacked through brute force methods by requiring eight characters or more and IRS compliant complexity settings.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t>
  </si>
  <si>
    <t>Run the following command and verify `PASS_MAX_DAYS` conforms to site policy (no more than 90 days):
# grep ^\s*PASS_MAX_DAYS /etc/login.defs
PASS_MAX_DAYS 90
Run the following command and Review list of users and PASS_MAX_DAYS to verify that all users' PASS_MAX_DAYS conforms to site policy (no more than 90 days):
# grep -E '^[^:]+:[^!*]' /etc/shadow | cut -d: -f1,5
&lt;user&gt;:&lt;PASS_MAX_DAYS&gt;</t>
  </si>
  <si>
    <t>The `PASS_MAX_DAYS` parameter in `/etc/login.defs` allows an administrator to force passwords to expire once they reach a defined age. It is recommended that the `PASS_MAX_DAYS` parameter be set to less than or equal to 90 days.
Notes:
A value of `-1` will disable password expiration._
The password expiration must be greater than the minimum days between password changes or users will be unable to change their password.</t>
  </si>
  <si>
    <t xml:space="preserve">Password expiration is 90 days for privilege and normal users. </t>
  </si>
  <si>
    <t xml:space="preserve">Set the PASS_MAX_DAYS parameter to conform to site policy in/etc/login.defs: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</si>
  <si>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in/etc/login.defs:
PASS_MAX_DAYS 90 
Modify user parameters for all users with a password set to match:
# chage --maxdays 90</t>
  </si>
  <si>
    <t>Set Password Expiration to 90 days or less forAdministrators and  standard users</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</si>
  <si>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</si>
  <si>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 xml:space="preserve">Run the following command and verify PASS_WARN_AGE is 14 or more:
# grep PASS_WARN_AGE /etc/login.defs
PASS_WARN_AGE 14
Verify all users with a password have their number of days of warning before password expires set to 7 or more:
# egrep ^[^:]+:[^\!*] /etc/shadow | cut -d: -f1
# chage --list 
Number of days of warning before password expires : 14
</t>
  </si>
  <si>
    <t xml:space="preserve">Set password expiration to 90 days or less. </t>
  </si>
  <si>
    <t xml:space="preserve">Password expiration is 90 days for privilege accounts and normal users. </t>
  </si>
  <si>
    <t>Set password expiration to 90 days or less. One method for implementing the recommended state is to perform the following:
Set the PASS_MAX_DAYS` parameter to conform to site policy in/etc/login.defs`:
PASS_MAX_DAYS 90
Modify user parameters for all users with a password set to match:
# chage --maxdays 90.</t>
  </si>
  <si>
    <t>Set password expiration to 90 days or less. One method to achieve the recommended state is to execute the following command(s):
Set the PASS_MAX_DAYS` parameter to conform to site policy in/etc/login.defs`:
PASS_MAX_DAYS 90
Modify user parameters for all users with a password set to match:
# chage --maxdays 90.</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</si>
  <si>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</si>
  <si>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</si>
  <si>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</si>
  <si>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</si>
  <si>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</si>
  <si>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</si>
  <si>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</si>
  <si>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</si>
  <si>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</si>
  <si>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</si>
  <si>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</si>
  <si>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</si>
  <si>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</si>
  <si>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</si>
  <si>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</si>
  <si>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</si>
  <si>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</si>
  <si>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</si>
  <si>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</si>
  <si>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</si>
  <si>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</si>
  <si>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</si>
  <si>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</si>
  <si>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</si>
  <si>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</si>
  <si>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</si>
  <si>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</si>
  <si>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</si>
  <si>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</si>
  <si>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</si>
  <si>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</si>
  <si>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</si>
  <si>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</si>
  <si>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</si>
  <si>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</si>
  <si>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</si>
  <si>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</si>
  <si>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</si>
  <si>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</si>
  <si>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HSC42: Encryption capabilities do not meet the latest FIPS 140 requirements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</si>
  <si>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</si>
  <si>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</si>
  <si>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</si>
  <si>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HAC64: Multi-factor authentication is not required for internal privileged and non-privileged access
HAC65: Multi-factor authentication is not required for internal privileged access
HAC66: Multi-factor authentication is not required for internal non-privileged access</t>
  </si>
  <si>
    <t>OELGEN-09</t>
  </si>
  <si>
    <t>OELGEN-10</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</si>
  <si>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</si>
  <si>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</si>
  <si>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</si>
  <si>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HAC65
HAC66</t>
  </si>
  <si>
    <t xml:space="preserve">HAC14: Warning banner is insufficient
HAC38:Warning banner does not exist 
                                          </t>
  </si>
  <si>
    <t>Added CIS RedHat Enterprise Linux 7 Benchmark v3.1.1,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</si>
  <si>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</si>
  <si>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</si>
  <si>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</si>
  <si>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</si>
  <si>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</si>
  <si>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</si>
  <si>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</si>
  <si>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</si>
  <si>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</si>
  <si>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</si>
  <si>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Configure default user shell timeout to 1800 seconds or less</t>
  </si>
  <si>
    <t>Default user shell timeout  is not set to 1800 seconds or less.</t>
  </si>
  <si>
    <t>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</si>
  <si>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command(s): 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</si>
  <si>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Run the following commands and verify `ClientAliveInterval` is between `1` and `1800`:
# sshd -T -C user=root -C host="$(hostname)" -C addr="$(grep $(hostname) /etc/hosts | awk '{print $1}')" | grep clientaliveinterval
clientaliveinterval 1800
Run the following command and verify `ClientAliveCountMax` is `0`:
# sshd -T -C user=root -C host="$(hostname)" -C addr="$(grep $(hostname) /etc/hosts | awk '{print $1}')" | grep clientalivecountmax
clientalivecountmax 3
Run the following commands and verify the output:
# grep -Ei '^\s*ClientAliveInterval\s+(0|9[0-9][1-9]|[1-9][0-9][0-9][0-9]+|1[6-9]m|[2-9][0-9]m|[1-9][0-9][0-9]+m)\b' /etc/ssh/sshd_config
Nothing should be returned
# grep -Ei '^\s*ClientAliveCountMax\s+([1-9]|[1-9][0-9]+)\b' /etc/ssh/sshd_config
Nothing should be returned</t>
  </si>
  <si>
    <t>The two options `ClientAliveInterval` and `ClientAliveCountMax` control the timeout of ssh sessions.
- `ClientAliveInterval` sets a timeout interval in seconds after which if no data has been received from the client, sshd will send a message through the encrypted channel to request a response from the client. The default is 0, indicating that these messages will not be sent to the client.
- `ClientAliveCountMax` sets the number of client alive messages which may be sent without sshd receiving any messages back from the client. If this threshold is reached while client alive messages are being sent, sshd will disconnect the client, terminating the session. The default value is `3`.
 - The client alive messages are sent through the encrypted channel
 - Setting `ClientAliveCountMax` to `0` disables connection termination
_Example: The default value is 3. If `ClientAliveInterval` is set to 30, and `ClientAliveCountMax` is left at the default, unresponsive SSH clients will be disconnected after approximately 45 seconds_</t>
  </si>
  <si>
    <t>Run the following script to verify that `TMOUT` is configured to: include a timeout of no more than `1800` seconds, to be `readonly`, to be `exported`, and is not being changed to a longer timeout.
#!/bin/bash
output1="" output2=""
[ -f /etc/bashrc ] &amp; do
 grep -Pq '^\s*([^#]+\s+)?TMOUT=(1800|[1-8][0-9][0-9]|[1-9][0-9]|[1-9])\b' "$f" &amp;\s*)?readonly\s+TMOUT(\s+|\s*;|\s*$|=(1800|[1-8][0-9][0-9]|[1-9][0-9]|[1-9]))\b' "$f" &amp;\s*)?export\s+TMOUT(\s+|\s*;|\s*$|=(1800|[1-8][0-9][0-9]|[1-9][0-9]|[1-9]))\b' "$f" &amp;&amp; output1="$f"
done
grep -Pq '^\s*([^#]+\s+)?TMOUT=(9[0-9][1-9]|9[1-9][0-9]|0+|[1-9]\d{3,})\b' /etc/profile /etc/profile.d/*.sh "$BRC" &amp;&amp; output2=$(grep -Ps '^\s*([^#]+\s+)?TMOUT=(9[0-9][1-9]|9[1-9][0-9]|0+|[1-9]\d{3,})\b' /etc/profile /etc/profile.d/*.sh $BRC)
if [ -n "$output1" ] &amp; then
echo -e "\nPASSED\n\nTMOUT is configured in: \"$output1\"\n"
else
[ -z "$output1" ] &amp;&amp; echo -e "\nFAILED\n\nTMOUT is not configured\n"
[ -n "$output2" ] &amp;&amp; echo -e "\nFAILED\n\nTMOUT is incorrectly configured in: \"$output2\"\n"
fi</t>
  </si>
  <si>
    <t>Configure SSH Idle Timeout Interval. One method to achieve the recommended state is to execute the following:
Edit the `/etc/ssh/sshd_config` file to set the parameters according to site policy. This should include `ClientAliveInterval` between `1` and `1800` and `ClientAliveCountMax` of `0`:
ClientAliveInterval 1800
ClientAliveCountMax 0</t>
  </si>
  <si>
    <t>Edit the `/etc/ssh/sshd_config` file to set the parameters according to site policy. This should include `ClientAliveInterval` between `1` and `1800` and `ClientAliveCountMax` of `0`:
ClientAliveInterval 1800
ClientAliveCountMax 0</t>
  </si>
  <si>
    <t>Having no timeout value associated with a connection could allow an unauthorized user access to another user's `ssh` session (e.g. user walks away from their computer and doesn't lock the screen). Setting a timeout value reduces this risk.
- The recommended `ClientAliveInterval` setting is no greater than `1800` seconds (30 minutes)
- The recommended `ClientAliveCountMax` setting is `0`
- At the 30 minute interval, if the ssh session is inactive, the session will be terminated.</t>
  </si>
  <si>
    <t>Configure default user shell timeout to 1800 seconds or less. One method to achieve the recommended state is to execute the following:
Review `/etc/bashrc`, `/etc/profile`, and all files ending in `*.sh` in the `/etc/profile.d/` directory and remove or edit all `TMOUT=_n_` entries to follow local site policy. `TMOUT` should not exceed 1800 or be equal to `0`.
Configure `TMOUT` in **one** of the following files:
A file in the `/etc/profile.d/` directory ending in `.sh`
`/etc/profile`
`/etc/bashrc`
`TMOUT` configuration examples:
As multiple lines:
TMOUT=1800
readonly TMOUT
export TMOUT
As a single line:
readonly TMOUT=1800 ; export TMOUT</t>
  </si>
  <si>
    <t>Review `/etc/bashrc`, `/etc/profile`, and all files ending in `*.sh` in the `/etc/profile.d/` directory and remove or edit all `TMOUT=_n_` entries to follow local site policy. `TMOUT` should not exceed 1800 or be equal to `0`.
Configure `TMOUT` in **one** of the following files:
A file in the `/etc/profile.d/` directory ending in `.sh`
`/etc/profile`
`/etc/bashrc`
`TMOUT` configuration examples:
As multiple lines:
TMOUT=1800
readonly TMOUT
export TMOUT
As a single line:
readonly TMOUT=1800 ; export TMOUT</t>
  </si>
  <si>
    <t>Idle Timeout has been set to 30 minutes or 18000 seconds. 
Output contains the following:
ClientAliveInterval 1800
ClientAliveCountMax 0</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</si>
  <si>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</si>
  <si>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Default user shell timeout  is set to 1800 seconds or less.
Output contains the following:
readonly TMOUT=1800 ; export TMOUT</t>
  </si>
  <si>
    <t xml:space="preserve">Run the following commands and verify all TMOUT lines returned are 1800 or less and at least one exists in each file.
# grep "^TMOUT" /etc/bashrc
readonly TMOUT=1800 ; export TMOUT
# grep "^TMOUT" /etc/profile /etc/profile.d/*.sh
readonly TMOUT=1800 ; export TMOUT
</t>
  </si>
  <si>
    <t>Idle Timeout has been set to 30 minutes or 1800 seconds. 
Output contains the following:
ClientAliveInterval 1800
ClientAliveCountMax 0</t>
  </si>
  <si>
    <t xml:space="preserve">Run the following commands and verify ClientAliveInterval is between 1 and 1800 and ClientAliveCountMax is 3 or less:
# grep "^ClientAliveInterval" /etc/ssh/sshd_config
ClientAliveInterval 1800
# grep "^ClientAliveCountMax" /etc/ssh/sshd_config
ClientAliveCountMax 0
</t>
  </si>
  <si>
    <t>Section title conveys the intent of the recommendation.</t>
  </si>
  <si>
    <t>The Rationale section conveys the security benefits of the recommended configuration. This section also details where the risks, threats, and vulnerabilities associated with a configuration posture.</t>
  </si>
  <si>
    <t>Configure permissions on the /etc/motd file.</t>
  </si>
  <si>
    <t>Configure permissions on the /etc/motd file. One method to achieve the recommended state is to execute the following command(s):
Run the following commands to set permissions on /etc/motd :
# chown root:root /etc/motd
# chmod 644 /etc/motd.</t>
  </si>
  <si>
    <t xml:space="preserve">Configure permissions on the /etc/motd file to prevent it from modification by unauthorized users with incorrect or misleading information. One method to achieve the recommended state is to execute the following command(s):
# chown root:root /etc/motd
# chmod u-x,go-wx /etc/motd </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</si>
  <si>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</si>
  <si>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To close this finding, please provide a screenshot of the updated OEL version and its patch / kernel level with the agency's CAP.</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</si>
  <si>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required:_
- The server should be configured for `SNMP v3` only. `User Authentication` and `Message Encryption` should be configured._
- If `SNMP v2` is **absolutely** necessary, modify the community strings' values.</t>
  </si>
  <si>
    <t>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RHEL6 Test Cases - Test cases specific to Red Hat Enterprise Linux 6.  These should be tested in conjunction with the Gen Test Cases.   
▪ RHEL7 Test Cases - Test cases specific to Red Hat Enterprise Linux 7.  These should be tested in conjunction with the Gen Test Cases. 
▪ RHEL8 Test Cases - Test cases specific to Red Hat Enterprise Linux 8.  These should be tested in conjunction with the Gen Test Cases.</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</si>
  <si>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</si>
  <si>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</si>
  <si>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3.1</t>
  </si>
  <si>
    <t>Internal changes &amp; updates</t>
  </si>
  <si>
    <t>▪ CIS Red Hat Enterprise Linux 6 Security Checklist Version 2.1.0</t>
  </si>
  <si>
    <t>▪ CIS Red Hat Enterprise Linux 7 Security Checklist Version 3.1.1</t>
  </si>
  <si>
    <t>▪ CIS CentOS 8 Security Checklist Version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</si>
</sst>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9"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b/>
      <sz val="11"/>
      <color theme="1"/>
      <name val="Calibri"/>
      <family val="2"/>
      <scheme val="minor"/>
    </font>
    <font>
      <sz val="10"/>
      <color theme="1" tint="4.9989318521683403E-2"/>
      <name val="Arial"/>
      <family val="2"/>
    </font>
    <font>
      <sz val="11"/>
      <color theme="1" tint="4.9989318521683403E-2"/>
      <name val="Arial"/>
      <family val="2"/>
    </font>
    <font>
      <sz val="10"/>
      <color indexed="8"/>
      <name val="Calibri"/>
      <family val="2"/>
    </font>
    <font>
      <sz val="10"/>
      <color rgb="FFFF0000"/>
      <name val="Arial"/>
      <family val="2"/>
    </font>
    <font>
      <sz val="8"/>
      <name val="Calibri"/>
      <family val="2"/>
    </font>
    <font>
      <sz val="8"/>
      <name val="Calibri"/>
      <family val="2"/>
    </font>
  </fonts>
  <fills count="19">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9.9978637043366805E-2"/>
        <bgColor indexed="64"/>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s>
  <cellStyleXfs count="14">
    <xf numFmtId="0" fontId="0" fillId="0" borderId="0" applyFill="0" applyProtection="0"/>
    <xf numFmtId="0" fontId="14" fillId="0" borderId="0" applyNumberFormat="0" applyFill="0" applyBorder="0" applyAlignment="0" applyProtection="0"/>
    <xf numFmtId="0" fontId="3" fillId="0" borderId="0"/>
    <xf numFmtId="0" fontId="3" fillId="0" borderId="0"/>
    <xf numFmtId="0" fontId="15"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12" fillId="0" borderId="0"/>
    <xf numFmtId="0" fontId="5" fillId="0" borderId="0"/>
    <xf numFmtId="0" fontId="1" fillId="0" borderId="0" applyFill="0" applyProtection="0"/>
  </cellStyleXfs>
  <cellXfs count="388">
    <xf numFmtId="0" fontId="0" fillId="0" borderId="0" xfId="0" applyFill="1" applyProtection="1"/>
    <xf numFmtId="0" fontId="0" fillId="0" borderId="0" xfId="0" applyProtection="1"/>
    <xf numFmtId="0" fontId="2" fillId="2" borderId="2" xfId="0" applyFont="1" applyFill="1" applyBorder="1" applyAlignment="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3" fillId="0" borderId="14" xfId="0" applyFont="1" applyBorder="1" applyAlignment="1" applyProtection="1">
      <alignment horizontal="left" vertical="center"/>
      <protection locked="0"/>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0" fillId="0" borderId="0" xfId="0" applyAlignment="1"/>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5"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6"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7" xfId="0" applyFont="1" applyFill="1" applyBorder="1" applyAlignment="1" applyProtection="1">
      <alignment vertical="top"/>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8" xfId="0" applyFont="1" applyFill="1" applyBorder="1" applyAlignment="1" applyProtection="1">
      <alignment vertical="top" wrapText="1"/>
    </xf>
    <xf numFmtId="0" fontId="9" fillId="0" borderId="0" xfId="0" applyFont="1" applyFill="1" applyProtection="1"/>
    <xf numFmtId="0" fontId="6" fillId="5" borderId="1" xfId="0" applyFont="1" applyFill="1" applyBorder="1" applyAlignment="1" applyProtection="1">
      <alignment vertical="top" wrapText="1"/>
    </xf>
    <xf numFmtId="0" fontId="3" fillId="0" borderId="19" xfId="0" applyFont="1" applyFill="1" applyBorder="1" applyAlignment="1">
      <alignment horizontal="left" vertical="top" wrapText="1"/>
    </xf>
    <xf numFmtId="0" fontId="3" fillId="0" borderId="19" xfId="0" applyFont="1" applyFill="1" applyBorder="1" applyAlignment="1">
      <alignment vertical="top" wrapText="1"/>
    </xf>
    <xf numFmtId="0" fontId="3" fillId="0" borderId="19" xfId="0" quotePrefix="1" applyFont="1" applyFill="1" applyBorder="1" applyAlignment="1">
      <alignment horizontal="left" vertical="top" wrapText="1"/>
    </xf>
    <xf numFmtId="0" fontId="3" fillId="0" borderId="19" xfId="2" applyFont="1" applyFill="1" applyBorder="1" applyAlignment="1">
      <alignment horizontal="left" vertical="top" wrapText="1"/>
    </xf>
    <xf numFmtId="0" fontId="5" fillId="0" borderId="19" xfId="0" applyFont="1" applyFill="1" applyBorder="1" applyAlignment="1" applyProtection="1">
      <alignment horizontal="left" vertical="top" wrapText="1"/>
    </xf>
    <xf numFmtId="0" fontId="5" fillId="0" borderId="19" xfId="0" applyFont="1" applyFill="1" applyBorder="1" applyAlignment="1" applyProtection="1">
      <alignment vertical="top" wrapText="1"/>
    </xf>
    <xf numFmtId="0" fontId="5" fillId="0" borderId="19" xfId="0" applyFont="1" applyFill="1" applyBorder="1" applyAlignment="1" applyProtection="1">
      <alignment vertical="top"/>
    </xf>
    <xf numFmtId="0" fontId="6" fillId="7" borderId="18" xfId="0" applyFont="1" applyFill="1" applyBorder="1" applyAlignment="1" applyProtection="1">
      <alignmen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5" xfId="0" applyFont="1" applyFill="1" applyBorder="1" applyAlignment="1" applyProtection="1">
      <alignment vertical="center"/>
    </xf>
    <xf numFmtId="0" fontId="5" fillId="0" borderId="19" xfId="0" applyFont="1" applyFill="1" applyBorder="1" applyProtection="1"/>
    <xf numFmtId="0" fontId="0" fillId="0" borderId="19" xfId="0" applyFill="1" applyBorder="1" applyAlignment="1" applyProtection="1">
      <alignment vertical="top"/>
    </xf>
    <xf numFmtId="0" fontId="5" fillId="8" borderId="19" xfId="0" applyFont="1" applyFill="1" applyBorder="1" applyAlignment="1" applyProtection="1">
      <alignment horizontal="left" vertical="top" wrapText="1"/>
    </xf>
    <xf numFmtId="0" fontId="5" fillId="8" borderId="19" xfId="0" applyFont="1" applyFill="1" applyBorder="1" applyAlignment="1" applyProtection="1">
      <alignment vertical="top" wrapText="1"/>
    </xf>
    <xf numFmtId="0" fontId="0" fillId="8" borderId="0" xfId="0" applyFill="1" applyProtection="1"/>
    <xf numFmtId="0" fontId="3" fillId="0" borderId="19" xfId="0" applyFont="1" applyFill="1" applyBorder="1" applyAlignment="1" applyProtection="1">
      <alignment horizontal="left" vertical="top" wrapText="1"/>
    </xf>
    <xf numFmtId="0" fontId="0" fillId="8" borderId="0" xfId="0" applyFill="1"/>
    <xf numFmtId="0" fontId="3" fillId="8" borderId="5" xfId="0" applyFont="1" applyFill="1" applyBorder="1" applyAlignment="1">
      <alignment vertical="top"/>
    </xf>
    <xf numFmtId="0" fontId="3" fillId="8" borderId="0" xfId="0" applyFont="1" applyFill="1" applyBorder="1" applyAlignment="1">
      <alignment vertical="top"/>
    </xf>
    <xf numFmtId="0" fontId="3" fillId="8" borderId="7" xfId="0" applyFont="1" applyFill="1" applyBorder="1" applyAlignment="1">
      <alignment vertical="top"/>
    </xf>
    <xf numFmtId="0" fontId="3" fillId="8" borderId="8" xfId="0" applyFont="1" applyFill="1" applyBorder="1" applyAlignment="1">
      <alignment vertical="top"/>
    </xf>
    <xf numFmtId="0" fontId="0" fillId="8" borderId="20" xfId="0" applyFill="1" applyBorder="1"/>
    <xf numFmtId="0" fontId="0" fillId="8" borderId="21" xfId="0" applyFill="1" applyBorder="1"/>
    <xf numFmtId="0" fontId="0" fillId="8" borderId="0" xfId="0" applyFill="1" applyBorder="1"/>
    <xf numFmtId="0" fontId="0" fillId="8" borderId="22" xfId="0" applyFill="1" applyBorder="1"/>
    <xf numFmtId="0" fontId="7" fillId="8" borderId="22" xfId="0" applyFont="1" applyFill="1" applyBorder="1" applyAlignment="1">
      <alignment vertical="top"/>
    </xf>
    <xf numFmtId="0" fontId="7" fillId="8" borderId="0" xfId="0" applyFont="1" applyFill="1" applyBorder="1" applyAlignment="1">
      <alignment vertical="top"/>
    </xf>
    <xf numFmtId="0" fontId="7" fillId="8" borderId="0" xfId="0" applyFont="1" applyFill="1" applyBorder="1" applyAlignment="1">
      <alignment vertical="top" wrapText="1"/>
    </xf>
    <xf numFmtId="0" fontId="0" fillId="8" borderId="23" xfId="0" applyFill="1" applyBorder="1"/>
    <xf numFmtId="0" fontId="0" fillId="8" borderId="24" xfId="0" applyFill="1" applyBorder="1"/>
    <xf numFmtId="0" fontId="6" fillId="8" borderId="22" xfId="0" applyFont="1" applyFill="1" applyBorder="1" applyAlignment="1"/>
    <xf numFmtId="0" fontId="6" fillId="5" borderId="20" xfId="0" applyFont="1" applyFill="1" applyBorder="1" applyAlignment="1"/>
    <xf numFmtId="0" fontId="6" fillId="5" borderId="21" xfId="0" applyFont="1" applyFill="1" applyBorder="1" applyAlignment="1"/>
    <xf numFmtId="0" fontId="6" fillId="5" borderId="25" xfId="0" applyFont="1" applyFill="1" applyBorder="1" applyAlignment="1"/>
    <xf numFmtId="0" fontId="7" fillId="5" borderId="23" xfId="0" applyFont="1" applyFill="1" applyBorder="1" applyAlignment="1"/>
    <xf numFmtId="0" fontId="6" fillId="5" borderId="24" xfId="0" applyFont="1" applyFill="1" applyBorder="1" applyAlignment="1"/>
    <xf numFmtId="0" fontId="6" fillId="5" borderId="26" xfId="0" applyFont="1" applyFill="1" applyBorder="1" applyAlignment="1"/>
    <xf numFmtId="0" fontId="6" fillId="3" borderId="23" xfId="0" applyFont="1" applyFill="1" applyBorder="1" applyAlignment="1"/>
    <xf numFmtId="0" fontId="0" fillId="9" borderId="24" xfId="0" applyFill="1" applyBorder="1"/>
    <xf numFmtId="0" fontId="0" fillId="9" borderId="26"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3"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14" xfId="0" applyFont="1" applyFill="1" applyBorder="1" applyAlignment="1">
      <alignment horizontal="center" vertical="center"/>
    </xf>
    <xf numFmtId="0" fontId="6" fillId="8" borderId="31" xfId="0" applyFont="1" applyFill="1" applyBorder="1" applyAlignment="1">
      <alignment vertical="center"/>
    </xf>
    <xf numFmtId="0" fontId="6" fillId="8" borderId="32" xfId="0" applyFont="1" applyFill="1" applyBorder="1" applyAlignment="1">
      <alignment vertical="center"/>
    </xf>
    <xf numFmtId="0" fontId="6" fillId="8" borderId="0" xfId="0" applyFont="1" applyFill="1" applyBorder="1"/>
    <xf numFmtId="0" fontId="6" fillId="3" borderId="33" xfId="0" applyFont="1" applyFill="1" applyBorder="1" applyAlignment="1"/>
    <xf numFmtId="0" fontId="6" fillId="3" borderId="34" xfId="0" applyFont="1" applyFill="1" applyBorder="1" applyAlignment="1"/>
    <xf numFmtId="0" fontId="8" fillId="5" borderId="35" xfId="0" applyFont="1" applyFill="1" applyBorder="1" applyAlignment="1">
      <alignment horizontal="center" vertical="center"/>
    </xf>
    <xf numFmtId="0" fontId="8" fillId="8" borderId="0" xfId="0" applyFont="1" applyFill="1" applyBorder="1" applyAlignment="1">
      <alignment horizontal="center" vertical="center"/>
    </xf>
    <xf numFmtId="0" fontId="3" fillId="0" borderId="19" xfId="0" applyFont="1" applyBorder="1" applyAlignment="1">
      <alignment horizontal="center" vertical="center"/>
    </xf>
    <xf numFmtId="0" fontId="7" fillId="8" borderId="24" xfId="0" applyFont="1" applyFill="1" applyBorder="1" applyAlignment="1">
      <alignment vertical="top" wrapText="1"/>
    </xf>
    <xf numFmtId="0" fontId="6" fillId="4" borderId="33" xfId="0" applyFont="1" applyFill="1" applyBorder="1" applyAlignment="1"/>
    <xf numFmtId="0" fontId="6" fillId="4" borderId="34" xfId="0" applyFont="1" applyFill="1" applyBorder="1" applyAlignment="1"/>
    <xf numFmtId="0" fontId="17"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5" xfId="0" applyFont="1" applyFill="1" applyBorder="1" applyAlignment="1" applyProtection="1">
      <alignment vertical="top"/>
    </xf>
    <xf numFmtId="0" fontId="6" fillId="6" borderId="22" xfId="0" applyFont="1" applyFill="1" applyBorder="1" applyAlignment="1" applyProtection="1">
      <alignment vertical="top"/>
    </xf>
    <xf numFmtId="0" fontId="6" fillId="6" borderId="6" xfId="0" applyFont="1" applyFill="1" applyBorder="1" applyAlignment="1" applyProtection="1">
      <alignment vertical="top"/>
    </xf>
    <xf numFmtId="0" fontId="6" fillId="5" borderId="36" xfId="0" applyFont="1" applyFill="1" applyBorder="1" applyAlignment="1" applyProtection="1">
      <alignment vertical="top" wrapText="1"/>
      <protection locked="0"/>
    </xf>
    <xf numFmtId="0" fontId="6" fillId="5" borderId="19" xfId="0" applyFont="1" applyFill="1" applyBorder="1" applyAlignment="1" applyProtection="1">
      <alignment vertical="top" wrapText="1"/>
      <protection locked="0"/>
    </xf>
    <xf numFmtId="0" fontId="0" fillId="0" borderId="0" xfId="0" applyProtection="1">
      <protection locked="0"/>
    </xf>
    <xf numFmtId="0" fontId="3" fillId="0" borderId="37"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38" xfId="0" applyFont="1" applyBorder="1" applyAlignment="1" applyProtection="1">
      <alignment horizontal="left" vertical="top" wrapText="1"/>
      <protection locked="0"/>
    </xf>
    <xf numFmtId="0" fontId="5" fillId="3" borderId="0" xfId="0" applyFont="1" applyFill="1" applyBorder="1" applyProtection="1">
      <protection locked="0"/>
    </xf>
    <xf numFmtId="0" fontId="5"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6" xfId="0" applyFill="1" applyBorder="1" applyProtection="1"/>
    <xf numFmtId="0" fontId="6"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3" fillId="8" borderId="0" xfId="0" applyFont="1" applyFill="1" applyAlignment="1">
      <alignment vertical="center"/>
    </xf>
    <xf numFmtId="0" fontId="3" fillId="8" borderId="8" xfId="0" applyFont="1" applyFill="1" applyBorder="1" applyAlignment="1" applyProtection="1">
      <alignment horizontal="center" vertical="top"/>
    </xf>
    <xf numFmtId="0" fontId="3" fillId="8" borderId="0" xfId="0" applyFont="1" applyFill="1" applyAlignment="1" applyProtection="1"/>
    <xf numFmtId="0" fontId="0" fillId="8" borderId="0" xfId="0" applyFill="1" applyAlignment="1" applyProtection="1"/>
    <xf numFmtId="0" fontId="3" fillId="8" borderId="2" xfId="0" applyFont="1" applyFill="1" applyBorder="1" applyAlignment="1" applyProtection="1">
      <alignment vertical="top"/>
    </xf>
    <xf numFmtId="0" fontId="3" fillId="8" borderId="3" xfId="0" applyFont="1" applyFill="1" applyBorder="1" applyAlignment="1" applyProtection="1">
      <alignment vertical="top"/>
    </xf>
    <xf numFmtId="0" fontId="3" fillId="8" borderId="15" xfId="0" applyFont="1" applyFill="1" applyBorder="1" applyAlignment="1" applyProtection="1">
      <alignment vertical="top"/>
    </xf>
    <xf numFmtId="0" fontId="3" fillId="8" borderId="7" xfId="0" applyFont="1" applyFill="1" applyBorder="1" applyAlignment="1" applyProtection="1">
      <alignment vertical="top"/>
    </xf>
    <xf numFmtId="0" fontId="3" fillId="8" borderId="8" xfId="0" applyFont="1" applyFill="1" applyBorder="1" applyAlignment="1" applyProtection="1">
      <alignment vertical="top"/>
    </xf>
    <xf numFmtId="0" fontId="3" fillId="8" borderId="16" xfId="0" applyFont="1" applyFill="1" applyBorder="1" applyAlignment="1" applyProtection="1">
      <alignment vertical="top"/>
    </xf>
    <xf numFmtId="0" fontId="3" fillId="8" borderId="10" xfId="0" applyFont="1" applyFill="1" applyBorder="1" applyAlignment="1" applyProtection="1">
      <alignment vertical="top"/>
    </xf>
    <xf numFmtId="0" fontId="3" fillId="8" borderId="11" xfId="0" applyFont="1" applyFill="1" applyBorder="1" applyAlignment="1" applyProtection="1">
      <alignment vertical="top"/>
    </xf>
    <xf numFmtId="0" fontId="3" fillId="8" borderId="13" xfId="0" applyFont="1" applyFill="1" applyBorder="1" applyAlignment="1" applyProtection="1">
      <alignment vertical="top"/>
    </xf>
    <xf numFmtId="0" fontId="3" fillId="8" borderId="5" xfId="0" applyFont="1" applyFill="1" applyBorder="1" applyAlignment="1" applyProtection="1">
      <alignment vertical="top"/>
    </xf>
    <xf numFmtId="0" fontId="3" fillId="8" borderId="0" xfId="0" applyFont="1" applyFill="1" applyBorder="1" applyAlignment="1" applyProtection="1">
      <alignment vertical="top"/>
    </xf>
    <xf numFmtId="0" fontId="3" fillId="8" borderId="17" xfId="0" applyFont="1" applyFill="1" applyBorder="1" applyAlignment="1" applyProtection="1">
      <alignment vertical="top"/>
    </xf>
    <xf numFmtId="0" fontId="7" fillId="0" borderId="19" xfId="0" applyFont="1" applyFill="1" applyBorder="1" applyAlignment="1">
      <alignment horizontal="center" vertical="center" wrapText="1"/>
    </xf>
    <xf numFmtId="0" fontId="3" fillId="8" borderId="33" xfId="0" applyFont="1" applyFill="1" applyBorder="1" applyAlignment="1"/>
    <xf numFmtId="0" fontId="3" fillId="8" borderId="34" xfId="0" applyFont="1" applyFill="1" applyBorder="1"/>
    <xf numFmtId="0" fontId="3" fillId="8" borderId="2" xfId="0" applyFont="1" applyFill="1" applyBorder="1" applyAlignment="1">
      <alignment vertical="top"/>
    </xf>
    <xf numFmtId="0" fontId="3" fillId="8" borderId="3" xfId="0" applyFont="1" applyFill="1" applyBorder="1" applyAlignment="1">
      <alignment vertical="top"/>
    </xf>
    <xf numFmtId="0" fontId="0" fillId="8" borderId="0" xfId="0" applyFill="1" applyAlignment="1"/>
    <xf numFmtId="0" fontId="3" fillId="0" borderId="19" xfId="2" applyNumberFormat="1" applyBorder="1" applyAlignment="1" applyProtection="1">
      <alignment horizontal="center" vertical="top"/>
    </xf>
    <xf numFmtId="0" fontId="0" fillId="9" borderId="0" xfId="0" applyFill="1" applyProtection="1"/>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6" fillId="6" borderId="39" xfId="0" applyFont="1" applyFill="1" applyBorder="1" applyAlignment="1" applyProtection="1">
      <alignment vertical="top"/>
    </xf>
    <xf numFmtId="0" fontId="3" fillId="8" borderId="40" xfId="0" applyFont="1" applyFill="1" applyBorder="1" applyAlignment="1" applyProtection="1">
      <alignment horizontal="left" vertical="top"/>
    </xf>
    <xf numFmtId="0" fontId="3" fillId="8" borderId="34" xfId="0" applyFont="1" applyFill="1" applyBorder="1" applyAlignment="1" applyProtection="1">
      <alignment horizontal="left" vertical="top"/>
    </xf>
    <xf numFmtId="0" fontId="3"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6" fillId="6" borderId="36" xfId="0" applyFont="1" applyFill="1" applyBorder="1" applyAlignment="1" applyProtection="1">
      <alignment vertical="top"/>
    </xf>
    <xf numFmtId="0" fontId="6" fillId="8"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8" borderId="0" xfId="0" applyFont="1" applyFill="1" applyProtection="1"/>
    <xf numFmtId="0" fontId="10" fillId="0" borderId="19" xfId="0" applyFont="1" applyBorder="1" applyAlignment="1">
      <alignment horizontal="center" vertical="center"/>
    </xf>
    <xf numFmtId="0" fontId="10" fillId="0" borderId="19" xfId="0" applyFont="1" applyBorder="1" applyAlignment="1">
      <alignment horizontal="center" vertical="center" wrapText="1"/>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6"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6" fillId="4" borderId="36"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0" fontId="6" fillId="4" borderId="41" xfId="0" applyFont="1" applyFill="1" applyBorder="1" applyAlignment="1"/>
    <xf numFmtId="0" fontId="6" fillId="4" borderId="42" xfId="0" applyFont="1" applyFill="1" applyBorder="1" applyAlignment="1"/>
    <xf numFmtId="0" fontId="6" fillId="4" borderId="43" xfId="0" applyFont="1" applyFill="1" applyBorder="1" applyAlignment="1"/>
    <xf numFmtId="0" fontId="6" fillId="5" borderId="30" xfId="0" applyFont="1" applyFill="1" applyBorder="1" applyAlignment="1">
      <alignment vertical="center"/>
    </xf>
    <xf numFmtId="0" fontId="6" fillId="5" borderId="12" xfId="0" applyFont="1" applyFill="1" applyBorder="1" applyAlignment="1">
      <alignment vertical="center"/>
    </xf>
    <xf numFmtId="0" fontId="3" fillId="8" borderId="44" xfId="0" applyFont="1" applyFill="1" applyBorder="1" applyAlignment="1">
      <alignment vertical="top"/>
    </xf>
    <xf numFmtId="0" fontId="3" fillId="8" borderId="4" xfId="0" applyFont="1" applyFill="1" applyBorder="1" applyAlignment="1">
      <alignment vertical="top"/>
    </xf>
    <xf numFmtId="0" fontId="3" fillId="8" borderId="22" xfId="0" applyFont="1" applyFill="1" applyBorder="1" applyAlignment="1">
      <alignment vertical="top"/>
    </xf>
    <xf numFmtId="0" fontId="3" fillId="8" borderId="6" xfId="0" applyFont="1" applyFill="1" applyBorder="1" applyAlignment="1">
      <alignment vertical="top"/>
    </xf>
    <xf numFmtId="0" fontId="3" fillId="8" borderId="23" xfId="0" applyFont="1" applyFill="1" applyBorder="1" applyAlignment="1">
      <alignment vertical="top"/>
    </xf>
    <xf numFmtId="0" fontId="3" fillId="8" borderId="24" xfId="0" applyFont="1" applyFill="1" applyBorder="1" applyAlignment="1">
      <alignment vertical="top"/>
    </xf>
    <xf numFmtId="0" fontId="3" fillId="8" borderId="26" xfId="0" applyFont="1" applyFill="1" applyBorder="1" applyAlignment="1">
      <alignment vertical="top"/>
    </xf>
    <xf numFmtId="0" fontId="5" fillId="9" borderId="0" xfId="0" applyFont="1" applyFill="1" applyBorder="1" applyAlignment="1" applyProtection="1">
      <alignment vertical="top"/>
    </xf>
    <xf numFmtId="0" fontId="18" fillId="10" borderId="19" xfId="0" applyFont="1" applyFill="1" applyBorder="1" applyAlignment="1" applyProtection="1">
      <alignment horizontal="left" wrapText="1"/>
    </xf>
    <xf numFmtId="0" fontId="18" fillId="11" borderId="19" xfId="0" applyFont="1" applyFill="1" applyBorder="1" applyAlignment="1" applyProtection="1">
      <alignment horizontal="left" wrapText="1"/>
    </xf>
    <xf numFmtId="0" fontId="18" fillId="12" borderId="19" xfId="0" applyFont="1" applyFill="1" applyBorder="1" applyAlignment="1" applyProtection="1">
      <alignment horizontal="left" wrapText="1"/>
    </xf>
    <xf numFmtId="0" fontId="18" fillId="13" borderId="19" xfId="0" applyFont="1" applyFill="1" applyBorder="1" applyAlignment="1" applyProtection="1">
      <alignment horizontal="left" wrapText="1"/>
    </xf>
    <xf numFmtId="0" fontId="18" fillId="14" borderId="19" xfId="0" applyFont="1" applyFill="1" applyBorder="1" applyAlignment="1" applyProtection="1">
      <alignment horizontal="left" wrapText="1"/>
    </xf>
    <xf numFmtId="0" fontId="18" fillId="15" borderId="19" xfId="0" applyFont="1" applyFill="1" applyBorder="1" applyAlignment="1" applyProtection="1">
      <alignment horizontal="left" wrapText="1"/>
    </xf>
    <xf numFmtId="0" fontId="19" fillId="16" borderId="19" xfId="0" applyFont="1" applyFill="1" applyBorder="1" applyAlignment="1" applyProtection="1">
      <alignment horizontal="left" vertical="top" wrapText="1"/>
    </xf>
    <xf numFmtId="15" fontId="19" fillId="16" borderId="19" xfId="0" applyNumberFormat="1" applyFont="1" applyFill="1" applyBorder="1" applyAlignment="1" applyProtection="1">
      <alignment horizontal="left" vertical="top" wrapText="1"/>
    </xf>
    <xf numFmtId="0" fontId="6" fillId="5" borderId="4" xfId="0" applyFont="1" applyFill="1" applyBorder="1" applyAlignment="1">
      <alignment vertical="center"/>
    </xf>
    <xf numFmtId="0" fontId="3" fillId="5" borderId="9" xfId="0" applyFont="1" applyFill="1" applyBorder="1" applyAlignment="1">
      <alignment vertical="center"/>
    </xf>
    <xf numFmtId="0" fontId="3" fillId="8" borderId="9" xfId="0" applyFont="1" applyFill="1" applyBorder="1" applyAlignment="1">
      <alignment vertical="top"/>
    </xf>
    <xf numFmtId="0" fontId="5" fillId="0" borderId="19" xfId="0" applyFont="1" applyBorder="1" applyAlignment="1" applyProtection="1">
      <alignment vertical="top"/>
      <protection locked="0"/>
    </xf>
    <xf numFmtId="0" fontId="5" fillId="0" borderId="19" xfId="0" applyFont="1" applyBorder="1" applyAlignment="1" applyProtection="1">
      <alignment vertical="top" wrapText="1"/>
      <protection locked="0"/>
    </xf>
    <xf numFmtId="0" fontId="5" fillId="0" borderId="33" xfId="0" applyFont="1" applyBorder="1" applyAlignment="1" applyProtection="1">
      <alignment vertical="top" wrapText="1"/>
      <protection locked="0"/>
    </xf>
    <xf numFmtId="0" fontId="3" fillId="0" borderId="19" xfId="0" applyFont="1" applyBorder="1" applyAlignment="1" applyProtection="1">
      <alignment horizontal="left" vertical="top" wrapText="1"/>
      <protection locked="0"/>
    </xf>
    <xf numFmtId="0" fontId="3" fillId="0" borderId="19" xfId="5" applyFont="1" applyFill="1" applyBorder="1" applyAlignment="1">
      <alignment horizontal="left" vertical="top" wrapText="1"/>
    </xf>
    <xf numFmtId="0" fontId="3" fillId="0" borderId="19" xfId="0" applyFont="1" applyFill="1" applyBorder="1" applyAlignment="1" applyProtection="1">
      <alignment horizontal="left" vertical="top" wrapText="1"/>
      <protection locked="0"/>
    </xf>
    <xf numFmtId="0" fontId="3" fillId="0" borderId="19" xfId="4" applyFont="1" applyBorder="1" applyAlignment="1">
      <alignment vertical="top" wrapText="1"/>
    </xf>
    <xf numFmtId="0" fontId="6" fillId="4" borderId="0" xfId="0" applyFont="1" applyFill="1" applyBorder="1" applyAlignment="1" applyProtection="1">
      <alignment wrapText="1"/>
      <protection locked="0"/>
    </xf>
    <xf numFmtId="0" fontId="0" fillId="9" borderId="0" xfId="0" applyFill="1" applyAlignment="1" applyProtection="1">
      <alignment wrapText="1"/>
      <protection locked="0"/>
    </xf>
    <xf numFmtId="0" fontId="0" fillId="0" borderId="0" xfId="0" applyAlignment="1" applyProtection="1">
      <alignment wrapText="1"/>
      <protection locked="0"/>
    </xf>
    <xf numFmtId="0" fontId="5" fillId="9" borderId="0" xfId="0" applyFont="1" applyFill="1" applyAlignment="1" applyProtection="1">
      <alignment wrapText="1"/>
      <protection locked="0"/>
    </xf>
    <xf numFmtId="0" fontId="5" fillId="0" borderId="0" xfId="0" applyFont="1" applyAlignment="1" applyProtection="1">
      <alignment wrapText="1"/>
      <protection locked="0"/>
    </xf>
    <xf numFmtId="0" fontId="3" fillId="0" borderId="19" xfId="5" applyNumberFormat="1" applyFont="1" applyFill="1" applyBorder="1" applyAlignment="1" applyProtection="1">
      <alignment vertical="top" wrapText="1"/>
      <protection locked="0"/>
    </xf>
    <xf numFmtId="0" fontId="5" fillId="0" borderId="33" xfId="0" applyFont="1" applyFill="1" applyBorder="1" applyAlignment="1" applyProtection="1">
      <alignment vertical="top" wrapText="1"/>
      <protection locked="0"/>
    </xf>
    <xf numFmtId="0" fontId="0" fillId="8" borderId="26" xfId="0" applyFill="1" applyBorder="1"/>
    <xf numFmtId="0" fontId="10" fillId="8" borderId="19" xfId="0" applyFont="1" applyFill="1" applyBorder="1" applyAlignment="1">
      <alignment horizontal="center" vertical="center"/>
    </xf>
    <xf numFmtId="0" fontId="10" fillId="8" borderId="19" xfId="0" applyFont="1" applyFill="1" applyBorder="1" applyAlignment="1">
      <alignment horizontal="center" vertical="center" wrapText="1"/>
    </xf>
    <xf numFmtId="9" fontId="10" fillId="8" borderId="19" xfId="0" applyNumberFormat="1" applyFont="1" applyFill="1" applyBorder="1" applyAlignment="1">
      <alignment horizontal="center" vertical="center"/>
    </xf>
    <xf numFmtId="0" fontId="3" fillId="8" borderId="38" xfId="0" applyNumberFormat="1" applyFont="1" applyFill="1" applyBorder="1" applyAlignment="1">
      <alignment horizontal="center" vertical="center"/>
    </xf>
    <xf numFmtId="0" fontId="3" fillId="8" borderId="45" xfId="0" applyNumberFormat="1" applyFont="1" applyFill="1" applyBorder="1" applyAlignment="1">
      <alignment horizontal="center" vertical="center"/>
    </xf>
    <xf numFmtId="0" fontId="7" fillId="8" borderId="19" xfId="0" applyFont="1" applyFill="1" applyBorder="1" applyAlignment="1">
      <alignment horizontal="center" vertical="center"/>
    </xf>
    <xf numFmtId="0" fontId="3" fillId="8" borderId="19" xfId="0" applyFont="1" applyFill="1" applyBorder="1" applyAlignment="1">
      <alignment horizontal="center" vertical="center" wrapText="1"/>
    </xf>
    <xf numFmtId="2" fontId="6" fillId="8" borderId="36" xfId="0" applyNumberFormat="1" applyFont="1" applyFill="1" applyBorder="1" applyAlignment="1">
      <alignment horizontal="center" vertical="center"/>
    </xf>
    <xf numFmtId="0" fontId="3" fillId="8" borderId="19" xfId="0" applyFont="1" applyFill="1" applyBorder="1" applyAlignment="1">
      <alignment horizontal="center" vertical="center"/>
    </xf>
    <xf numFmtId="0" fontId="7" fillId="8" borderId="19" xfId="0" applyFont="1" applyFill="1" applyBorder="1" applyAlignment="1">
      <alignment horizontal="center" vertical="center" wrapText="1"/>
    </xf>
    <xf numFmtId="0" fontId="6" fillId="8" borderId="20" xfId="0" applyFont="1" applyFill="1" applyBorder="1" applyAlignment="1">
      <alignment vertical="center"/>
    </xf>
    <xf numFmtId="0" fontId="6" fillId="8" borderId="21" xfId="0" applyFont="1" applyFill="1" applyBorder="1" applyAlignment="1">
      <alignment vertical="center"/>
    </xf>
    <xf numFmtId="0" fontId="0" fillId="8" borderId="25" xfId="0" applyFill="1" applyBorder="1"/>
    <xf numFmtId="0" fontId="0" fillId="8" borderId="6" xfId="0" applyFill="1" applyBorder="1"/>
    <xf numFmtId="0" fontId="6" fillId="4" borderId="36" xfId="0" applyFont="1" applyFill="1" applyBorder="1" applyAlignment="1"/>
    <xf numFmtId="0" fontId="20" fillId="8" borderId="0" xfId="0" applyFont="1" applyFill="1" applyBorder="1"/>
    <xf numFmtId="0" fontId="21" fillId="8" borderId="0" xfId="0" applyFont="1" applyFill="1" applyBorder="1"/>
    <xf numFmtId="0" fontId="0" fillId="8" borderId="0" xfId="0" applyFill="1" applyBorder="1" applyAlignment="1">
      <alignment vertical="center"/>
    </xf>
    <xf numFmtId="0" fontId="6" fillId="9" borderId="24" xfId="0" applyFont="1" applyFill="1" applyBorder="1" applyAlignment="1"/>
    <xf numFmtId="0" fontId="6" fillId="9" borderId="34" xfId="0" applyFont="1" applyFill="1" applyBorder="1" applyAlignment="1"/>
    <xf numFmtId="0" fontId="6" fillId="9" borderId="36" xfId="0" applyFont="1" applyFill="1" applyBorder="1" applyAlignment="1"/>
    <xf numFmtId="0" fontId="6" fillId="9" borderId="41" xfId="0" applyFont="1" applyFill="1" applyBorder="1" applyAlignment="1"/>
    <xf numFmtId="0" fontId="6" fillId="9" borderId="42" xfId="0" applyFont="1" applyFill="1" applyBorder="1" applyAlignment="1"/>
    <xf numFmtId="0" fontId="6" fillId="9" borderId="43" xfId="0" applyFont="1" applyFill="1" applyBorder="1" applyAlignment="1"/>
    <xf numFmtId="0" fontId="6" fillId="9" borderId="23" xfId="0" applyFont="1" applyFill="1" applyBorder="1" applyAlignment="1"/>
    <xf numFmtId="0" fontId="6" fillId="9" borderId="33" xfId="0" applyFont="1" applyFill="1" applyBorder="1" applyAlignment="1"/>
    <xf numFmtId="0" fontId="5" fillId="3" borderId="15" xfId="0" applyFont="1" applyFill="1" applyBorder="1" applyAlignment="1" applyProtection="1">
      <alignment vertical="center"/>
    </xf>
    <xf numFmtId="49" fontId="0" fillId="8" borderId="0" xfId="0" applyNumberFormat="1" applyFill="1"/>
    <xf numFmtId="0" fontId="0" fillId="8" borderId="0" xfId="0" applyFill="1" applyBorder="1" applyAlignment="1"/>
    <xf numFmtId="49" fontId="5" fillId="0" borderId="19" xfId="0" applyNumberFormat="1" applyFont="1" applyFill="1" applyBorder="1" applyAlignment="1" applyProtection="1">
      <alignment horizontal="left" vertical="top" wrapText="1"/>
    </xf>
    <xf numFmtId="0" fontId="5" fillId="3" borderId="3" xfId="0" applyFont="1" applyFill="1" applyBorder="1" applyAlignment="1" applyProtection="1">
      <alignment vertical="center"/>
    </xf>
    <xf numFmtId="0" fontId="0" fillId="9" borderId="21" xfId="0" applyFill="1" applyBorder="1" applyProtection="1">
      <protection locked="0"/>
    </xf>
    <xf numFmtId="0" fontId="3" fillId="0" borderId="38" xfId="0" applyFont="1" applyFill="1" applyBorder="1" applyAlignment="1" applyProtection="1">
      <alignment horizontal="left" vertical="top" wrapText="1"/>
      <protection locked="0"/>
    </xf>
    <xf numFmtId="0" fontId="5" fillId="0" borderId="19"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9" fillId="8" borderId="0" xfId="0" applyFont="1" applyFill="1" applyProtection="1"/>
    <xf numFmtId="0" fontId="6" fillId="7" borderId="19"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 fillId="0" borderId="0" xfId="0" applyFont="1" applyFill="1" applyAlignment="1" applyProtection="1">
      <alignment horizontal="left" vertical="top" wrapText="1"/>
    </xf>
    <xf numFmtId="0" fontId="6" fillId="7" borderId="19" xfId="11" applyFont="1" applyFill="1" applyBorder="1" applyAlignment="1" applyProtection="1">
      <alignment horizontal="left" vertical="top" wrapText="1"/>
    </xf>
    <xf numFmtId="0" fontId="3" fillId="0" borderId="37" xfId="0" applyFont="1" applyFill="1" applyBorder="1" applyAlignment="1" applyProtection="1">
      <alignment horizontal="left" vertical="top" wrapText="1"/>
      <protection locked="0"/>
    </xf>
    <xf numFmtId="0" fontId="3" fillId="0" borderId="19" xfId="2" applyNumberFormat="1" applyFill="1" applyBorder="1" applyAlignment="1" applyProtection="1">
      <alignment horizontal="center" vertical="top"/>
    </xf>
    <xf numFmtId="0" fontId="5" fillId="0" borderId="19" xfId="0" applyFont="1" applyFill="1" applyBorder="1" applyAlignment="1" applyProtection="1">
      <alignment vertical="top"/>
      <protection locked="0"/>
    </xf>
    <xf numFmtId="0" fontId="11" fillId="0" borderId="0" xfId="0" applyFont="1" applyFill="1" applyBorder="1" applyAlignment="1" applyProtection="1">
      <alignment horizontal="left" vertical="top" wrapText="1"/>
    </xf>
    <xf numFmtId="0" fontId="11" fillId="17" borderId="19" xfId="0" applyFont="1" applyFill="1" applyBorder="1" applyAlignment="1" applyProtection="1">
      <alignment horizontal="left" vertical="top" wrapText="1"/>
    </xf>
    <xf numFmtId="0" fontId="5" fillId="8" borderId="19" xfId="0" applyFont="1" applyFill="1" applyBorder="1" applyAlignment="1" applyProtection="1">
      <alignment vertical="top" wrapText="1"/>
      <protection locked="0"/>
    </xf>
    <xf numFmtId="0" fontId="11" fillId="9" borderId="0" xfId="0" applyFont="1" applyFill="1" applyBorder="1" applyAlignment="1" applyProtection="1">
      <alignment horizontal="left" vertical="top" wrapText="1"/>
    </xf>
    <xf numFmtId="0" fontId="0" fillId="9" borderId="0" xfId="0" applyFill="1" applyAlignment="1" applyProtection="1">
      <alignment horizontal="left" vertical="top"/>
    </xf>
    <xf numFmtId="0" fontId="5" fillId="9" borderId="0" xfId="0" applyFont="1" applyFill="1" applyBorder="1" applyAlignment="1" applyProtection="1">
      <alignment horizontal="left" vertical="top" wrapText="1"/>
    </xf>
    <xf numFmtId="0" fontId="16" fillId="2" borderId="5" xfId="0" applyFont="1" applyFill="1" applyBorder="1" applyAlignment="1" applyProtection="1"/>
    <xf numFmtId="166" fontId="3" fillId="0" borderId="19" xfId="2" applyNumberFormat="1" applyBorder="1" applyAlignment="1">
      <alignment horizontal="left" vertical="top" wrapText="1"/>
    </xf>
    <xf numFmtId="14" fontId="3" fillId="0" borderId="19" xfId="2" applyNumberFormat="1" applyBorder="1" applyAlignment="1">
      <alignment horizontal="left" vertical="top" wrapText="1"/>
    </xf>
    <xf numFmtId="0" fontId="3" fillId="0" borderId="19" xfId="0" applyFont="1" applyBorder="1" applyAlignment="1">
      <alignment horizontal="left" vertical="top"/>
    </xf>
    <xf numFmtId="0" fontId="6" fillId="4" borderId="19" xfId="0" applyFont="1" applyFill="1" applyBorder="1" applyAlignment="1">
      <alignment vertical="top"/>
    </xf>
    <xf numFmtId="49" fontId="6" fillId="4" borderId="19" xfId="0" applyNumberFormat="1" applyFont="1" applyFill="1" applyBorder="1" applyAlignment="1">
      <alignment vertical="top"/>
    </xf>
    <xf numFmtId="0" fontId="6" fillId="5" borderId="19" xfId="0" applyFont="1" applyFill="1" applyBorder="1" applyAlignment="1">
      <alignment horizontal="left" vertical="top" wrapText="1"/>
    </xf>
    <xf numFmtId="49" fontId="6" fillId="5" borderId="19" xfId="0" applyNumberFormat="1" applyFont="1" applyFill="1" applyBorder="1" applyAlignment="1">
      <alignment horizontal="left" vertical="top" wrapText="1"/>
    </xf>
    <xf numFmtId="0" fontId="3" fillId="0" borderId="19" xfId="2" applyFont="1" applyBorder="1" applyAlignment="1">
      <alignment vertical="top" wrapText="1"/>
    </xf>
    <xf numFmtId="0" fontId="3" fillId="0" borderId="19" xfId="2" applyFont="1" applyBorder="1" applyAlignment="1">
      <alignment horizontal="left" vertical="top"/>
    </xf>
    <xf numFmtId="166" fontId="3" fillId="0" borderId="18" xfId="2" applyNumberFormat="1" applyFont="1" applyBorder="1" applyAlignment="1">
      <alignment horizontal="left" vertical="top" wrapText="1"/>
    </xf>
    <xf numFmtId="14" fontId="3" fillId="0" borderId="2" xfId="2" applyNumberFormat="1" applyFont="1" applyBorder="1" applyAlignment="1">
      <alignment horizontal="left" vertical="top" wrapText="1"/>
    </xf>
    <xf numFmtId="49" fontId="3" fillId="0" borderId="18" xfId="2" applyNumberFormat="1" applyFont="1" applyBorder="1" applyAlignment="1">
      <alignment horizontal="left" vertical="top" wrapText="1"/>
    </xf>
    <xf numFmtId="0" fontId="3" fillId="0" borderId="18" xfId="0" applyFont="1" applyBorder="1" applyAlignment="1">
      <alignment horizontal="left" vertical="top"/>
    </xf>
    <xf numFmtId="166" fontId="5" fillId="0" borderId="19" xfId="0" applyNumberFormat="1" applyFont="1" applyBorder="1" applyAlignment="1">
      <alignment horizontal="left" vertical="top"/>
    </xf>
    <xf numFmtId="14" fontId="5" fillId="0" borderId="19" xfId="0" applyNumberFormat="1" applyFont="1" applyBorder="1" applyAlignment="1">
      <alignment horizontal="left" vertical="top"/>
    </xf>
    <xf numFmtId="0" fontId="3" fillId="0" borderId="19" xfId="0" applyFont="1" applyBorder="1" applyAlignment="1">
      <alignment horizontal="left" vertical="top" wrapText="1"/>
    </xf>
    <xf numFmtId="0" fontId="3" fillId="0" borderId="14" xfId="0" applyFont="1" applyBorder="1" applyAlignment="1" applyProtection="1">
      <alignment horizontal="left" vertical="top" wrapText="1"/>
      <protection locked="0"/>
    </xf>
    <xf numFmtId="14" fontId="3" fillId="0" borderId="14" xfId="0" quotePrefix="1" applyNumberFormat="1" applyFont="1" applyBorder="1" applyAlignment="1" applyProtection="1">
      <alignment horizontal="left" vertical="top" wrapText="1"/>
      <protection locked="0"/>
    </xf>
    <xf numFmtId="164" fontId="3" fillId="0" borderId="14" xfId="0" applyNumberFormat="1"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10" fontId="3" fillId="0" borderId="19" xfId="0" applyNumberFormat="1" applyFont="1" applyFill="1" applyBorder="1" applyAlignment="1" applyProtection="1">
      <alignment horizontal="left" vertical="top" wrapText="1"/>
    </xf>
    <xf numFmtId="0" fontId="3" fillId="0" borderId="19" xfId="10" applyFont="1" applyFill="1" applyBorder="1" applyAlignment="1" applyProtection="1">
      <alignment horizontal="left" vertical="top" wrapText="1"/>
    </xf>
    <xf numFmtId="10" fontId="3" fillId="0" borderId="19" xfId="10" applyNumberFormat="1" applyFont="1" applyFill="1" applyBorder="1" applyAlignment="1" applyProtection="1">
      <alignment horizontal="left" vertical="top" wrapText="1"/>
    </xf>
    <xf numFmtId="0" fontId="3" fillId="0" borderId="19" xfId="2" applyNumberFormat="1" applyFont="1" applyFill="1" applyBorder="1" applyAlignment="1" applyProtection="1">
      <alignment vertical="top" wrapText="1"/>
      <protection locked="0"/>
    </xf>
    <xf numFmtId="0" fontId="6" fillId="9" borderId="18" xfId="0" applyFont="1" applyFill="1" applyBorder="1" applyAlignment="1" applyProtection="1">
      <alignment vertical="top" wrapText="1"/>
    </xf>
    <xf numFmtId="14" fontId="0" fillId="0" borderId="0" xfId="0" applyNumberFormat="1"/>
    <xf numFmtId="0" fontId="23" fillId="0" borderId="19" xfId="0" applyFont="1" applyFill="1" applyBorder="1" applyAlignment="1" applyProtection="1">
      <alignment horizontal="left" vertical="top" wrapText="1"/>
    </xf>
    <xf numFmtId="0" fontId="5" fillId="0" borderId="0" xfId="0" applyFont="1" applyFill="1" applyProtection="1"/>
    <xf numFmtId="0" fontId="3" fillId="0" borderId="19" xfId="0" applyFont="1" applyFill="1" applyBorder="1" applyAlignment="1" applyProtection="1">
      <alignment horizontal="left" vertical="top"/>
    </xf>
    <xf numFmtId="0" fontId="3" fillId="8" borderId="38" xfId="0" applyFont="1" applyFill="1" applyBorder="1" applyAlignment="1" applyProtection="1">
      <alignment horizontal="left" vertical="top" wrapText="1"/>
      <protection locked="0"/>
    </xf>
    <xf numFmtId="0" fontId="11" fillId="0" borderId="35" xfId="0" applyFont="1" applyFill="1" applyBorder="1" applyAlignment="1" applyProtection="1">
      <alignment horizontal="left" vertical="top" wrapText="1"/>
    </xf>
    <xf numFmtId="0" fontId="0" fillId="8" borderId="19" xfId="0" applyFill="1" applyBorder="1" applyAlignment="1" applyProtection="1">
      <alignment horizontal="left" vertical="top" wrapText="1"/>
      <protection locked="0"/>
    </xf>
    <xf numFmtId="0" fontId="5" fillId="9" borderId="0" xfId="0" applyFont="1" applyFill="1" applyBorder="1" applyProtection="1"/>
    <xf numFmtId="10" fontId="5" fillId="0" borderId="0" xfId="0" applyNumberFormat="1" applyFont="1" applyFill="1" applyAlignment="1" applyProtection="1">
      <alignment wrapText="1"/>
    </xf>
    <xf numFmtId="0" fontId="5" fillId="8" borderId="0" xfId="0" applyFont="1" applyFill="1" applyProtection="1"/>
    <xf numFmtId="10" fontId="3" fillId="0" borderId="19" xfId="0" applyNumberFormat="1" applyFont="1" applyBorder="1" applyAlignment="1">
      <alignment horizontal="left" vertical="top" wrapText="1"/>
    </xf>
    <xf numFmtId="0" fontId="5" fillId="0" borderId="19" xfId="0" applyFont="1" applyBorder="1" applyAlignment="1">
      <alignment horizontal="left" vertical="top" wrapText="1"/>
    </xf>
    <xf numFmtId="0" fontId="3" fillId="0" borderId="1" xfId="0" applyFont="1" applyBorder="1" applyAlignment="1" applyProtection="1">
      <alignment vertical="top" wrapText="1"/>
      <protection locked="0"/>
    </xf>
    <xf numFmtId="0" fontId="23" fillId="0" borderId="19" xfId="0" applyFont="1" applyBorder="1" applyAlignment="1">
      <alignment horizontal="left" vertical="top" wrapText="1"/>
    </xf>
    <xf numFmtId="0" fontId="5" fillId="9" borderId="0" xfId="0" applyFont="1" applyFill="1" applyAlignment="1">
      <alignment vertical="top"/>
    </xf>
    <xf numFmtId="0" fontId="5" fillId="0" borderId="19" xfId="0" applyFont="1" applyBorder="1" applyAlignment="1">
      <alignment vertical="top"/>
    </xf>
    <xf numFmtId="0" fontId="3" fillId="0" borderId="19" xfId="5" applyBorder="1" applyAlignment="1">
      <alignment horizontal="left" vertical="top" wrapText="1"/>
    </xf>
    <xf numFmtId="0" fontId="3" fillId="0" borderId="19" xfId="10" applyFont="1" applyBorder="1" applyAlignment="1">
      <alignment horizontal="left" vertical="top" wrapText="1"/>
    </xf>
    <xf numFmtId="10" fontId="3" fillId="0" borderId="19" xfId="10" applyNumberFormat="1" applyFont="1" applyBorder="1" applyAlignment="1">
      <alignment horizontal="left" vertical="top" wrapText="1"/>
    </xf>
    <xf numFmtId="0" fontId="5" fillId="0" borderId="0" xfId="0" applyFont="1"/>
    <xf numFmtId="0" fontId="0" fillId="0" borderId="19" xfId="0" applyBorder="1" applyAlignment="1" applyProtection="1">
      <alignment horizontal="left" vertical="top" wrapText="1"/>
      <protection locked="0"/>
    </xf>
    <xf numFmtId="0" fontId="5" fillId="0" borderId="19" xfId="0" applyFont="1" applyBorder="1" applyAlignment="1">
      <alignment vertical="top" wrapText="1"/>
    </xf>
    <xf numFmtId="0" fontId="5" fillId="0" borderId="19" xfId="0" applyFont="1" applyBorder="1" applyAlignment="1" applyProtection="1">
      <alignment horizontal="left" vertical="top" wrapText="1"/>
      <protection locked="0"/>
    </xf>
    <xf numFmtId="0" fontId="24" fillId="0" borderId="19" xfId="0" applyFont="1" applyBorder="1" applyAlignment="1">
      <alignment horizontal="left" vertical="top" wrapText="1"/>
    </xf>
    <xf numFmtId="0" fontId="25" fillId="9" borderId="0" xfId="0" applyFont="1" applyFill="1" applyProtection="1">
      <protection locked="0"/>
    </xf>
    <xf numFmtId="0" fontId="5" fillId="9" borderId="0" xfId="0" applyFont="1" applyFill="1" applyAlignment="1" applyProtection="1">
      <alignment vertical="top"/>
    </xf>
    <xf numFmtId="0" fontId="3" fillId="0" borderId="1" xfId="5" applyBorder="1" applyAlignment="1" applyProtection="1">
      <alignment horizontal="left" vertical="top" wrapText="1"/>
      <protection locked="0"/>
    </xf>
    <xf numFmtId="10" fontId="3" fillId="0" borderId="19" xfId="12" applyNumberFormat="1" applyFont="1" applyBorder="1" applyAlignment="1">
      <alignment horizontal="left" vertical="top" wrapText="1"/>
    </xf>
    <xf numFmtId="10" fontId="3" fillId="0" borderId="35" xfId="12" applyNumberFormat="1" applyFont="1" applyBorder="1" applyAlignment="1">
      <alignment horizontal="left" vertical="top" wrapText="1"/>
    </xf>
    <xf numFmtId="0" fontId="5" fillId="9" borderId="0" xfId="0" applyFont="1" applyFill="1" applyAlignment="1" applyProtection="1">
      <alignment vertical="top" wrapText="1"/>
    </xf>
    <xf numFmtId="0" fontId="5" fillId="0" borderId="19" xfId="1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5" fillId="0" borderId="19" xfId="0" applyFont="1" applyFill="1"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5" fillId="0" borderId="46" xfId="0" applyFont="1" applyFill="1" applyBorder="1" applyAlignment="1" applyProtection="1">
      <alignment horizontal="left" vertical="top" wrapText="1"/>
    </xf>
    <xf numFmtId="0" fontId="3" fillId="0" borderId="19" xfId="0" quotePrefix="1" applyFont="1" applyBorder="1" applyAlignment="1">
      <alignment horizontal="left" vertical="top" wrapText="1"/>
    </xf>
    <xf numFmtId="0" fontId="5" fillId="0" borderId="46" xfId="0" applyFont="1" applyFill="1" applyBorder="1" applyAlignment="1" applyProtection="1">
      <alignment vertical="top" wrapText="1"/>
    </xf>
    <xf numFmtId="0" fontId="5" fillId="0" borderId="19" xfId="13" applyFont="1" applyFill="1" applyBorder="1" applyAlignment="1" applyProtection="1">
      <alignment horizontal="left" vertical="top" wrapText="1"/>
      <protection locked="0"/>
    </xf>
    <xf numFmtId="0" fontId="5" fillId="0" borderId="0" xfId="0" applyFont="1" applyFill="1" applyAlignment="1" applyProtection="1">
      <alignment vertical="top" wrapText="1"/>
    </xf>
    <xf numFmtId="0" fontId="5" fillId="0" borderId="0" xfId="0" applyFont="1" applyAlignment="1">
      <alignment horizontal="left" vertical="top" wrapText="1"/>
    </xf>
    <xf numFmtId="0" fontId="23" fillId="0" borderId="19" xfId="10" applyFont="1" applyFill="1" applyBorder="1" applyAlignment="1" applyProtection="1">
      <alignment vertical="top" wrapText="1"/>
    </xf>
    <xf numFmtId="0" fontId="26" fillId="0" borderId="19" xfId="0" applyFont="1" applyFill="1" applyBorder="1" applyAlignment="1" applyProtection="1">
      <alignment horizontal="left" vertical="top" wrapText="1"/>
    </xf>
    <xf numFmtId="0" fontId="3" fillId="0" borderId="38" xfId="13" applyFont="1" applyFill="1" applyBorder="1" applyAlignment="1" applyProtection="1">
      <alignment horizontal="left" vertical="top" wrapText="1"/>
      <protection locked="0"/>
    </xf>
    <xf numFmtId="0" fontId="3" fillId="0" borderId="48" xfId="0" applyFont="1" applyBorder="1" applyAlignment="1" applyProtection="1">
      <alignment horizontal="left" vertical="top" wrapText="1"/>
      <protection locked="0"/>
    </xf>
    <xf numFmtId="0" fontId="5" fillId="0" borderId="48" xfId="0" applyFont="1" applyFill="1" applyBorder="1" applyProtection="1"/>
    <xf numFmtId="0" fontId="3" fillId="0" borderId="48" xfId="0" applyFont="1" applyBorder="1" applyAlignment="1">
      <alignment horizontal="left" vertical="top"/>
    </xf>
    <xf numFmtId="0" fontId="3" fillId="0" borderId="49" xfId="4" applyFont="1" applyBorder="1" applyAlignment="1">
      <alignment vertical="top" wrapText="1"/>
    </xf>
    <xf numFmtId="0" fontId="3" fillId="0" borderId="48" xfId="0" applyFont="1" applyBorder="1" applyAlignment="1">
      <alignment horizontal="left" vertical="top" wrapText="1"/>
    </xf>
    <xf numFmtId="0" fontId="22" fillId="18" borderId="19" xfId="0" applyFont="1" applyFill="1" applyBorder="1" applyAlignment="1">
      <alignment wrapText="1"/>
    </xf>
    <xf numFmtId="0" fontId="13" fillId="8" borderId="19" xfId="0" applyFont="1" applyFill="1" applyBorder="1" applyAlignment="1">
      <alignment horizontal="left" vertical="center" wrapText="1"/>
    </xf>
    <xf numFmtId="0" fontId="13" fillId="8" borderId="19" xfId="0" applyFont="1" applyFill="1" applyBorder="1" applyAlignment="1">
      <alignment horizontal="center" wrapText="1"/>
    </xf>
    <xf numFmtId="0" fontId="7" fillId="8" borderId="47" xfId="0" applyFont="1" applyFill="1" applyBorder="1" applyAlignment="1">
      <alignment vertical="top" wrapText="1"/>
    </xf>
    <xf numFmtId="0" fontId="7" fillId="8" borderId="47" xfId="0" applyFont="1" applyFill="1" applyBorder="1" applyAlignment="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3" xfId="0" applyFont="1" applyFill="1" applyBorder="1" applyAlignment="1" applyProtection="1">
      <alignment horizontal="left" vertical="top"/>
    </xf>
    <xf numFmtId="0" fontId="3" fillId="8" borderId="15" xfId="0" applyFont="1" applyFill="1" applyBorder="1" applyAlignment="1" applyProtection="1">
      <alignment horizontal="left" vertical="top"/>
    </xf>
    <xf numFmtId="0" fontId="3" fillId="8" borderId="5"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17" xfId="0" applyFont="1" applyFill="1" applyBorder="1" applyAlignment="1" applyProtection="1">
      <alignment horizontal="left" vertical="top"/>
    </xf>
    <xf numFmtId="0" fontId="3" fillId="8" borderId="20" xfId="0" applyFont="1" applyFill="1" applyBorder="1" applyAlignment="1" applyProtection="1">
      <alignment horizontal="left" vertical="top" wrapText="1"/>
    </xf>
    <xf numFmtId="0" fontId="3" fillId="8" borderId="21" xfId="0" applyFont="1" applyFill="1" applyBorder="1" applyAlignment="1" applyProtection="1">
      <alignment horizontal="left" vertical="top" wrapText="1"/>
    </xf>
    <xf numFmtId="0" fontId="3" fillId="8" borderId="25" xfId="0" applyFont="1" applyFill="1" applyBorder="1" applyAlignment="1" applyProtection="1">
      <alignment horizontal="left" vertical="top" wrapText="1"/>
    </xf>
    <xf numFmtId="0" fontId="3" fillId="8" borderId="22" xfId="0" applyFont="1" applyFill="1" applyBorder="1" applyAlignment="1" applyProtection="1">
      <alignment horizontal="left" vertical="top" wrapText="1"/>
    </xf>
    <xf numFmtId="0" fontId="3" fillId="8" borderId="0" xfId="0" applyFont="1" applyFill="1" applyBorder="1" applyAlignment="1" applyProtection="1">
      <alignment horizontal="left" vertical="top" wrapText="1"/>
    </xf>
    <xf numFmtId="0" fontId="3" fillId="8" borderId="6" xfId="0" applyFont="1" applyFill="1" applyBorder="1" applyAlignment="1" applyProtection="1">
      <alignment horizontal="left" vertical="top" wrapText="1"/>
    </xf>
    <xf numFmtId="0" fontId="6" fillId="6" borderId="20"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3" fillId="8" borderId="23" xfId="0" applyFont="1" applyFill="1" applyBorder="1" applyAlignment="1" applyProtection="1">
      <alignment horizontal="left" vertical="top" wrapText="1"/>
    </xf>
    <xf numFmtId="0" fontId="3" fillId="8" borderId="24" xfId="0" applyFont="1" applyFill="1" applyBorder="1" applyAlignment="1" applyProtection="1">
      <alignment horizontal="left" vertical="top" wrapText="1"/>
    </xf>
    <xf numFmtId="0" fontId="3" fillId="8" borderId="26" xfId="0" applyFont="1" applyFill="1" applyBorder="1" applyAlignment="1" applyProtection="1">
      <alignment horizontal="left" vertical="top" wrapText="1"/>
    </xf>
  </cellXfs>
  <cellStyles count="14">
    <cellStyle name="Hyperlink 2" xfId="1" xr:uid="{00000000-0005-0000-0000-000000000000}"/>
    <cellStyle name="Normal" xfId="0" builtinId="0"/>
    <cellStyle name="Normal 2" xfId="2" xr:uid="{00000000-0005-0000-0000-000002000000}"/>
    <cellStyle name="Normal 2 2" xfId="3" xr:uid="{00000000-0005-0000-0000-000003000000}"/>
    <cellStyle name="Normal 2 3" xfId="13" xr:uid="{B3C9249D-3D93-47FF-9503-D1A5E39DA5C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_Sheet1" xfId="12" xr:uid="{00000000-0005-0000-0000-00000C000000}"/>
  </cellStyles>
  <dxfs count="559">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6191250</xdr:colOff>
      <xdr:row>0</xdr:row>
      <xdr:rowOff>74614</xdr:rowOff>
    </xdr:from>
    <xdr:to>
      <xdr:col>2</xdr:col>
      <xdr:colOff>7275169</xdr:colOff>
      <xdr:row>6</xdr:row>
      <xdr:rowOff>88330</xdr:rowOff>
    </xdr:to>
    <xdr:pic>
      <xdr:nvPicPr>
        <xdr:cNvPr id="2" name="Picture 1" descr="The official logo of the IRS" title="IRS Logo">
          <a:extLst>
            <a:ext uri="{FF2B5EF4-FFF2-40B4-BE49-F238E27FC236}">
              <a16:creationId xmlns:a16="http://schemas.microsoft.com/office/drawing/2014/main" id="{E850D2E4-39EB-4869-971D-4D6FE36E940F}"/>
            </a:ext>
          </a:extLst>
        </xdr:cNvPr>
        <xdr:cNvPicPr>
          <a:picLocks noChangeAspect="1"/>
        </xdr:cNvPicPr>
      </xdr:nvPicPr>
      <xdr:blipFill>
        <a:blip xmlns:r="http://schemas.openxmlformats.org/officeDocument/2006/relationships" r:embed="rId1"/>
        <a:srcRect/>
        <a:stretch>
          <a:fillRect/>
        </a:stretch>
      </xdr:blipFill>
      <xdr:spPr bwMode="auto">
        <a:xfrm>
          <a:off x="7477125" y="74614"/>
          <a:ext cx="1083919" cy="1180529"/>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C20" sqref="C20"/>
    </sheetView>
  </sheetViews>
  <sheetFormatPr defaultColWidth="9.26953125" defaultRowHeight="12.75" customHeight="1" x14ac:dyDescent="0.35"/>
  <cols>
    <col min="1" max="1" width="9.26953125" style="81"/>
    <col min="2" max="2" width="10" style="81" customWidth="1"/>
    <col min="3" max="3" width="113" style="81" customWidth="1"/>
    <col min="4" max="16384" width="9.26953125" style="81"/>
  </cols>
  <sheetData>
    <row r="1" spans="1:3" ht="15.5" x14ac:dyDescent="0.35">
      <c r="A1" s="2"/>
      <c r="B1" s="3"/>
      <c r="C1" s="4"/>
    </row>
    <row r="2" spans="1:3" ht="15.5" x14ac:dyDescent="0.35">
      <c r="A2" s="5" t="s">
        <v>0</v>
      </c>
      <c r="B2" s="6"/>
      <c r="C2" s="7"/>
    </row>
    <row r="3" spans="1:3" ht="14.5" x14ac:dyDescent="0.35">
      <c r="A3" s="278"/>
      <c r="B3" s="8"/>
      <c r="C3" s="9"/>
    </row>
    <row r="4" spans="1:3" ht="14.5" x14ac:dyDescent="0.35">
      <c r="A4" s="278" t="s">
        <v>1</v>
      </c>
      <c r="B4" s="10"/>
      <c r="C4" s="11"/>
    </row>
    <row r="5" spans="1:3" ht="14.5" x14ac:dyDescent="0.35">
      <c r="A5" s="278" t="s">
        <v>6517</v>
      </c>
      <c r="B5" s="10"/>
      <c r="C5" s="11"/>
    </row>
    <row r="6" spans="1:3" ht="14.5" x14ac:dyDescent="0.35">
      <c r="A6" s="278" t="s">
        <v>4907</v>
      </c>
      <c r="B6" s="10"/>
      <c r="C6" s="11"/>
    </row>
    <row r="7" spans="1:3" ht="14.5" x14ac:dyDescent="0.35">
      <c r="A7" s="12"/>
      <c r="B7" s="13"/>
      <c r="C7" s="14"/>
    </row>
    <row r="8" spans="1:3" ht="18" customHeight="1" x14ac:dyDescent="0.35">
      <c r="A8" s="15" t="s">
        <v>2</v>
      </c>
      <c r="B8" s="16"/>
      <c r="C8" s="17"/>
    </row>
    <row r="9" spans="1:3" ht="12.75" customHeight="1" x14ac:dyDescent="0.35">
      <c r="A9" s="18" t="s">
        <v>3</v>
      </c>
      <c r="B9" s="19"/>
      <c r="C9" s="20"/>
    </row>
    <row r="10" spans="1:3" ht="14.5" x14ac:dyDescent="0.35">
      <c r="A10" s="18" t="s">
        <v>4</v>
      </c>
      <c r="B10" s="19"/>
      <c r="C10" s="20"/>
    </row>
    <row r="11" spans="1:3" ht="14.5" x14ac:dyDescent="0.35">
      <c r="A11" s="18" t="s">
        <v>5</v>
      </c>
      <c r="B11" s="19"/>
      <c r="C11" s="20"/>
    </row>
    <row r="12" spans="1:3" ht="14.5" x14ac:dyDescent="0.35">
      <c r="A12" s="18" t="s">
        <v>6</v>
      </c>
      <c r="B12" s="19"/>
      <c r="C12" s="20"/>
    </row>
    <row r="13" spans="1:3" ht="14.5" x14ac:dyDescent="0.35">
      <c r="A13" s="18" t="s">
        <v>7</v>
      </c>
      <c r="B13" s="19"/>
      <c r="C13" s="20"/>
    </row>
    <row r="14" spans="1:3" ht="4.5" customHeight="1" x14ac:dyDescent="0.35">
      <c r="A14" s="21"/>
      <c r="B14" s="22"/>
      <c r="C14" s="23"/>
    </row>
    <row r="15" spans="1:3" ht="14.5" x14ac:dyDescent="0.35">
      <c r="C15" s="139"/>
    </row>
    <row r="16" spans="1:3" ht="14.5" x14ac:dyDescent="0.35">
      <c r="A16" s="24" t="s">
        <v>8</v>
      </c>
      <c r="B16" s="25"/>
      <c r="C16" s="26"/>
    </row>
    <row r="17" spans="1:3" ht="14.5" x14ac:dyDescent="0.35">
      <c r="A17" s="27" t="s">
        <v>9</v>
      </c>
      <c r="B17" s="28"/>
      <c r="C17" s="295"/>
    </row>
    <row r="18" spans="1:3" ht="14.5" x14ac:dyDescent="0.35">
      <c r="A18" s="27" t="s">
        <v>10</v>
      </c>
      <c r="B18" s="28"/>
      <c r="C18" s="295"/>
    </row>
    <row r="19" spans="1:3" ht="14.5" x14ac:dyDescent="0.35">
      <c r="A19" s="27" t="s">
        <v>11</v>
      </c>
      <c r="B19" s="28"/>
      <c r="C19" s="295"/>
    </row>
    <row r="20" spans="1:3" ht="14.5" x14ac:dyDescent="0.35">
      <c r="A20" s="140" t="s">
        <v>12</v>
      </c>
      <c r="B20" s="175"/>
      <c r="C20" s="296"/>
    </row>
    <row r="21" spans="1:3" ht="14.5" x14ac:dyDescent="0.35">
      <c r="A21" s="27" t="s">
        <v>13</v>
      </c>
      <c r="B21" s="28"/>
      <c r="C21" s="297"/>
    </row>
    <row r="22" spans="1:3" ht="14.5" x14ac:dyDescent="0.35">
      <c r="A22" s="27" t="s">
        <v>14</v>
      </c>
      <c r="B22" s="28"/>
      <c r="C22" s="295"/>
    </row>
    <row r="23" spans="1:3" ht="14.5" x14ac:dyDescent="0.35">
      <c r="A23" s="27" t="s">
        <v>15</v>
      </c>
      <c r="B23" s="28"/>
      <c r="C23" s="295"/>
    </row>
    <row r="24" spans="1:3" ht="14.5" x14ac:dyDescent="0.35">
      <c r="A24" s="27" t="s">
        <v>16</v>
      </c>
      <c r="B24" s="28"/>
      <c r="C24" s="295"/>
    </row>
    <row r="25" spans="1:3" ht="14.5" x14ac:dyDescent="0.35">
      <c r="A25" s="27" t="s">
        <v>17</v>
      </c>
      <c r="B25" s="28"/>
      <c r="C25" s="295"/>
    </row>
    <row r="26" spans="1:3" ht="14.5" x14ac:dyDescent="0.35">
      <c r="A26" s="176" t="s">
        <v>18</v>
      </c>
      <c r="B26" s="175"/>
      <c r="C26" s="295"/>
    </row>
    <row r="27" spans="1:3" ht="14.5" x14ac:dyDescent="0.35">
      <c r="A27" s="176" t="s">
        <v>19</v>
      </c>
      <c r="B27" s="175"/>
      <c r="C27" s="29"/>
    </row>
    <row r="28" spans="1:3" ht="14.5" x14ac:dyDescent="0.35">
      <c r="C28" s="139"/>
    </row>
    <row r="29" spans="1:3" ht="14.5" x14ac:dyDescent="0.35">
      <c r="A29" s="24" t="s">
        <v>20</v>
      </c>
      <c r="B29" s="25"/>
      <c r="C29" s="26"/>
    </row>
    <row r="30" spans="1:3" ht="14.5" x14ac:dyDescent="0.35">
      <c r="A30" s="30"/>
      <c r="B30" s="31"/>
      <c r="C30" s="32"/>
    </row>
    <row r="31" spans="1:3" ht="14.5" x14ac:dyDescent="0.35">
      <c r="A31" s="140" t="s">
        <v>21</v>
      </c>
      <c r="B31" s="141"/>
      <c r="C31" s="298"/>
    </row>
    <row r="32" spans="1:3" ht="14.5" x14ac:dyDescent="0.35">
      <c r="A32" s="140" t="s">
        <v>22</v>
      </c>
      <c r="B32" s="141"/>
      <c r="C32" s="298"/>
    </row>
    <row r="33" spans="1:3" ht="12.75" customHeight="1" x14ac:dyDescent="0.35">
      <c r="A33" s="140" t="s">
        <v>23</v>
      </c>
      <c r="B33" s="141"/>
      <c r="C33" s="298"/>
    </row>
    <row r="34" spans="1:3" ht="12.75" customHeight="1" x14ac:dyDescent="0.35">
      <c r="A34" s="140" t="s">
        <v>24</v>
      </c>
      <c r="B34" s="142"/>
      <c r="C34" s="299"/>
    </row>
    <row r="35" spans="1:3" ht="14.5" x14ac:dyDescent="0.35">
      <c r="A35" s="140" t="s">
        <v>25</v>
      </c>
      <c r="B35" s="141"/>
      <c r="C35" s="298"/>
    </row>
    <row r="36" spans="1:3" ht="14.5" x14ac:dyDescent="0.35">
      <c r="A36" s="30"/>
      <c r="B36" s="31"/>
      <c r="C36" s="32"/>
    </row>
    <row r="37" spans="1:3" ht="14.5" x14ac:dyDescent="0.35">
      <c r="A37" s="140" t="s">
        <v>21</v>
      </c>
      <c r="B37" s="141"/>
      <c r="C37" s="298"/>
    </row>
    <row r="38" spans="1:3" ht="14.5" x14ac:dyDescent="0.35">
      <c r="A38" s="140" t="s">
        <v>22</v>
      </c>
      <c r="B38" s="141"/>
      <c r="C38" s="298"/>
    </row>
    <row r="39" spans="1:3" ht="14.5" x14ac:dyDescent="0.35">
      <c r="A39" s="140" t="s">
        <v>23</v>
      </c>
      <c r="B39" s="141"/>
      <c r="C39" s="298"/>
    </row>
    <row r="40" spans="1:3" ht="14.5" x14ac:dyDescent="0.35">
      <c r="A40" s="140" t="s">
        <v>24</v>
      </c>
      <c r="B40" s="142"/>
      <c r="C40" s="299"/>
    </row>
    <row r="41" spans="1:3" ht="14.5" x14ac:dyDescent="0.35">
      <c r="A41" s="140" t="s">
        <v>25</v>
      </c>
      <c r="B41" s="141"/>
      <c r="C41" s="298"/>
    </row>
    <row r="42" spans="1:3" ht="14.5" x14ac:dyDescent="0.35"/>
    <row r="43" spans="1:3" ht="14.5" x14ac:dyDescent="0.35">
      <c r="A43" s="143" t="s">
        <v>26</v>
      </c>
    </row>
    <row r="44" spans="1:3" ht="14.5" x14ac:dyDescent="0.35">
      <c r="A44" s="143" t="s">
        <v>27</v>
      </c>
    </row>
    <row r="45" spans="1:3" ht="14.5" x14ac:dyDescent="0.35">
      <c r="A45" s="143" t="s">
        <v>28</v>
      </c>
    </row>
    <row r="46" spans="1:3" ht="14.5" x14ac:dyDescent="0.35"/>
    <row r="47" spans="1:3" ht="12.75" hidden="1" customHeight="1" x14ac:dyDescent="0.35">
      <c r="A47" s="177" t="s">
        <v>29</v>
      </c>
    </row>
    <row r="48" spans="1:3" ht="12.75" hidden="1" customHeight="1" x14ac:dyDescent="0.35">
      <c r="A48" s="177" t="s">
        <v>30</v>
      </c>
    </row>
    <row r="49" spans="1:1" ht="12.75" hidden="1" customHeight="1" x14ac:dyDescent="0.35">
      <c r="A49" s="177" t="s">
        <v>31</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27"/>
  <sheetViews>
    <sheetView workbookViewId="0"/>
  </sheetViews>
  <sheetFormatPr defaultRowHeight="14.5" x14ac:dyDescent="0.35"/>
  <cols>
    <col min="1" max="1" width="9.453125" style="33" customWidth="1"/>
    <col min="2" max="2" width="71.453125" style="33" customWidth="1"/>
    <col min="3" max="3" width="9.1796875" style="33"/>
    <col min="4" max="4" width="10" style="33" customWidth="1"/>
  </cols>
  <sheetData>
    <row r="1" spans="1:4" ht="29" x14ac:dyDescent="0.35">
      <c r="A1" s="353" t="s">
        <v>3567</v>
      </c>
      <c r="B1" s="353" t="s">
        <v>115</v>
      </c>
      <c r="C1" s="353" t="s">
        <v>58</v>
      </c>
      <c r="D1" s="305">
        <v>44469</v>
      </c>
    </row>
    <row r="2" spans="1:4" ht="15.5" x14ac:dyDescent="0.35">
      <c r="A2" s="354" t="s">
        <v>3568</v>
      </c>
      <c r="B2" s="354" t="s">
        <v>3569</v>
      </c>
      <c r="C2" s="355">
        <v>6</v>
      </c>
    </row>
    <row r="3" spans="1:4" ht="15.5" x14ac:dyDescent="0.35">
      <c r="A3" s="354" t="s">
        <v>2931</v>
      </c>
      <c r="B3" s="354" t="s">
        <v>3570</v>
      </c>
      <c r="C3" s="355">
        <v>4</v>
      </c>
    </row>
    <row r="4" spans="1:4" ht="15.5" x14ac:dyDescent="0.35">
      <c r="A4" s="354" t="s">
        <v>3571</v>
      </c>
      <c r="B4" s="354" t="s">
        <v>3572</v>
      </c>
      <c r="C4" s="355">
        <v>1</v>
      </c>
    </row>
    <row r="5" spans="1:4" ht="15.5" x14ac:dyDescent="0.35">
      <c r="A5" s="354" t="s">
        <v>3573</v>
      </c>
      <c r="B5" s="354" t="s">
        <v>3574</v>
      </c>
      <c r="C5" s="355">
        <v>2</v>
      </c>
    </row>
    <row r="6" spans="1:4" ht="15.5" x14ac:dyDescent="0.35">
      <c r="A6" s="354" t="s">
        <v>3575</v>
      </c>
      <c r="B6" s="354" t="s">
        <v>3576</v>
      </c>
      <c r="C6" s="355">
        <v>2</v>
      </c>
    </row>
    <row r="7" spans="1:4" ht="15.5" x14ac:dyDescent="0.35">
      <c r="A7" s="354" t="s">
        <v>3577</v>
      </c>
      <c r="B7" s="354" t="s">
        <v>3578</v>
      </c>
      <c r="C7" s="355">
        <v>4</v>
      </c>
    </row>
    <row r="8" spans="1:4" ht="15.5" x14ac:dyDescent="0.35">
      <c r="A8" s="354" t="s">
        <v>152</v>
      </c>
      <c r="B8" s="354" t="s">
        <v>3579</v>
      </c>
      <c r="C8" s="355">
        <v>2</v>
      </c>
    </row>
    <row r="9" spans="1:4" ht="15.5" x14ac:dyDescent="0.35">
      <c r="A9" s="354" t="s">
        <v>3580</v>
      </c>
      <c r="B9" s="354" t="s">
        <v>3581</v>
      </c>
      <c r="C9" s="355">
        <v>5</v>
      </c>
    </row>
    <row r="10" spans="1:4" ht="15.5" x14ac:dyDescent="0.35">
      <c r="A10" s="354" t="s">
        <v>3582</v>
      </c>
      <c r="B10" s="354" t="s">
        <v>3583</v>
      </c>
      <c r="C10" s="355">
        <v>5</v>
      </c>
    </row>
    <row r="11" spans="1:4" ht="15.5" x14ac:dyDescent="0.35">
      <c r="A11" s="354" t="s">
        <v>1612</v>
      </c>
      <c r="B11" s="354" t="s">
        <v>3584</v>
      </c>
      <c r="C11" s="355">
        <v>5</v>
      </c>
    </row>
    <row r="12" spans="1:4" ht="15.5" x14ac:dyDescent="0.35">
      <c r="A12" s="354" t="s">
        <v>3585</v>
      </c>
      <c r="B12" s="354" t="s">
        <v>3586</v>
      </c>
      <c r="C12" s="355">
        <v>2</v>
      </c>
    </row>
    <row r="13" spans="1:4" ht="15.5" x14ac:dyDescent="0.35">
      <c r="A13" s="354" t="s">
        <v>1576</v>
      </c>
      <c r="B13" s="354" t="s">
        <v>3587</v>
      </c>
      <c r="C13" s="355">
        <v>5</v>
      </c>
    </row>
    <row r="14" spans="1:4" ht="15.5" x14ac:dyDescent="0.35">
      <c r="A14" s="354" t="s">
        <v>169</v>
      </c>
      <c r="B14" s="354" t="s">
        <v>3588</v>
      </c>
      <c r="C14" s="355">
        <v>4</v>
      </c>
    </row>
    <row r="15" spans="1:4" ht="15.5" x14ac:dyDescent="0.35">
      <c r="A15" s="354" t="s">
        <v>464</v>
      </c>
      <c r="B15" s="354" t="s">
        <v>3589</v>
      </c>
      <c r="C15" s="355">
        <v>4</v>
      </c>
    </row>
    <row r="16" spans="1:4" ht="15.5" x14ac:dyDescent="0.35">
      <c r="A16" s="354" t="s">
        <v>565</v>
      </c>
      <c r="B16" s="354" t="s">
        <v>3590</v>
      </c>
      <c r="C16" s="355">
        <v>1</v>
      </c>
    </row>
    <row r="17" spans="1:3" ht="15.5" x14ac:dyDescent="0.35">
      <c r="A17" s="354" t="s">
        <v>1417</v>
      </c>
      <c r="B17" s="354" t="s">
        <v>3591</v>
      </c>
      <c r="C17" s="355">
        <v>5</v>
      </c>
    </row>
    <row r="18" spans="1:3" ht="15.5" x14ac:dyDescent="0.35">
      <c r="A18" s="354" t="s">
        <v>3592</v>
      </c>
      <c r="B18" s="354" t="s">
        <v>3593</v>
      </c>
      <c r="C18" s="355">
        <v>8</v>
      </c>
    </row>
    <row r="19" spans="1:3" ht="15.5" x14ac:dyDescent="0.35">
      <c r="A19" s="354" t="s">
        <v>3594</v>
      </c>
      <c r="B19" s="354" t="s">
        <v>3595</v>
      </c>
      <c r="C19" s="355">
        <v>1</v>
      </c>
    </row>
    <row r="20" spans="1:3" ht="15.5" x14ac:dyDescent="0.35">
      <c r="A20" s="354" t="s">
        <v>3596</v>
      </c>
      <c r="B20" s="354" t="s">
        <v>3597</v>
      </c>
      <c r="C20" s="355">
        <v>8</v>
      </c>
    </row>
    <row r="21" spans="1:3" ht="15.5" x14ac:dyDescent="0.35">
      <c r="A21" s="354" t="s">
        <v>3598</v>
      </c>
      <c r="B21" s="354" t="s">
        <v>3599</v>
      </c>
      <c r="C21" s="355">
        <v>6</v>
      </c>
    </row>
    <row r="22" spans="1:3" ht="15.5" x14ac:dyDescent="0.35">
      <c r="A22" s="354" t="s">
        <v>3600</v>
      </c>
      <c r="B22" s="354" t="s">
        <v>3601</v>
      </c>
      <c r="C22" s="355">
        <v>7</v>
      </c>
    </row>
    <row r="23" spans="1:3" ht="15.5" x14ac:dyDescent="0.35">
      <c r="A23" s="354" t="s">
        <v>3602</v>
      </c>
      <c r="B23" s="354" t="s">
        <v>3603</v>
      </c>
      <c r="C23" s="355">
        <v>7</v>
      </c>
    </row>
    <row r="24" spans="1:3" ht="15.5" x14ac:dyDescent="0.35">
      <c r="A24" s="354" t="s">
        <v>1445</v>
      </c>
      <c r="B24" s="354" t="s">
        <v>3604</v>
      </c>
      <c r="C24" s="355">
        <v>7</v>
      </c>
    </row>
    <row r="25" spans="1:3" ht="15.5" x14ac:dyDescent="0.35">
      <c r="A25" s="354" t="s">
        <v>3605</v>
      </c>
      <c r="B25" s="354" t="s">
        <v>3606</v>
      </c>
      <c r="C25" s="355">
        <v>5</v>
      </c>
    </row>
    <row r="26" spans="1:3" ht="15.5" x14ac:dyDescent="0.35">
      <c r="A26" s="354" t="s">
        <v>3607</v>
      </c>
      <c r="B26" s="354" t="s">
        <v>3608</v>
      </c>
      <c r="C26" s="355">
        <v>5</v>
      </c>
    </row>
    <row r="27" spans="1:3" ht="15.5" x14ac:dyDescent="0.35">
      <c r="A27" s="354" t="s">
        <v>3609</v>
      </c>
      <c r="B27" s="354" t="s">
        <v>3610</v>
      </c>
      <c r="C27" s="355">
        <v>5</v>
      </c>
    </row>
    <row r="28" spans="1:3" ht="15.5" x14ac:dyDescent="0.35">
      <c r="A28" s="354" t="s">
        <v>3611</v>
      </c>
      <c r="B28" s="354" t="s">
        <v>3612</v>
      </c>
      <c r="C28" s="355">
        <v>6</v>
      </c>
    </row>
    <row r="29" spans="1:3" ht="15.5" x14ac:dyDescent="0.35">
      <c r="A29" s="354" t="s">
        <v>3613</v>
      </c>
      <c r="B29" s="354" t="s">
        <v>3614</v>
      </c>
      <c r="C29" s="355">
        <v>6</v>
      </c>
    </row>
    <row r="30" spans="1:3" ht="15.5" x14ac:dyDescent="0.35">
      <c r="A30" s="354" t="s">
        <v>3615</v>
      </c>
      <c r="B30" s="354" t="s">
        <v>3616</v>
      </c>
      <c r="C30" s="355">
        <v>4</v>
      </c>
    </row>
    <row r="31" spans="1:3" ht="15.5" x14ac:dyDescent="0.35">
      <c r="A31" s="354" t="s">
        <v>1557</v>
      </c>
      <c r="B31" s="354" t="s">
        <v>3617</v>
      </c>
      <c r="C31" s="355">
        <v>7</v>
      </c>
    </row>
    <row r="32" spans="1:3" ht="15.5" x14ac:dyDescent="0.35">
      <c r="A32" s="354" t="s">
        <v>3618</v>
      </c>
      <c r="B32" s="354" t="s">
        <v>3619</v>
      </c>
      <c r="C32" s="355">
        <v>5</v>
      </c>
    </row>
    <row r="33" spans="1:3" ht="15.5" x14ac:dyDescent="0.35">
      <c r="A33" s="354" t="s">
        <v>3620</v>
      </c>
      <c r="B33" s="354" t="s">
        <v>3621</v>
      </c>
      <c r="C33" s="355">
        <v>5</v>
      </c>
    </row>
    <row r="34" spans="1:3" ht="15.5" x14ac:dyDescent="0.35">
      <c r="A34" s="354" t="s">
        <v>3622</v>
      </c>
      <c r="B34" s="354" t="s">
        <v>3623</v>
      </c>
      <c r="C34" s="355">
        <v>8</v>
      </c>
    </row>
    <row r="35" spans="1:3" ht="15.5" x14ac:dyDescent="0.35">
      <c r="A35" s="354" t="s">
        <v>3624</v>
      </c>
      <c r="B35" s="354" t="s">
        <v>3625</v>
      </c>
      <c r="C35" s="355">
        <v>1</v>
      </c>
    </row>
    <row r="36" spans="1:3" ht="15.5" x14ac:dyDescent="0.35">
      <c r="A36" s="354" t="s">
        <v>3626</v>
      </c>
      <c r="B36" s="354" t="s">
        <v>3627</v>
      </c>
      <c r="C36" s="355">
        <v>5</v>
      </c>
    </row>
    <row r="37" spans="1:3" ht="15.5" x14ac:dyDescent="0.35">
      <c r="A37" s="354" t="s">
        <v>3628</v>
      </c>
      <c r="B37" s="354" t="s">
        <v>3629</v>
      </c>
      <c r="C37" s="355">
        <v>8</v>
      </c>
    </row>
    <row r="38" spans="1:3" ht="15.5" x14ac:dyDescent="0.35">
      <c r="A38" s="354" t="s">
        <v>3630</v>
      </c>
      <c r="B38" s="354" t="s">
        <v>3631</v>
      </c>
      <c r="C38" s="355">
        <v>5</v>
      </c>
    </row>
    <row r="39" spans="1:3" ht="15.5" x14ac:dyDescent="0.35">
      <c r="A39" s="354" t="s">
        <v>3632</v>
      </c>
      <c r="B39" s="354" t="s">
        <v>3633</v>
      </c>
      <c r="C39" s="355">
        <v>5</v>
      </c>
    </row>
    <row r="40" spans="1:3" ht="15.5" x14ac:dyDescent="0.35">
      <c r="A40" s="354" t="s">
        <v>3634</v>
      </c>
      <c r="B40" s="354" t="s">
        <v>3635</v>
      </c>
      <c r="C40" s="355">
        <v>2</v>
      </c>
    </row>
    <row r="41" spans="1:3" ht="15.5" x14ac:dyDescent="0.35">
      <c r="A41" s="354" t="s">
        <v>3636</v>
      </c>
      <c r="B41" s="354" t="s">
        <v>3637</v>
      </c>
      <c r="C41" s="355">
        <v>4</v>
      </c>
    </row>
    <row r="42" spans="1:3" ht="15.5" x14ac:dyDescent="0.35">
      <c r="A42" s="354" t="s">
        <v>3638</v>
      </c>
      <c r="B42" s="354" t="s">
        <v>3639</v>
      </c>
      <c r="C42" s="355">
        <v>5</v>
      </c>
    </row>
    <row r="43" spans="1:3" ht="15.5" x14ac:dyDescent="0.35">
      <c r="A43" s="354" t="s">
        <v>3640</v>
      </c>
      <c r="B43" s="354" t="s">
        <v>3641</v>
      </c>
      <c r="C43" s="355">
        <v>5</v>
      </c>
    </row>
    <row r="44" spans="1:3" ht="15.5" x14ac:dyDescent="0.35">
      <c r="A44" s="354" t="s">
        <v>3642</v>
      </c>
      <c r="B44" s="354" t="s">
        <v>3643</v>
      </c>
      <c r="C44" s="355">
        <v>6</v>
      </c>
    </row>
    <row r="45" spans="1:3" ht="15.5" x14ac:dyDescent="0.35">
      <c r="A45" s="354" t="s">
        <v>3644</v>
      </c>
      <c r="B45" s="354" t="s">
        <v>3645</v>
      </c>
      <c r="C45" s="355">
        <v>5</v>
      </c>
    </row>
    <row r="46" spans="1:3" ht="15.5" x14ac:dyDescent="0.35">
      <c r="A46" s="354" t="s">
        <v>3646</v>
      </c>
      <c r="B46" s="354" t="s">
        <v>3647</v>
      </c>
      <c r="C46" s="355">
        <v>4</v>
      </c>
    </row>
    <row r="47" spans="1:3" ht="15.5" x14ac:dyDescent="0.35">
      <c r="A47" s="354" t="s">
        <v>3648</v>
      </c>
      <c r="B47" s="354" t="s">
        <v>3649</v>
      </c>
      <c r="C47" s="355">
        <v>5</v>
      </c>
    </row>
    <row r="48" spans="1:3" ht="15.5" x14ac:dyDescent="0.35">
      <c r="A48" s="354" t="s">
        <v>3650</v>
      </c>
      <c r="B48" s="354" t="s">
        <v>3651</v>
      </c>
      <c r="C48" s="355">
        <v>6</v>
      </c>
    </row>
    <row r="49" spans="1:3" ht="15.5" x14ac:dyDescent="0.35">
      <c r="A49" s="354" t="s">
        <v>3652</v>
      </c>
      <c r="B49" s="354" t="s">
        <v>3653</v>
      </c>
      <c r="C49" s="355">
        <v>7</v>
      </c>
    </row>
    <row r="50" spans="1:3" ht="15.5" x14ac:dyDescent="0.35">
      <c r="A50" s="354" t="s">
        <v>3654</v>
      </c>
      <c r="B50" s="354" t="s">
        <v>3655</v>
      </c>
      <c r="C50" s="355">
        <v>3</v>
      </c>
    </row>
    <row r="51" spans="1:3" ht="15.5" x14ac:dyDescent="0.35">
      <c r="A51" s="354" t="s">
        <v>3656</v>
      </c>
      <c r="B51" s="354" t="s">
        <v>3657</v>
      </c>
      <c r="C51" s="355">
        <v>6</v>
      </c>
    </row>
    <row r="52" spans="1:3" ht="15.5" x14ac:dyDescent="0.35">
      <c r="A52" s="354" t="s">
        <v>3658</v>
      </c>
      <c r="B52" s="354" t="s">
        <v>3659</v>
      </c>
      <c r="C52" s="355">
        <v>4</v>
      </c>
    </row>
    <row r="53" spans="1:3" ht="15.5" x14ac:dyDescent="0.35">
      <c r="A53" s="354" t="s">
        <v>3660</v>
      </c>
      <c r="B53" s="354" t="s">
        <v>3661</v>
      </c>
      <c r="C53" s="355">
        <v>5</v>
      </c>
    </row>
    <row r="54" spans="1:3" ht="15.5" x14ac:dyDescent="0.35">
      <c r="A54" s="354" t="s">
        <v>3662</v>
      </c>
      <c r="B54" s="354" t="s">
        <v>3663</v>
      </c>
      <c r="C54" s="355">
        <v>2</v>
      </c>
    </row>
    <row r="55" spans="1:3" ht="15.5" x14ac:dyDescent="0.35">
      <c r="A55" s="354" t="s">
        <v>3664</v>
      </c>
      <c r="B55" s="354" t="s">
        <v>3665</v>
      </c>
      <c r="C55" s="355">
        <v>2</v>
      </c>
    </row>
    <row r="56" spans="1:3" ht="15.5" x14ac:dyDescent="0.35">
      <c r="A56" s="354" t="s">
        <v>3666</v>
      </c>
      <c r="B56" s="354" t="s">
        <v>3667</v>
      </c>
      <c r="C56" s="355">
        <v>5</v>
      </c>
    </row>
    <row r="57" spans="1:3" ht="15.5" x14ac:dyDescent="0.35">
      <c r="A57" s="354" t="s">
        <v>3668</v>
      </c>
      <c r="B57" s="354" t="s">
        <v>3669</v>
      </c>
      <c r="C57" s="355">
        <v>5</v>
      </c>
    </row>
    <row r="58" spans="1:3" ht="31" x14ac:dyDescent="0.35">
      <c r="A58" s="354" t="s">
        <v>3670</v>
      </c>
      <c r="B58" s="354" t="s">
        <v>3671</v>
      </c>
      <c r="C58" s="355">
        <v>5</v>
      </c>
    </row>
    <row r="59" spans="1:3" ht="15.5" x14ac:dyDescent="0.35">
      <c r="A59" s="354" t="s">
        <v>3672</v>
      </c>
      <c r="B59" s="354" t="s">
        <v>3673</v>
      </c>
      <c r="C59" s="355">
        <v>5</v>
      </c>
    </row>
    <row r="60" spans="1:3" ht="15.5" x14ac:dyDescent="0.35">
      <c r="A60" s="354" t="s">
        <v>3674</v>
      </c>
      <c r="B60" s="354" t="s">
        <v>3675</v>
      </c>
      <c r="C60" s="355">
        <v>3</v>
      </c>
    </row>
    <row r="61" spans="1:3" ht="15.5" x14ac:dyDescent="0.35">
      <c r="A61" s="354" t="s">
        <v>3676</v>
      </c>
      <c r="B61" s="354" t="s">
        <v>3677</v>
      </c>
      <c r="C61" s="355">
        <v>6</v>
      </c>
    </row>
    <row r="62" spans="1:3" ht="15.5" x14ac:dyDescent="0.35">
      <c r="A62" s="354" t="s">
        <v>3678</v>
      </c>
      <c r="B62" s="354" t="s">
        <v>3679</v>
      </c>
      <c r="C62" s="355">
        <v>3</v>
      </c>
    </row>
    <row r="63" spans="1:3" ht="15.5" x14ac:dyDescent="0.35">
      <c r="A63" s="354" t="s">
        <v>3680</v>
      </c>
      <c r="B63" s="354" t="s">
        <v>3681</v>
      </c>
      <c r="C63" s="355">
        <v>4</v>
      </c>
    </row>
    <row r="64" spans="1:3" ht="31" x14ac:dyDescent="0.35">
      <c r="A64" s="354" t="s">
        <v>3682</v>
      </c>
      <c r="B64" s="354" t="s">
        <v>3683</v>
      </c>
      <c r="C64" s="355">
        <v>3</v>
      </c>
    </row>
    <row r="65" spans="1:3" ht="15.5" x14ac:dyDescent="0.35">
      <c r="A65" s="354" t="s">
        <v>2911</v>
      </c>
      <c r="B65" s="354" t="s">
        <v>3684</v>
      </c>
      <c r="C65" s="355">
        <v>3</v>
      </c>
    </row>
    <row r="66" spans="1:3" ht="31" x14ac:dyDescent="0.35">
      <c r="A66" s="354" t="s">
        <v>3685</v>
      </c>
      <c r="B66" s="354" t="s">
        <v>3686</v>
      </c>
      <c r="C66" s="355">
        <v>6</v>
      </c>
    </row>
    <row r="67" spans="1:3" ht="15.5" x14ac:dyDescent="0.35">
      <c r="A67" s="354" t="s">
        <v>3687</v>
      </c>
      <c r="B67" s="354" t="s">
        <v>3688</v>
      </c>
      <c r="C67" s="355">
        <v>6</v>
      </c>
    </row>
    <row r="68" spans="1:3" ht="15.5" x14ac:dyDescent="0.35">
      <c r="A68" s="354" t="s">
        <v>3689</v>
      </c>
      <c r="B68" s="354" t="s">
        <v>3690</v>
      </c>
      <c r="C68" s="355">
        <v>5</v>
      </c>
    </row>
    <row r="69" spans="1:3" ht="15.5" x14ac:dyDescent="0.35">
      <c r="A69" s="354" t="s">
        <v>3691</v>
      </c>
      <c r="B69" s="354" t="s">
        <v>3692</v>
      </c>
      <c r="C69" s="355">
        <v>3</v>
      </c>
    </row>
    <row r="70" spans="1:3" ht="15.5" x14ac:dyDescent="0.35">
      <c r="A70" s="354" t="s">
        <v>3693</v>
      </c>
      <c r="B70" s="354" t="s">
        <v>3586</v>
      </c>
      <c r="C70" s="355">
        <v>2</v>
      </c>
    </row>
    <row r="71" spans="1:3" ht="15.5" x14ac:dyDescent="0.35">
      <c r="A71" s="354" t="s">
        <v>3694</v>
      </c>
      <c r="B71" s="354" t="s">
        <v>3695</v>
      </c>
      <c r="C71" s="355">
        <v>3</v>
      </c>
    </row>
    <row r="72" spans="1:3" ht="15.5" x14ac:dyDescent="0.35">
      <c r="A72" s="354" t="s">
        <v>3696</v>
      </c>
      <c r="B72" s="354" t="s">
        <v>3697</v>
      </c>
      <c r="C72" s="355">
        <v>3</v>
      </c>
    </row>
    <row r="73" spans="1:3" ht="15.5" x14ac:dyDescent="0.35">
      <c r="A73" s="354" t="s">
        <v>3698</v>
      </c>
      <c r="B73" s="354" t="s">
        <v>3699</v>
      </c>
      <c r="C73" s="355">
        <v>3</v>
      </c>
    </row>
    <row r="74" spans="1:3" ht="15.5" x14ac:dyDescent="0.35">
      <c r="A74" s="354" t="s">
        <v>3700</v>
      </c>
      <c r="B74" s="354" t="s">
        <v>3701</v>
      </c>
      <c r="C74" s="355">
        <v>5</v>
      </c>
    </row>
    <row r="75" spans="1:3" ht="15.5" x14ac:dyDescent="0.35">
      <c r="A75" s="354" t="s">
        <v>3702</v>
      </c>
      <c r="B75" s="354" t="s">
        <v>3703</v>
      </c>
      <c r="C75" s="355">
        <v>3</v>
      </c>
    </row>
    <row r="76" spans="1:3" ht="15.5" x14ac:dyDescent="0.35">
      <c r="A76" s="354" t="s">
        <v>3704</v>
      </c>
      <c r="B76" s="354" t="s">
        <v>3705</v>
      </c>
      <c r="C76" s="355">
        <v>6</v>
      </c>
    </row>
    <row r="77" spans="1:3" ht="15.5" x14ac:dyDescent="0.35">
      <c r="A77" s="354" t="s">
        <v>3706</v>
      </c>
      <c r="B77" s="354" t="s">
        <v>3707</v>
      </c>
      <c r="C77" s="355">
        <v>5</v>
      </c>
    </row>
    <row r="78" spans="1:3" ht="15.5" x14ac:dyDescent="0.35">
      <c r="A78" s="354" t="s">
        <v>3708</v>
      </c>
      <c r="B78" s="354" t="s">
        <v>3709</v>
      </c>
      <c r="C78" s="355">
        <v>4</v>
      </c>
    </row>
    <row r="79" spans="1:3" ht="15.5" x14ac:dyDescent="0.35">
      <c r="A79" s="354" t="s">
        <v>6478</v>
      </c>
      <c r="B79" s="354" t="s">
        <v>6479</v>
      </c>
      <c r="C79" s="355">
        <v>4</v>
      </c>
    </row>
    <row r="80" spans="1:3" ht="15.5" x14ac:dyDescent="0.35">
      <c r="A80" s="354" t="s">
        <v>6480</v>
      </c>
      <c r="B80" s="354" t="s">
        <v>6481</v>
      </c>
      <c r="C80" s="355">
        <v>4</v>
      </c>
    </row>
    <row r="81" spans="1:3" ht="15.5" x14ac:dyDescent="0.35">
      <c r="A81" s="354" t="s">
        <v>3710</v>
      </c>
      <c r="B81" s="354" t="s">
        <v>3711</v>
      </c>
      <c r="C81" s="355">
        <v>7</v>
      </c>
    </row>
    <row r="82" spans="1:3" ht="15.5" x14ac:dyDescent="0.35">
      <c r="A82" s="354" t="s">
        <v>1194</v>
      </c>
      <c r="B82" s="354" t="s">
        <v>3712</v>
      </c>
      <c r="C82" s="355">
        <v>6</v>
      </c>
    </row>
    <row r="83" spans="1:3" ht="15.5" x14ac:dyDescent="0.35">
      <c r="A83" s="354" t="s">
        <v>160</v>
      </c>
      <c r="B83" s="354" t="s">
        <v>3713</v>
      </c>
      <c r="C83" s="355">
        <v>5</v>
      </c>
    </row>
    <row r="84" spans="1:3" ht="15.5" x14ac:dyDescent="0.35">
      <c r="A84" s="354" t="s">
        <v>1398</v>
      </c>
      <c r="B84" s="354" t="s">
        <v>3714</v>
      </c>
      <c r="C84" s="355">
        <v>3</v>
      </c>
    </row>
    <row r="85" spans="1:3" ht="15.5" x14ac:dyDescent="0.35">
      <c r="A85" s="354" t="s">
        <v>3715</v>
      </c>
      <c r="B85" s="354" t="s">
        <v>3716</v>
      </c>
      <c r="C85" s="355">
        <v>5</v>
      </c>
    </row>
    <row r="86" spans="1:3" ht="15.5" x14ac:dyDescent="0.35">
      <c r="A86" s="354" t="s">
        <v>3717</v>
      </c>
      <c r="B86" s="354" t="s">
        <v>3718</v>
      </c>
      <c r="C86" s="355">
        <v>4</v>
      </c>
    </row>
    <row r="87" spans="1:3" ht="15.5" x14ac:dyDescent="0.35">
      <c r="A87" s="354" t="s">
        <v>193</v>
      </c>
      <c r="B87" s="354" t="s">
        <v>3719</v>
      </c>
      <c r="C87" s="355">
        <v>2</v>
      </c>
    </row>
    <row r="88" spans="1:3" ht="15.5" x14ac:dyDescent="0.35">
      <c r="A88" s="354" t="s">
        <v>1235</v>
      </c>
      <c r="B88" s="354" t="s">
        <v>3720</v>
      </c>
      <c r="C88" s="355">
        <v>4</v>
      </c>
    </row>
    <row r="89" spans="1:3" ht="15.5" x14ac:dyDescent="0.35">
      <c r="A89" s="354" t="s">
        <v>1171</v>
      </c>
      <c r="B89" s="354" t="s">
        <v>3721</v>
      </c>
      <c r="C89" s="355">
        <v>4</v>
      </c>
    </row>
    <row r="90" spans="1:3" ht="15.5" x14ac:dyDescent="0.35">
      <c r="A90" s="354" t="s">
        <v>177</v>
      </c>
      <c r="B90" s="354" t="s">
        <v>3722</v>
      </c>
      <c r="C90" s="355">
        <v>4</v>
      </c>
    </row>
    <row r="91" spans="1:3" ht="15.5" x14ac:dyDescent="0.35">
      <c r="A91" s="354" t="s">
        <v>3723</v>
      </c>
      <c r="B91" s="354" t="s">
        <v>3586</v>
      </c>
      <c r="C91" s="355">
        <v>2</v>
      </c>
    </row>
    <row r="92" spans="1:3" ht="15.5" x14ac:dyDescent="0.35">
      <c r="A92" s="354" t="s">
        <v>843</v>
      </c>
      <c r="B92" s="354" t="s">
        <v>3724</v>
      </c>
      <c r="C92" s="355">
        <v>3</v>
      </c>
    </row>
    <row r="93" spans="1:3" ht="15.5" x14ac:dyDescent="0.35">
      <c r="A93" s="354" t="s">
        <v>3725</v>
      </c>
      <c r="B93" s="354" t="s">
        <v>3726</v>
      </c>
      <c r="C93" s="355">
        <v>6</v>
      </c>
    </row>
    <row r="94" spans="1:3" ht="15.5" x14ac:dyDescent="0.35">
      <c r="A94" s="354" t="s">
        <v>3727</v>
      </c>
      <c r="B94" s="354" t="s">
        <v>3728</v>
      </c>
      <c r="C94" s="355">
        <v>3</v>
      </c>
    </row>
    <row r="95" spans="1:3" ht="15.5" x14ac:dyDescent="0.35">
      <c r="A95" s="354" t="s">
        <v>3729</v>
      </c>
      <c r="B95" s="354" t="s">
        <v>3730</v>
      </c>
      <c r="C95" s="355">
        <v>6</v>
      </c>
    </row>
    <row r="96" spans="1:3" ht="15.5" x14ac:dyDescent="0.35">
      <c r="A96" s="354" t="s">
        <v>3731</v>
      </c>
      <c r="B96" s="354" t="s">
        <v>3732</v>
      </c>
      <c r="C96" s="355">
        <v>5</v>
      </c>
    </row>
    <row r="97" spans="1:3" ht="15.5" x14ac:dyDescent="0.35">
      <c r="A97" s="354" t="s">
        <v>3733</v>
      </c>
      <c r="B97" s="354" t="s">
        <v>3734</v>
      </c>
      <c r="C97" s="355">
        <v>5</v>
      </c>
    </row>
    <row r="98" spans="1:3" ht="15.5" x14ac:dyDescent="0.35">
      <c r="A98" s="354" t="s">
        <v>1253</v>
      </c>
      <c r="B98" s="354" t="s">
        <v>3735</v>
      </c>
      <c r="C98" s="355">
        <v>5</v>
      </c>
    </row>
    <row r="99" spans="1:3" ht="15.5" x14ac:dyDescent="0.35">
      <c r="A99" s="354" t="s">
        <v>3736</v>
      </c>
      <c r="B99" s="354" t="s">
        <v>3737</v>
      </c>
      <c r="C99" s="355">
        <v>3</v>
      </c>
    </row>
    <row r="100" spans="1:3" ht="15.5" x14ac:dyDescent="0.35">
      <c r="A100" s="354" t="s">
        <v>3738</v>
      </c>
      <c r="B100" s="354" t="s">
        <v>3739</v>
      </c>
      <c r="C100" s="355">
        <v>5</v>
      </c>
    </row>
    <row r="101" spans="1:3" ht="15.5" x14ac:dyDescent="0.35">
      <c r="A101" s="354" t="s">
        <v>3740</v>
      </c>
      <c r="B101" s="354" t="s">
        <v>3741</v>
      </c>
      <c r="C101" s="355">
        <v>2</v>
      </c>
    </row>
    <row r="102" spans="1:3" ht="15.5" x14ac:dyDescent="0.35">
      <c r="A102" s="354" t="s">
        <v>3742</v>
      </c>
      <c r="B102" s="354" t="s">
        <v>3743</v>
      </c>
      <c r="C102" s="355">
        <v>5</v>
      </c>
    </row>
    <row r="103" spans="1:3" ht="15.5" x14ac:dyDescent="0.35">
      <c r="A103" s="354" t="s">
        <v>3744</v>
      </c>
      <c r="B103" s="354" t="s">
        <v>3745</v>
      </c>
      <c r="C103" s="355">
        <v>4</v>
      </c>
    </row>
    <row r="104" spans="1:3" ht="15.5" x14ac:dyDescent="0.35">
      <c r="A104" s="354" t="s">
        <v>3746</v>
      </c>
      <c r="B104" s="354" t="s">
        <v>3747</v>
      </c>
      <c r="C104" s="355">
        <v>2</v>
      </c>
    </row>
    <row r="105" spans="1:3" ht="15.5" x14ac:dyDescent="0.35">
      <c r="A105" s="354" t="s">
        <v>3748</v>
      </c>
      <c r="B105" s="354" t="s">
        <v>3749</v>
      </c>
      <c r="C105" s="355">
        <v>2</v>
      </c>
    </row>
    <row r="106" spans="1:3" ht="15.5" x14ac:dyDescent="0.35">
      <c r="A106" s="354" t="s">
        <v>3750</v>
      </c>
      <c r="B106" s="354" t="s">
        <v>3751</v>
      </c>
      <c r="C106" s="355">
        <v>4</v>
      </c>
    </row>
    <row r="107" spans="1:3" ht="31" x14ac:dyDescent="0.35">
      <c r="A107" s="354" t="s">
        <v>3752</v>
      </c>
      <c r="B107" s="354" t="s">
        <v>3753</v>
      </c>
      <c r="C107" s="355">
        <v>5</v>
      </c>
    </row>
    <row r="108" spans="1:3" ht="15.5" x14ac:dyDescent="0.35">
      <c r="A108" s="354" t="s">
        <v>3754</v>
      </c>
      <c r="B108" s="354" t="s">
        <v>3755</v>
      </c>
      <c r="C108" s="355">
        <v>4</v>
      </c>
    </row>
    <row r="109" spans="1:3" ht="15.5" x14ac:dyDescent="0.35">
      <c r="A109" s="354" t="s">
        <v>3756</v>
      </c>
      <c r="B109" s="354" t="s">
        <v>3757</v>
      </c>
      <c r="C109" s="355">
        <v>4</v>
      </c>
    </row>
    <row r="110" spans="1:3" ht="15.5" x14ac:dyDescent="0.35">
      <c r="A110" s="354" t="s">
        <v>3758</v>
      </c>
      <c r="B110" s="354" t="s">
        <v>3586</v>
      </c>
      <c r="C110" s="355">
        <v>2</v>
      </c>
    </row>
    <row r="111" spans="1:3" ht="15.5" x14ac:dyDescent="0.35">
      <c r="A111" s="354" t="s">
        <v>3759</v>
      </c>
      <c r="B111" s="354" t="s">
        <v>3760</v>
      </c>
      <c r="C111" s="355">
        <v>4</v>
      </c>
    </row>
    <row r="112" spans="1:3" ht="15.5" x14ac:dyDescent="0.35">
      <c r="A112" s="354" t="s">
        <v>3761</v>
      </c>
      <c r="B112" s="354" t="s">
        <v>3762</v>
      </c>
      <c r="C112" s="355">
        <v>5</v>
      </c>
    </row>
    <row r="113" spans="1:3" ht="15.5" x14ac:dyDescent="0.35">
      <c r="A113" s="354" t="s">
        <v>3763</v>
      </c>
      <c r="B113" s="354" t="s">
        <v>3764</v>
      </c>
      <c r="C113" s="355">
        <v>2</v>
      </c>
    </row>
    <row r="114" spans="1:3" ht="15.5" x14ac:dyDescent="0.35">
      <c r="A114" s="354" t="s">
        <v>3765</v>
      </c>
      <c r="B114" s="354" t="s">
        <v>3766</v>
      </c>
      <c r="C114" s="355">
        <v>5</v>
      </c>
    </row>
    <row r="115" spans="1:3" ht="15.5" x14ac:dyDescent="0.35">
      <c r="A115" s="354" t="s">
        <v>3767</v>
      </c>
      <c r="B115" s="354" t="s">
        <v>3768</v>
      </c>
      <c r="C115" s="355">
        <v>6</v>
      </c>
    </row>
    <row r="116" spans="1:3" ht="15.5" x14ac:dyDescent="0.35">
      <c r="A116" s="354" t="s">
        <v>3769</v>
      </c>
      <c r="B116" s="354" t="s">
        <v>3770</v>
      </c>
      <c r="C116" s="355">
        <v>4</v>
      </c>
    </row>
    <row r="117" spans="1:3" ht="15.5" x14ac:dyDescent="0.35">
      <c r="A117" s="354" t="s">
        <v>3771</v>
      </c>
      <c r="B117" s="354" t="s">
        <v>3772</v>
      </c>
      <c r="C117" s="355">
        <v>5</v>
      </c>
    </row>
    <row r="118" spans="1:3" ht="15.5" x14ac:dyDescent="0.35">
      <c r="A118" s="354" t="s">
        <v>3773</v>
      </c>
      <c r="B118" s="354" t="s">
        <v>3774</v>
      </c>
      <c r="C118" s="355">
        <v>4</v>
      </c>
    </row>
    <row r="119" spans="1:3" ht="15.5" x14ac:dyDescent="0.35">
      <c r="A119" s="354" t="s">
        <v>3775</v>
      </c>
      <c r="B119" s="354" t="s">
        <v>3776</v>
      </c>
      <c r="C119" s="355">
        <v>2</v>
      </c>
    </row>
    <row r="120" spans="1:3" ht="15.5" x14ac:dyDescent="0.35">
      <c r="A120" s="354" t="s">
        <v>3777</v>
      </c>
      <c r="B120" s="354" t="s">
        <v>3778</v>
      </c>
      <c r="C120" s="355">
        <v>2</v>
      </c>
    </row>
    <row r="121" spans="1:3" ht="15.5" x14ac:dyDescent="0.35">
      <c r="A121" s="354" t="s">
        <v>3779</v>
      </c>
      <c r="B121" s="354" t="s">
        <v>3780</v>
      </c>
      <c r="C121" s="355">
        <v>3</v>
      </c>
    </row>
    <row r="122" spans="1:3" ht="15.5" x14ac:dyDescent="0.35">
      <c r="A122" s="354" t="s">
        <v>3781</v>
      </c>
      <c r="B122" s="354" t="s">
        <v>3782</v>
      </c>
      <c r="C122" s="355">
        <v>3</v>
      </c>
    </row>
    <row r="123" spans="1:3" ht="15.5" x14ac:dyDescent="0.35">
      <c r="A123" s="354" t="s">
        <v>3783</v>
      </c>
      <c r="B123" s="354" t="s">
        <v>3784</v>
      </c>
      <c r="C123" s="355">
        <v>5</v>
      </c>
    </row>
    <row r="124" spans="1:3" ht="15.5" x14ac:dyDescent="0.35">
      <c r="A124" s="354" t="s">
        <v>3785</v>
      </c>
      <c r="B124" s="354" t="s">
        <v>3786</v>
      </c>
      <c r="C124" s="355">
        <v>4</v>
      </c>
    </row>
    <row r="125" spans="1:3" ht="15.5" x14ac:dyDescent="0.35">
      <c r="A125" s="354" t="s">
        <v>6426</v>
      </c>
      <c r="B125" s="354" t="s">
        <v>6427</v>
      </c>
      <c r="C125" s="355">
        <v>6</v>
      </c>
    </row>
    <row r="126" spans="1:3" ht="15.5" x14ac:dyDescent="0.35">
      <c r="A126" s="354" t="s">
        <v>6428</v>
      </c>
      <c r="B126" s="354" t="s">
        <v>6429</v>
      </c>
      <c r="C126" s="355">
        <v>6</v>
      </c>
    </row>
    <row r="127" spans="1:3" ht="15.5" x14ac:dyDescent="0.35">
      <c r="A127" s="354" t="s">
        <v>6430</v>
      </c>
      <c r="B127" s="354" t="s">
        <v>6431</v>
      </c>
      <c r="C127" s="355">
        <v>6</v>
      </c>
    </row>
    <row r="128" spans="1:3" ht="31" x14ac:dyDescent="0.35">
      <c r="A128" s="354" t="s">
        <v>6432</v>
      </c>
      <c r="B128" s="354" t="s">
        <v>6433</v>
      </c>
      <c r="C128" s="355">
        <v>5</v>
      </c>
    </row>
    <row r="129" spans="1:3" ht="15.5" x14ac:dyDescent="0.35">
      <c r="A129" s="354" t="s">
        <v>6434</v>
      </c>
      <c r="B129" s="354" t="s">
        <v>6435</v>
      </c>
      <c r="C129" s="355">
        <v>5</v>
      </c>
    </row>
    <row r="130" spans="1:3" ht="15.5" x14ac:dyDescent="0.35">
      <c r="A130" s="354" t="s">
        <v>3787</v>
      </c>
      <c r="B130" s="354" t="s">
        <v>3788</v>
      </c>
      <c r="C130" s="355">
        <v>3</v>
      </c>
    </row>
    <row r="131" spans="1:3" ht="15.5" x14ac:dyDescent="0.35">
      <c r="A131" s="354" t="s">
        <v>651</v>
      </c>
      <c r="B131" s="354" t="s">
        <v>3789</v>
      </c>
      <c r="C131" s="355">
        <v>5</v>
      </c>
    </row>
    <row r="132" spans="1:3" ht="15.5" x14ac:dyDescent="0.35">
      <c r="A132" s="354" t="s">
        <v>3790</v>
      </c>
      <c r="B132" s="354" t="s">
        <v>3586</v>
      </c>
      <c r="C132" s="355">
        <v>2</v>
      </c>
    </row>
    <row r="133" spans="1:3" ht="15.5" x14ac:dyDescent="0.35">
      <c r="A133" s="354" t="s">
        <v>3791</v>
      </c>
      <c r="B133" s="354" t="s">
        <v>3792</v>
      </c>
      <c r="C133" s="355">
        <v>4</v>
      </c>
    </row>
    <row r="134" spans="1:3" ht="15.5" x14ac:dyDescent="0.35">
      <c r="A134" s="354" t="s">
        <v>3793</v>
      </c>
      <c r="B134" s="354" t="s">
        <v>3794</v>
      </c>
      <c r="C134" s="355">
        <v>1</v>
      </c>
    </row>
    <row r="135" spans="1:3" ht="15.5" x14ac:dyDescent="0.35">
      <c r="A135" s="354" t="s">
        <v>3795</v>
      </c>
      <c r="B135" s="354" t="s">
        <v>3796</v>
      </c>
      <c r="C135" s="355">
        <v>6</v>
      </c>
    </row>
    <row r="136" spans="1:3" ht="15.5" x14ac:dyDescent="0.35">
      <c r="A136" s="354" t="s">
        <v>3797</v>
      </c>
      <c r="B136" s="354" t="s">
        <v>3798</v>
      </c>
      <c r="C136" s="355">
        <v>5</v>
      </c>
    </row>
    <row r="137" spans="1:3" ht="15.5" x14ac:dyDescent="0.35">
      <c r="A137" s="354" t="s">
        <v>3799</v>
      </c>
      <c r="B137" s="354" t="s">
        <v>3800</v>
      </c>
      <c r="C137" s="355">
        <v>3</v>
      </c>
    </row>
    <row r="138" spans="1:3" ht="15.5" x14ac:dyDescent="0.35">
      <c r="A138" s="354" t="s">
        <v>3801</v>
      </c>
      <c r="B138" s="354" t="s">
        <v>3802</v>
      </c>
      <c r="C138" s="355">
        <v>3</v>
      </c>
    </row>
    <row r="139" spans="1:3" ht="15.5" x14ac:dyDescent="0.35">
      <c r="A139" s="354" t="s">
        <v>3803</v>
      </c>
      <c r="B139" s="354" t="s">
        <v>3804</v>
      </c>
      <c r="C139" s="355">
        <v>4</v>
      </c>
    </row>
    <row r="140" spans="1:3" ht="15.5" x14ac:dyDescent="0.35">
      <c r="A140" s="354" t="s">
        <v>3805</v>
      </c>
      <c r="B140" s="354" t="s">
        <v>3806</v>
      </c>
      <c r="C140" s="355">
        <v>4</v>
      </c>
    </row>
    <row r="141" spans="1:3" ht="15.5" x14ac:dyDescent="0.35">
      <c r="A141" s="354" t="s">
        <v>3807</v>
      </c>
      <c r="B141" s="354" t="s">
        <v>3808</v>
      </c>
      <c r="C141" s="355">
        <v>6</v>
      </c>
    </row>
    <row r="142" spans="1:3" ht="15.5" x14ac:dyDescent="0.35">
      <c r="A142" s="354" t="s">
        <v>3809</v>
      </c>
      <c r="B142" s="354" t="s">
        <v>3810</v>
      </c>
      <c r="C142" s="355">
        <v>3</v>
      </c>
    </row>
    <row r="143" spans="1:3" ht="15.5" x14ac:dyDescent="0.35">
      <c r="A143" s="354" t="s">
        <v>3811</v>
      </c>
      <c r="B143" s="354" t="s">
        <v>3812</v>
      </c>
      <c r="C143" s="355">
        <v>5</v>
      </c>
    </row>
    <row r="144" spans="1:3" ht="15.5" x14ac:dyDescent="0.35">
      <c r="A144" s="354" t="s">
        <v>3813</v>
      </c>
      <c r="B144" s="354" t="s">
        <v>3814</v>
      </c>
      <c r="C144" s="355">
        <v>6</v>
      </c>
    </row>
    <row r="145" spans="1:3" ht="15.5" x14ac:dyDescent="0.35">
      <c r="A145" s="354" t="s">
        <v>3815</v>
      </c>
      <c r="B145" s="354" t="s">
        <v>3816</v>
      </c>
      <c r="C145" s="355">
        <v>4</v>
      </c>
    </row>
    <row r="146" spans="1:3" ht="15.5" x14ac:dyDescent="0.35">
      <c r="A146" s="354" t="s">
        <v>3817</v>
      </c>
      <c r="B146" s="354" t="s">
        <v>3818</v>
      </c>
      <c r="C146" s="355">
        <v>5</v>
      </c>
    </row>
    <row r="147" spans="1:3" ht="15.5" x14ac:dyDescent="0.35">
      <c r="A147" s="354" t="s">
        <v>3819</v>
      </c>
      <c r="B147" s="354" t="s">
        <v>3820</v>
      </c>
      <c r="C147" s="355">
        <v>4</v>
      </c>
    </row>
    <row r="148" spans="1:3" ht="15.5" x14ac:dyDescent="0.35">
      <c r="A148" s="354" t="s">
        <v>3821</v>
      </c>
      <c r="B148" s="354" t="s">
        <v>3822</v>
      </c>
      <c r="C148" s="355">
        <v>4</v>
      </c>
    </row>
    <row r="149" spans="1:3" ht="15.5" x14ac:dyDescent="0.35">
      <c r="A149" s="354" t="s">
        <v>3823</v>
      </c>
      <c r="B149" s="354" t="s">
        <v>3824</v>
      </c>
      <c r="C149" s="355">
        <v>4</v>
      </c>
    </row>
    <row r="150" spans="1:3" ht="15.5" x14ac:dyDescent="0.35">
      <c r="A150" s="354" t="s">
        <v>3825</v>
      </c>
      <c r="B150" s="354" t="s">
        <v>3826</v>
      </c>
      <c r="C150" s="355">
        <v>5</v>
      </c>
    </row>
    <row r="151" spans="1:3" ht="15.5" x14ac:dyDescent="0.35">
      <c r="A151" s="354" t="s">
        <v>3827</v>
      </c>
      <c r="B151" s="354" t="s">
        <v>3828</v>
      </c>
      <c r="C151" s="355">
        <v>6</v>
      </c>
    </row>
    <row r="152" spans="1:3" ht="31" x14ac:dyDescent="0.35">
      <c r="A152" s="354" t="s">
        <v>3829</v>
      </c>
      <c r="B152" s="354" t="s">
        <v>3830</v>
      </c>
      <c r="C152" s="355">
        <v>5</v>
      </c>
    </row>
    <row r="153" spans="1:3" ht="15.5" x14ac:dyDescent="0.35">
      <c r="A153" s="354" t="s">
        <v>3831</v>
      </c>
      <c r="B153" s="354" t="s">
        <v>3832</v>
      </c>
      <c r="C153" s="355">
        <v>7</v>
      </c>
    </row>
    <row r="154" spans="1:3" ht="15.5" x14ac:dyDescent="0.35">
      <c r="A154" s="354" t="s">
        <v>3833</v>
      </c>
      <c r="B154" s="354" t="s">
        <v>3834</v>
      </c>
      <c r="C154" s="355">
        <v>6</v>
      </c>
    </row>
    <row r="155" spans="1:3" ht="15.5" x14ac:dyDescent="0.35">
      <c r="A155" s="354" t="s">
        <v>3835</v>
      </c>
      <c r="B155" s="354" t="s">
        <v>3836</v>
      </c>
      <c r="C155" s="355">
        <v>1</v>
      </c>
    </row>
    <row r="156" spans="1:3" ht="15.5" x14ac:dyDescent="0.35">
      <c r="A156" s="354" t="s">
        <v>3837</v>
      </c>
      <c r="B156" s="354" t="s">
        <v>3838</v>
      </c>
      <c r="C156" s="355">
        <v>6</v>
      </c>
    </row>
    <row r="157" spans="1:3" ht="31" x14ac:dyDescent="0.35">
      <c r="A157" s="354" t="s">
        <v>3839</v>
      </c>
      <c r="B157" s="354" t="s">
        <v>3840</v>
      </c>
      <c r="C157" s="355">
        <v>6</v>
      </c>
    </row>
    <row r="158" spans="1:3" ht="31" x14ac:dyDescent="0.35">
      <c r="A158" s="354" t="s">
        <v>3841</v>
      </c>
      <c r="B158" s="354" t="s">
        <v>3842</v>
      </c>
      <c r="C158" s="355">
        <v>6</v>
      </c>
    </row>
    <row r="159" spans="1:3" ht="15.5" x14ac:dyDescent="0.35">
      <c r="A159" s="354" t="s">
        <v>3843</v>
      </c>
      <c r="B159" s="354" t="s">
        <v>3844</v>
      </c>
      <c r="C159" s="355">
        <v>4</v>
      </c>
    </row>
    <row r="160" spans="1:3" ht="15.5" x14ac:dyDescent="0.35">
      <c r="A160" s="354" t="s">
        <v>3845</v>
      </c>
      <c r="B160" s="354" t="s">
        <v>3846</v>
      </c>
      <c r="C160" s="355">
        <v>6</v>
      </c>
    </row>
    <row r="161" spans="1:3" ht="15.5" x14ac:dyDescent="0.35">
      <c r="A161" s="354" t="s">
        <v>3847</v>
      </c>
      <c r="B161" s="354" t="s">
        <v>3848</v>
      </c>
      <c r="C161" s="355">
        <v>3</v>
      </c>
    </row>
    <row r="162" spans="1:3" ht="15.5" x14ac:dyDescent="0.35">
      <c r="A162" s="354" t="s">
        <v>3849</v>
      </c>
      <c r="B162" s="354" t="s">
        <v>3850</v>
      </c>
      <c r="C162" s="355">
        <v>4</v>
      </c>
    </row>
    <row r="163" spans="1:3" ht="15.5" x14ac:dyDescent="0.35">
      <c r="A163" s="354" t="s">
        <v>3851</v>
      </c>
      <c r="B163" s="354" t="s">
        <v>3852</v>
      </c>
      <c r="C163" s="355">
        <v>5</v>
      </c>
    </row>
    <row r="164" spans="1:3" ht="31" x14ac:dyDescent="0.35">
      <c r="A164" s="354" t="s">
        <v>3853</v>
      </c>
      <c r="B164" s="354" t="s">
        <v>3854</v>
      </c>
      <c r="C164" s="355">
        <v>3</v>
      </c>
    </row>
    <row r="165" spans="1:3" ht="15.5" x14ac:dyDescent="0.35">
      <c r="A165" s="354" t="s">
        <v>3855</v>
      </c>
      <c r="B165" s="354" t="s">
        <v>3856</v>
      </c>
      <c r="C165" s="355">
        <v>5</v>
      </c>
    </row>
    <row r="166" spans="1:3" ht="15.5" x14ac:dyDescent="0.35">
      <c r="A166" s="354" t="s">
        <v>3857</v>
      </c>
      <c r="B166" s="354" t="s">
        <v>3858</v>
      </c>
      <c r="C166" s="355">
        <v>5</v>
      </c>
    </row>
    <row r="167" spans="1:3" ht="15.5" x14ac:dyDescent="0.35">
      <c r="A167" s="354" t="s">
        <v>3859</v>
      </c>
      <c r="B167" s="354" t="s">
        <v>3860</v>
      </c>
      <c r="C167" s="355">
        <v>5</v>
      </c>
    </row>
    <row r="168" spans="1:3" ht="15.5" x14ac:dyDescent="0.35">
      <c r="A168" s="354" t="s">
        <v>3861</v>
      </c>
      <c r="B168" s="354" t="s">
        <v>3862</v>
      </c>
      <c r="C168" s="355">
        <v>5</v>
      </c>
    </row>
    <row r="169" spans="1:3" ht="15.5" x14ac:dyDescent="0.35">
      <c r="A169" s="354" t="s">
        <v>3863</v>
      </c>
      <c r="B169" s="354" t="s">
        <v>3864</v>
      </c>
      <c r="C169" s="355">
        <v>5</v>
      </c>
    </row>
    <row r="170" spans="1:3" ht="15.5" x14ac:dyDescent="0.35">
      <c r="A170" s="354" t="s">
        <v>487</v>
      </c>
      <c r="B170" s="354" t="s">
        <v>3865</v>
      </c>
      <c r="C170" s="355">
        <v>5</v>
      </c>
    </row>
    <row r="171" spans="1:3" ht="15.5" x14ac:dyDescent="0.35">
      <c r="A171" s="354" t="s">
        <v>3866</v>
      </c>
      <c r="B171" s="354" t="s">
        <v>3867</v>
      </c>
      <c r="C171" s="355">
        <v>6</v>
      </c>
    </row>
    <row r="172" spans="1:3" ht="15.5" x14ac:dyDescent="0.35">
      <c r="A172" s="354" t="s">
        <v>3868</v>
      </c>
      <c r="B172" s="354" t="s">
        <v>3869</v>
      </c>
      <c r="C172" s="355">
        <v>4</v>
      </c>
    </row>
    <row r="173" spans="1:3" ht="15.5" x14ac:dyDescent="0.35">
      <c r="A173" s="354" t="s">
        <v>3870</v>
      </c>
      <c r="B173" s="354" t="s">
        <v>3871</v>
      </c>
      <c r="C173" s="355">
        <v>3</v>
      </c>
    </row>
    <row r="174" spans="1:3" ht="15.5" x14ac:dyDescent="0.35">
      <c r="A174" s="354" t="s">
        <v>6482</v>
      </c>
      <c r="B174" s="354" t="s">
        <v>6483</v>
      </c>
      <c r="C174" s="355">
        <v>4</v>
      </c>
    </row>
    <row r="175" spans="1:3" ht="15.5" x14ac:dyDescent="0.35">
      <c r="A175" s="354" t="s">
        <v>3872</v>
      </c>
      <c r="B175" s="354" t="s">
        <v>3873</v>
      </c>
      <c r="C175" s="355">
        <v>6</v>
      </c>
    </row>
    <row r="176" spans="1:3" ht="31" x14ac:dyDescent="0.35">
      <c r="A176" s="354" t="s">
        <v>3874</v>
      </c>
      <c r="B176" s="354" t="s">
        <v>3875</v>
      </c>
      <c r="C176" s="355">
        <v>5</v>
      </c>
    </row>
    <row r="177" spans="1:3" ht="15.5" x14ac:dyDescent="0.35">
      <c r="A177" s="354" t="s">
        <v>3876</v>
      </c>
      <c r="B177" s="354" t="s">
        <v>3877</v>
      </c>
      <c r="C177" s="355">
        <v>3</v>
      </c>
    </row>
    <row r="178" spans="1:3" ht="15.5" x14ac:dyDescent="0.35">
      <c r="A178" s="354" t="s">
        <v>3878</v>
      </c>
      <c r="B178" s="354" t="s">
        <v>3879</v>
      </c>
      <c r="C178" s="355">
        <v>5</v>
      </c>
    </row>
    <row r="179" spans="1:3" ht="15.5" x14ac:dyDescent="0.35">
      <c r="A179" s="354" t="s">
        <v>185</v>
      </c>
      <c r="B179" s="354" t="s">
        <v>3880</v>
      </c>
      <c r="C179" s="355">
        <v>5</v>
      </c>
    </row>
    <row r="180" spans="1:3" ht="15.5" x14ac:dyDescent="0.35">
      <c r="A180" s="354" t="s">
        <v>3881</v>
      </c>
      <c r="B180" s="354" t="s">
        <v>3882</v>
      </c>
      <c r="C180" s="355">
        <v>4</v>
      </c>
    </row>
    <row r="181" spans="1:3" ht="15.5" x14ac:dyDescent="0.35">
      <c r="A181" s="354" t="s">
        <v>3883</v>
      </c>
      <c r="B181" s="354" t="s">
        <v>3586</v>
      </c>
      <c r="C181" s="355">
        <v>2</v>
      </c>
    </row>
    <row r="182" spans="1:3" ht="15.5" x14ac:dyDescent="0.35">
      <c r="A182" s="354" t="s">
        <v>3884</v>
      </c>
      <c r="B182" s="354" t="s">
        <v>3885</v>
      </c>
      <c r="C182" s="355">
        <v>3</v>
      </c>
    </row>
    <row r="183" spans="1:3" ht="15.5" x14ac:dyDescent="0.35">
      <c r="A183" s="354" t="s">
        <v>3886</v>
      </c>
      <c r="B183" s="354" t="s">
        <v>3887</v>
      </c>
      <c r="C183" s="355">
        <v>3</v>
      </c>
    </row>
    <row r="184" spans="1:3" ht="15.5" x14ac:dyDescent="0.35">
      <c r="A184" s="354" t="s">
        <v>3888</v>
      </c>
      <c r="B184" s="354" t="s">
        <v>3889</v>
      </c>
      <c r="C184" s="355">
        <v>5</v>
      </c>
    </row>
    <row r="185" spans="1:3" ht="15.5" x14ac:dyDescent="0.35">
      <c r="A185" s="354" t="s">
        <v>3890</v>
      </c>
      <c r="B185" s="354" t="s">
        <v>3891</v>
      </c>
      <c r="C185" s="355">
        <v>5</v>
      </c>
    </row>
    <row r="186" spans="1:3" ht="15.5" x14ac:dyDescent="0.35">
      <c r="A186" s="354" t="s">
        <v>3892</v>
      </c>
      <c r="B186" s="354" t="s">
        <v>3893</v>
      </c>
      <c r="C186" s="355">
        <v>2</v>
      </c>
    </row>
    <row r="187" spans="1:3" ht="15.5" x14ac:dyDescent="0.35">
      <c r="A187" s="354" t="s">
        <v>3894</v>
      </c>
      <c r="B187" s="354" t="s">
        <v>3895</v>
      </c>
      <c r="C187" s="355">
        <v>3</v>
      </c>
    </row>
    <row r="188" spans="1:3" ht="15.5" x14ac:dyDescent="0.35">
      <c r="A188" s="354" t="s">
        <v>3896</v>
      </c>
      <c r="B188" s="354" t="s">
        <v>3897</v>
      </c>
      <c r="C188" s="355">
        <v>4</v>
      </c>
    </row>
    <row r="189" spans="1:3" ht="15.5" x14ac:dyDescent="0.35">
      <c r="A189" s="354" t="s">
        <v>3898</v>
      </c>
      <c r="B189" s="354" t="s">
        <v>3899</v>
      </c>
      <c r="C189" s="355">
        <v>2</v>
      </c>
    </row>
    <row r="190" spans="1:3" ht="15.5" x14ac:dyDescent="0.35">
      <c r="A190" s="354" t="s">
        <v>3900</v>
      </c>
      <c r="B190" s="354" t="s">
        <v>3901</v>
      </c>
      <c r="C190" s="355">
        <v>2</v>
      </c>
    </row>
    <row r="191" spans="1:3" ht="15.5" x14ac:dyDescent="0.35">
      <c r="A191" s="354" t="s">
        <v>3902</v>
      </c>
      <c r="B191" s="354" t="s">
        <v>3903</v>
      </c>
      <c r="C191" s="355">
        <v>5</v>
      </c>
    </row>
    <row r="192" spans="1:3" ht="15.5" x14ac:dyDescent="0.35">
      <c r="A192" s="354" t="s">
        <v>3904</v>
      </c>
      <c r="B192" s="354" t="s">
        <v>3586</v>
      </c>
      <c r="C192" s="355">
        <v>2</v>
      </c>
    </row>
    <row r="193" spans="1:3" ht="15.5" x14ac:dyDescent="0.35">
      <c r="A193" s="354" t="s">
        <v>3905</v>
      </c>
      <c r="B193" s="354" t="s">
        <v>3906</v>
      </c>
      <c r="C193" s="355">
        <v>3</v>
      </c>
    </row>
    <row r="194" spans="1:3" ht="31" x14ac:dyDescent="0.35">
      <c r="A194" s="354" t="s">
        <v>3907</v>
      </c>
      <c r="B194" s="354" t="s">
        <v>3908</v>
      </c>
      <c r="C194" s="355">
        <v>3</v>
      </c>
    </row>
    <row r="195" spans="1:3" ht="31" x14ac:dyDescent="0.35">
      <c r="A195" s="354" t="s">
        <v>3909</v>
      </c>
      <c r="B195" s="354" t="s">
        <v>3910</v>
      </c>
      <c r="C195" s="355">
        <v>3</v>
      </c>
    </row>
    <row r="196" spans="1:3" ht="15.5" x14ac:dyDescent="0.35">
      <c r="A196" s="354" t="s">
        <v>3911</v>
      </c>
      <c r="B196" s="354" t="s">
        <v>3912</v>
      </c>
      <c r="C196" s="355">
        <v>5</v>
      </c>
    </row>
    <row r="197" spans="1:3" ht="15.5" x14ac:dyDescent="0.35">
      <c r="A197" s="354" t="s">
        <v>3913</v>
      </c>
      <c r="B197" s="354" t="s">
        <v>3914</v>
      </c>
      <c r="C197" s="355">
        <v>4</v>
      </c>
    </row>
    <row r="198" spans="1:3" ht="15.5" x14ac:dyDescent="0.35">
      <c r="A198" s="354" t="s">
        <v>3915</v>
      </c>
      <c r="B198" s="354" t="s">
        <v>3586</v>
      </c>
      <c r="C198" s="355">
        <v>2</v>
      </c>
    </row>
    <row r="199" spans="1:3" ht="15.5" x14ac:dyDescent="0.35">
      <c r="A199" s="354" t="s">
        <v>3916</v>
      </c>
      <c r="B199" s="354" t="s">
        <v>3917</v>
      </c>
      <c r="C199" s="355">
        <v>1</v>
      </c>
    </row>
    <row r="200" spans="1:3" ht="15.5" x14ac:dyDescent="0.35">
      <c r="A200" s="354" t="s">
        <v>3918</v>
      </c>
      <c r="B200" s="354" t="s">
        <v>3919</v>
      </c>
      <c r="C200" s="355">
        <v>4</v>
      </c>
    </row>
    <row r="201" spans="1:3" ht="15.5" x14ac:dyDescent="0.35">
      <c r="A201" s="354" t="s">
        <v>3920</v>
      </c>
      <c r="B201" s="354" t="s">
        <v>3921</v>
      </c>
      <c r="C201" s="355">
        <v>3</v>
      </c>
    </row>
    <row r="202" spans="1:3" ht="15.5" x14ac:dyDescent="0.35">
      <c r="A202" s="354" t="s">
        <v>3922</v>
      </c>
      <c r="B202" s="354" t="s">
        <v>3923</v>
      </c>
      <c r="C202" s="355">
        <v>4</v>
      </c>
    </row>
    <row r="203" spans="1:3" ht="15.5" x14ac:dyDescent="0.35">
      <c r="A203" s="354" t="s">
        <v>3924</v>
      </c>
      <c r="B203" s="354" t="s">
        <v>3925</v>
      </c>
      <c r="C203" s="355">
        <v>4</v>
      </c>
    </row>
    <row r="204" spans="1:3" ht="15.5" x14ac:dyDescent="0.35">
      <c r="A204" s="354" t="s">
        <v>3926</v>
      </c>
      <c r="B204" s="354" t="s">
        <v>3927</v>
      </c>
      <c r="C204" s="355">
        <v>4</v>
      </c>
    </row>
    <row r="205" spans="1:3" ht="15.5" x14ac:dyDescent="0.35">
      <c r="A205" s="354" t="s">
        <v>3928</v>
      </c>
      <c r="B205" s="354" t="s">
        <v>3929</v>
      </c>
      <c r="C205" s="355">
        <v>2</v>
      </c>
    </row>
    <row r="206" spans="1:3" ht="15.5" x14ac:dyDescent="0.35">
      <c r="A206" s="354" t="s">
        <v>3930</v>
      </c>
      <c r="B206" s="354" t="s">
        <v>3931</v>
      </c>
      <c r="C206" s="355">
        <v>3</v>
      </c>
    </row>
    <row r="207" spans="1:3" ht="15.5" x14ac:dyDescent="0.35">
      <c r="A207" s="354" t="s">
        <v>3932</v>
      </c>
      <c r="B207" s="354" t="s">
        <v>3933</v>
      </c>
      <c r="C207" s="355">
        <v>4</v>
      </c>
    </row>
    <row r="208" spans="1:3" ht="15.5" x14ac:dyDescent="0.35">
      <c r="A208" s="354" t="s">
        <v>3934</v>
      </c>
      <c r="B208" s="354" t="s">
        <v>3935</v>
      </c>
      <c r="C208" s="355">
        <v>2</v>
      </c>
    </row>
    <row r="209" spans="1:3" ht="15.5" x14ac:dyDescent="0.35">
      <c r="A209" s="354" t="s">
        <v>3936</v>
      </c>
      <c r="B209" s="354" t="s">
        <v>3937</v>
      </c>
      <c r="C209" s="355">
        <v>4</v>
      </c>
    </row>
    <row r="210" spans="1:3" ht="15.5" x14ac:dyDescent="0.35">
      <c r="A210" s="354" t="s">
        <v>3938</v>
      </c>
      <c r="B210" s="354" t="s">
        <v>3939</v>
      </c>
      <c r="C210" s="355">
        <v>4</v>
      </c>
    </row>
    <row r="211" spans="1:3" ht="15.5" x14ac:dyDescent="0.35">
      <c r="A211" s="354" t="s">
        <v>3940</v>
      </c>
      <c r="B211" s="354" t="s">
        <v>3941</v>
      </c>
      <c r="C211" s="355">
        <v>4</v>
      </c>
    </row>
    <row r="212" spans="1:3" ht="15.5" x14ac:dyDescent="0.35">
      <c r="A212" s="354" t="s">
        <v>3942</v>
      </c>
      <c r="B212" s="354" t="s">
        <v>3943</v>
      </c>
      <c r="C212" s="355">
        <v>3</v>
      </c>
    </row>
    <row r="213" spans="1:3" ht="15.5" x14ac:dyDescent="0.35">
      <c r="A213" s="354" t="s">
        <v>3944</v>
      </c>
      <c r="B213" s="354" t="s">
        <v>3586</v>
      </c>
      <c r="C213" s="355">
        <v>2</v>
      </c>
    </row>
    <row r="214" spans="1:3" ht="15.5" x14ac:dyDescent="0.35">
      <c r="A214" s="354" t="s">
        <v>3945</v>
      </c>
      <c r="B214" s="354" t="s">
        <v>3946</v>
      </c>
      <c r="C214" s="355">
        <v>1</v>
      </c>
    </row>
    <row r="215" spans="1:3" ht="15.5" x14ac:dyDescent="0.35">
      <c r="A215" s="354" t="s">
        <v>3947</v>
      </c>
      <c r="B215" s="354" t="s">
        <v>3948</v>
      </c>
      <c r="C215" s="355">
        <v>4</v>
      </c>
    </row>
    <row r="216" spans="1:3" ht="15.5" x14ac:dyDescent="0.35">
      <c r="A216" s="354" t="s">
        <v>3949</v>
      </c>
      <c r="B216" s="354" t="s">
        <v>3950</v>
      </c>
      <c r="C216" s="355">
        <v>4</v>
      </c>
    </row>
    <row r="217" spans="1:3" ht="15.5" x14ac:dyDescent="0.35">
      <c r="A217" s="354" t="s">
        <v>3951</v>
      </c>
      <c r="B217" s="354" t="s">
        <v>3952</v>
      </c>
      <c r="C217" s="355">
        <v>4</v>
      </c>
    </row>
    <row r="218" spans="1:3" ht="31" x14ac:dyDescent="0.35">
      <c r="A218" s="354" t="s">
        <v>3953</v>
      </c>
      <c r="B218" s="354" t="s">
        <v>3954</v>
      </c>
      <c r="C218" s="355">
        <v>4</v>
      </c>
    </row>
    <row r="219" spans="1:3" ht="15.5" x14ac:dyDescent="0.35">
      <c r="A219" s="354" t="s">
        <v>3955</v>
      </c>
      <c r="B219" s="354" t="s">
        <v>3956</v>
      </c>
      <c r="C219" s="355">
        <v>2</v>
      </c>
    </row>
    <row r="220" spans="1:3" ht="15.5" x14ac:dyDescent="0.35">
      <c r="A220" s="354" t="s">
        <v>3957</v>
      </c>
      <c r="B220" s="354" t="s">
        <v>3958</v>
      </c>
      <c r="C220" s="355">
        <v>1</v>
      </c>
    </row>
    <row r="221" spans="1:3" ht="15.5" x14ac:dyDescent="0.35">
      <c r="A221" s="354" t="s">
        <v>3959</v>
      </c>
      <c r="B221" s="354" t="s">
        <v>3960</v>
      </c>
      <c r="C221" s="355">
        <v>1</v>
      </c>
    </row>
    <row r="222" spans="1:3" ht="31" x14ac:dyDescent="0.35">
      <c r="A222" s="354" t="s">
        <v>3961</v>
      </c>
      <c r="B222" s="354" t="s">
        <v>3962</v>
      </c>
      <c r="C222" s="355">
        <v>4</v>
      </c>
    </row>
    <row r="223" spans="1:3" ht="15.5" x14ac:dyDescent="0.35">
      <c r="A223" s="354" t="s">
        <v>2401</v>
      </c>
      <c r="B223" s="354" t="s">
        <v>3963</v>
      </c>
      <c r="C223" s="355">
        <v>7</v>
      </c>
    </row>
    <row r="224" spans="1:3" ht="15.5" x14ac:dyDescent="0.35">
      <c r="A224" s="354" t="s">
        <v>1584</v>
      </c>
      <c r="B224" s="354" t="s">
        <v>3964</v>
      </c>
      <c r="C224" s="355">
        <v>5</v>
      </c>
    </row>
    <row r="225" spans="1:3" ht="15.5" x14ac:dyDescent="0.35">
      <c r="A225" s="354" t="s">
        <v>1518</v>
      </c>
      <c r="B225" s="354" t="s">
        <v>3965</v>
      </c>
      <c r="C225" s="355">
        <v>6</v>
      </c>
    </row>
    <row r="226" spans="1:3" ht="15.5" x14ac:dyDescent="0.35">
      <c r="A226" s="354" t="s">
        <v>1594</v>
      </c>
      <c r="B226" s="354" t="s">
        <v>3966</v>
      </c>
      <c r="C226" s="355">
        <v>5</v>
      </c>
    </row>
    <row r="227" spans="1:3" ht="15.5" x14ac:dyDescent="0.35">
      <c r="A227" s="354" t="s">
        <v>3967</v>
      </c>
      <c r="B227" s="354" t="s">
        <v>3968</v>
      </c>
      <c r="C227" s="355">
        <v>2</v>
      </c>
    </row>
    <row r="228" spans="1:3" ht="15.5" x14ac:dyDescent="0.35">
      <c r="A228" s="354" t="s">
        <v>1540</v>
      </c>
      <c r="B228" s="354" t="s">
        <v>3969</v>
      </c>
      <c r="C228" s="355">
        <v>3</v>
      </c>
    </row>
    <row r="229" spans="1:3" ht="15.5" x14ac:dyDescent="0.35">
      <c r="A229" s="354" t="s">
        <v>1603</v>
      </c>
      <c r="B229" s="354" t="s">
        <v>3970</v>
      </c>
      <c r="C229" s="355">
        <v>1</v>
      </c>
    </row>
    <row r="230" spans="1:3" ht="15.5" x14ac:dyDescent="0.35">
      <c r="A230" s="354" t="s">
        <v>3971</v>
      </c>
      <c r="B230" s="354" t="s">
        <v>3972</v>
      </c>
      <c r="C230" s="355">
        <v>7</v>
      </c>
    </row>
    <row r="231" spans="1:3" ht="15.5" x14ac:dyDescent="0.35">
      <c r="A231" s="354" t="s">
        <v>3973</v>
      </c>
      <c r="B231" s="354" t="s">
        <v>3974</v>
      </c>
      <c r="C231" s="355">
        <v>2</v>
      </c>
    </row>
    <row r="232" spans="1:3" ht="15.5" x14ac:dyDescent="0.35">
      <c r="A232" s="354" t="s">
        <v>1840</v>
      </c>
      <c r="B232" s="354" t="s">
        <v>3975</v>
      </c>
      <c r="C232" s="355">
        <v>5</v>
      </c>
    </row>
    <row r="233" spans="1:3" ht="15.5" x14ac:dyDescent="0.35">
      <c r="A233" s="354" t="s">
        <v>3976</v>
      </c>
      <c r="B233" s="354" t="s">
        <v>3586</v>
      </c>
      <c r="C233" s="355">
        <v>2</v>
      </c>
    </row>
    <row r="234" spans="1:3" ht="15.5" x14ac:dyDescent="0.35">
      <c r="A234" s="354" t="s">
        <v>3977</v>
      </c>
      <c r="B234" s="354" t="s">
        <v>3978</v>
      </c>
      <c r="C234" s="355">
        <v>6</v>
      </c>
    </row>
    <row r="235" spans="1:3" ht="15.5" x14ac:dyDescent="0.35">
      <c r="A235" s="354" t="s">
        <v>1621</v>
      </c>
      <c r="B235" s="354" t="s">
        <v>3979</v>
      </c>
      <c r="C235" s="355">
        <v>4</v>
      </c>
    </row>
    <row r="236" spans="1:3" ht="15.5" x14ac:dyDescent="0.35">
      <c r="A236" s="354" t="s">
        <v>3980</v>
      </c>
      <c r="B236" s="354" t="s">
        <v>3981</v>
      </c>
      <c r="C236" s="355">
        <v>6</v>
      </c>
    </row>
    <row r="237" spans="1:3" ht="15.5" x14ac:dyDescent="0.35">
      <c r="A237" s="354" t="s">
        <v>3982</v>
      </c>
      <c r="B237" s="354" t="s">
        <v>3983</v>
      </c>
      <c r="C237" s="355">
        <v>4</v>
      </c>
    </row>
    <row r="238" spans="1:3" ht="15.5" x14ac:dyDescent="0.35">
      <c r="A238" s="354" t="s">
        <v>3984</v>
      </c>
      <c r="B238" s="354" t="s">
        <v>3985</v>
      </c>
      <c r="C238" s="355">
        <v>6</v>
      </c>
    </row>
    <row r="239" spans="1:3" ht="15.5" x14ac:dyDescent="0.35">
      <c r="A239" s="354" t="s">
        <v>3986</v>
      </c>
      <c r="B239" s="354" t="s">
        <v>3987</v>
      </c>
      <c r="C239" s="355">
        <v>4</v>
      </c>
    </row>
    <row r="240" spans="1:3" ht="15.5" x14ac:dyDescent="0.35">
      <c r="A240" s="354" t="s">
        <v>3988</v>
      </c>
      <c r="B240" s="354" t="s">
        <v>3989</v>
      </c>
      <c r="C240" s="355">
        <v>7</v>
      </c>
    </row>
    <row r="241" spans="1:3" ht="15.5" x14ac:dyDescent="0.35">
      <c r="A241" s="354" t="s">
        <v>3990</v>
      </c>
      <c r="B241" s="354" t="s">
        <v>3991</v>
      </c>
      <c r="C241" s="355">
        <v>8</v>
      </c>
    </row>
    <row r="242" spans="1:3" ht="15.5" x14ac:dyDescent="0.35">
      <c r="A242" s="354" t="s">
        <v>3992</v>
      </c>
      <c r="B242" s="354" t="s">
        <v>3993</v>
      </c>
      <c r="C242" s="355">
        <v>6</v>
      </c>
    </row>
    <row r="243" spans="1:3" ht="15.5" x14ac:dyDescent="0.35">
      <c r="A243" s="354" t="s">
        <v>3994</v>
      </c>
      <c r="B243" s="354" t="s">
        <v>3995</v>
      </c>
      <c r="C243" s="355">
        <v>5</v>
      </c>
    </row>
    <row r="244" spans="1:3" ht="15.5" x14ac:dyDescent="0.35">
      <c r="A244" s="354" t="s">
        <v>3996</v>
      </c>
      <c r="B244" s="354" t="s">
        <v>3997</v>
      </c>
      <c r="C244" s="355">
        <v>6</v>
      </c>
    </row>
    <row r="245" spans="1:3" ht="31" x14ac:dyDescent="0.35">
      <c r="A245" s="354" t="s">
        <v>3998</v>
      </c>
      <c r="B245" s="354" t="s">
        <v>3999</v>
      </c>
      <c r="C245" s="355">
        <v>1</v>
      </c>
    </row>
    <row r="246" spans="1:3" ht="15.5" x14ac:dyDescent="0.35">
      <c r="A246" s="354" t="s">
        <v>4000</v>
      </c>
      <c r="B246" s="354" t="s">
        <v>4001</v>
      </c>
      <c r="C246" s="355">
        <v>4</v>
      </c>
    </row>
    <row r="247" spans="1:3" ht="15.5" x14ac:dyDescent="0.35">
      <c r="A247" s="354" t="s">
        <v>4002</v>
      </c>
      <c r="B247" s="354" t="s">
        <v>4003</v>
      </c>
      <c r="C247" s="355">
        <v>5</v>
      </c>
    </row>
    <row r="248" spans="1:3" ht="15.5" x14ac:dyDescent="0.35">
      <c r="A248" s="354" t="s">
        <v>4004</v>
      </c>
      <c r="B248" s="354" t="s">
        <v>3586</v>
      </c>
      <c r="C248" s="355">
        <v>2</v>
      </c>
    </row>
    <row r="249" spans="1:3" ht="15.5" x14ac:dyDescent="0.35">
      <c r="A249" s="354" t="s">
        <v>4005</v>
      </c>
      <c r="B249" s="354" t="s">
        <v>4006</v>
      </c>
      <c r="C249" s="355">
        <v>8</v>
      </c>
    </row>
    <row r="250" spans="1:3" ht="15.5" x14ac:dyDescent="0.35">
      <c r="A250" s="354" t="s">
        <v>4007</v>
      </c>
      <c r="B250" s="354" t="s">
        <v>4008</v>
      </c>
      <c r="C250" s="355">
        <v>8</v>
      </c>
    </row>
    <row r="251" spans="1:3" ht="31" x14ac:dyDescent="0.35">
      <c r="A251" s="354" t="s">
        <v>4009</v>
      </c>
      <c r="B251" s="354" t="s">
        <v>4010</v>
      </c>
      <c r="C251" s="355">
        <v>7</v>
      </c>
    </row>
    <row r="252" spans="1:3" ht="15.5" x14ac:dyDescent="0.35">
      <c r="A252" s="354" t="s">
        <v>4011</v>
      </c>
      <c r="B252" s="354" t="s">
        <v>4012</v>
      </c>
      <c r="C252" s="355">
        <v>5</v>
      </c>
    </row>
    <row r="253" spans="1:3" ht="15.5" x14ac:dyDescent="0.35">
      <c r="A253" s="354" t="s">
        <v>4013</v>
      </c>
      <c r="B253" s="354" t="s">
        <v>4014</v>
      </c>
      <c r="C253" s="355">
        <v>7</v>
      </c>
    </row>
    <row r="254" spans="1:3" ht="31" x14ac:dyDescent="0.35">
      <c r="A254" s="354" t="s">
        <v>4015</v>
      </c>
      <c r="B254" s="354" t="s">
        <v>4016</v>
      </c>
      <c r="C254" s="355">
        <v>4</v>
      </c>
    </row>
    <row r="255" spans="1:3" ht="15.5" x14ac:dyDescent="0.35">
      <c r="A255" s="354" t="s">
        <v>4017</v>
      </c>
      <c r="B255" s="354" t="s">
        <v>4018</v>
      </c>
      <c r="C255" s="355">
        <v>4</v>
      </c>
    </row>
    <row r="256" spans="1:3" ht="15.5" x14ac:dyDescent="0.35">
      <c r="A256" s="354" t="s">
        <v>4019</v>
      </c>
      <c r="B256" s="354" t="s">
        <v>4020</v>
      </c>
      <c r="C256" s="355">
        <v>5</v>
      </c>
    </row>
    <row r="257" spans="1:3" ht="15.5" x14ac:dyDescent="0.35">
      <c r="A257" s="354" t="s">
        <v>4021</v>
      </c>
      <c r="B257" s="354" t="s">
        <v>4022</v>
      </c>
      <c r="C257" s="355">
        <v>8</v>
      </c>
    </row>
    <row r="258" spans="1:3" ht="15.5" x14ac:dyDescent="0.35">
      <c r="A258" s="354" t="s">
        <v>4023</v>
      </c>
      <c r="B258" s="354" t="s">
        <v>4024</v>
      </c>
      <c r="C258" s="355">
        <v>4</v>
      </c>
    </row>
    <row r="259" spans="1:3" ht="15.5" x14ac:dyDescent="0.35">
      <c r="A259" s="354" t="s">
        <v>4025</v>
      </c>
      <c r="B259" s="354" t="s">
        <v>3586</v>
      </c>
      <c r="C259" s="355">
        <v>3</v>
      </c>
    </row>
    <row r="260" spans="1:3" ht="15.5" x14ac:dyDescent="0.35">
      <c r="A260" s="354" t="s">
        <v>4026</v>
      </c>
      <c r="B260" s="354" t="s">
        <v>4027</v>
      </c>
      <c r="C260" s="355">
        <v>5</v>
      </c>
    </row>
    <row r="261" spans="1:3" ht="15.5" x14ac:dyDescent="0.35">
      <c r="A261" s="354" t="s">
        <v>4028</v>
      </c>
      <c r="B261" s="354" t="s">
        <v>4029</v>
      </c>
      <c r="C261" s="355">
        <v>8</v>
      </c>
    </row>
    <row r="262" spans="1:3" ht="15.5" x14ac:dyDescent="0.35">
      <c r="A262" s="354" t="s">
        <v>4030</v>
      </c>
      <c r="B262" s="354" t="s">
        <v>4031</v>
      </c>
      <c r="C262" s="355">
        <v>5</v>
      </c>
    </row>
    <row r="263" spans="1:3" ht="15.5" x14ac:dyDescent="0.35">
      <c r="A263" s="354" t="s">
        <v>4032</v>
      </c>
      <c r="B263" s="354" t="s">
        <v>4033</v>
      </c>
      <c r="C263" s="355">
        <v>4</v>
      </c>
    </row>
    <row r="264" spans="1:3" ht="15.5" x14ac:dyDescent="0.35">
      <c r="A264" s="354" t="s">
        <v>4034</v>
      </c>
      <c r="B264" s="354" t="s">
        <v>4035</v>
      </c>
      <c r="C264" s="355">
        <v>4</v>
      </c>
    </row>
    <row r="265" spans="1:3" ht="15.5" x14ac:dyDescent="0.35">
      <c r="A265" s="354" t="s">
        <v>4036</v>
      </c>
      <c r="B265" s="354" t="s">
        <v>4037</v>
      </c>
      <c r="C265" s="355">
        <v>5</v>
      </c>
    </row>
    <row r="266" spans="1:3" ht="15.5" x14ac:dyDescent="0.35">
      <c r="A266" s="354" t="s">
        <v>4038</v>
      </c>
      <c r="B266" s="354" t="s">
        <v>4039</v>
      </c>
      <c r="C266" s="355">
        <v>6</v>
      </c>
    </row>
    <row r="267" spans="1:3" ht="15.5" x14ac:dyDescent="0.35">
      <c r="A267" s="354" t="s">
        <v>4040</v>
      </c>
      <c r="B267" s="354" t="s">
        <v>4041</v>
      </c>
      <c r="C267" s="355">
        <v>5</v>
      </c>
    </row>
    <row r="268" spans="1:3" ht="15.5" x14ac:dyDescent="0.35">
      <c r="A268" s="354" t="s">
        <v>4042</v>
      </c>
      <c r="B268" s="354" t="s">
        <v>4043</v>
      </c>
      <c r="C268" s="355">
        <v>6</v>
      </c>
    </row>
    <row r="269" spans="1:3" ht="15.5" x14ac:dyDescent="0.35">
      <c r="A269" s="354" t="s">
        <v>4044</v>
      </c>
      <c r="B269" s="354" t="s">
        <v>4045</v>
      </c>
      <c r="C269" s="355">
        <v>8</v>
      </c>
    </row>
    <row r="270" spans="1:3" ht="31" x14ac:dyDescent="0.35">
      <c r="A270" s="354" t="s">
        <v>4046</v>
      </c>
      <c r="B270" s="354" t="s">
        <v>4047</v>
      </c>
      <c r="C270" s="355">
        <v>7</v>
      </c>
    </row>
    <row r="271" spans="1:3" ht="15.5" x14ac:dyDescent="0.35">
      <c r="A271" s="354" t="s">
        <v>4048</v>
      </c>
      <c r="B271" s="354" t="s">
        <v>4049</v>
      </c>
      <c r="C271" s="355">
        <v>6</v>
      </c>
    </row>
    <row r="272" spans="1:3" ht="15.5" x14ac:dyDescent="0.35">
      <c r="A272" s="354" t="s">
        <v>4050</v>
      </c>
      <c r="B272" s="354" t="s">
        <v>4051</v>
      </c>
      <c r="C272" s="355">
        <v>8</v>
      </c>
    </row>
    <row r="273" spans="1:3" ht="15.5" x14ac:dyDescent="0.35">
      <c r="A273" s="354" t="s">
        <v>2971</v>
      </c>
      <c r="B273" s="354" t="s">
        <v>4052</v>
      </c>
      <c r="C273" s="355">
        <v>4</v>
      </c>
    </row>
    <row r="274" spans="1:3" ht="15.5" x14ac:dyDescent="0.35">
      <c r="A274" s="354" t="s">
        <v>4053</v>
      </c>
      <c r="B274" s="354" t="s">
        <v>4054</v>
      </c>
      <c r="C274" s="355">
        <v>8</v>
      </c>
    </row>
    <row r="275" spans="1:3" ht="15.5" x14ac:dyDescent="0.35">
      <c r="A275" s="354" t="s">
        <v>4055</v>
      </c>
      <c r="B275" s="354" t="s">
        <v>4056</v>
      </c>
      <c r="C275" s="355">
        <v>6</v>
      </c>
    </row>
    <row r="276" spans="1:3" ht="15.5" x14ac:dyDescent="0.35">
      <c r="A276" s="354" t="s">
        <v>1307</v>
      </c>
      <c r="B276" s="354" t="s">
        <v>4057</v>
      </c>
      <c r="C276" s="355">
        <v>6</v>
      </c>
    </row>
    <row r="277" spans="1:3" ht="15.5" x14ac:dyDescent="0.35">
      <c r="A277" s="354" t="s">
        <v>4058</v>
      </c>
      <c r="B277" s="354" t="s">
        <v>4059</v>
      </c>
      <c r="C277" s="355">
        <v>6</v>
      </c>
    </row>
    <row r="278" spans="1:3" ht="15.5" x14ac:dyDescent="0.35">
      <c r="A278" s="354" t="s">
        <v>4060</v>
      </c>
      <c r="B278" s="354" t="s">
        <v>4061</v>
      </c>
      <c r="C278" s="355">
        <v>4</v>
      </c>
    </row>
    <row r="279" spans="1:3" ht="15.5" x14ac:dyDescent="0.35">
      <c r="A279" s="354" t="s">
        <v>4062</v>
      </c>
      <c r="B279" s="354" t="s">
        <v>3586</v>
      </c>
      <c r="C279" s="355">
        <v>2</v>
      </c>
    </row>
    <row r="280" spans="1:3" ht="15.5" x14ac:dyDescent="0.35">
      <c r="A280" s="354" t="s">
        <v>4063</v>
      </c>
      <c r="B280" s="354" t="s">
        <v>4064</v>
      </c>
      <c r="C280" s="355">
        <v>2</v>
      </c>
    </row>
    <row r="281" spans="1:3" ht="15.5" x14ac:dyDescent="0.35">
      <c r="A281" s="354" t="s">
        <v>4065</v>
      </c>
      <c r="B281" s="354" t="s">
        <v>4066</v>
      </c>
      <c r="C281" s="355">
        <v>5</v>
      </c>
    </row>
    <row r="282" spans="1:3" ht="15.5" x14ac:dyDescent="0.35">
      <c r="A282" s="354" t="s">
        <v>4067</v>
      </c>
      <c r="B282" s="354" t="s">
        <v>4068</v>
      </c>
      <c r="C282" s="355">
        <v>5</v>
      </c>
    </row>
    <row r="283" spans="1:3" ht="15.5" x14ac:dyDescent="0.35">
      <c r="A283" s="354" t="s">
        <v>4069</v>
      </c>
      <c r="B283" s="354" t="s">
        <v>4070</v>
      </c>
      <c r="C283" s="355">
        <v>4</v>
      </c>
    </row>
    <row r="284" spans="1:3" ht="15.5" x14ac:dyDescent="0.35">
      <c r="A284" s="354" t="s">
        <v>4071</v>
      </c>
      <c r="B284" s="354" t="s">
        <v>4072</v>
      </c>
      <c r="C284" s="355">
        <v>4</v>
      </c>
    </row>
    <row r="285" spans="1:3" ht="15.5" x14ac:dyDescent="0.35">
      <c r="A285" s="354" t="s">
        <v>4073</v>
      </c>
      <c r="B285" s="354" t="s">
        <v>4074</v>
      </c>
      <c r="C285" s="355">
        <v>8</v>
      </c>
    </row>
    <row r="286" spans="1:3" ht="31" x14ac:dyDescent="0.35">
      <c r="A286" s="354" t="s">
        <v>4075</v>
      </c>
      <c r="B286" s="354" t="s">
        <v>4076</v>
      </c>
      <c r="C286" s="355">
        <v>7</v>
      </c>
    </row>
    <row r="287" spans="1:3" ht="31" x14ac:dyDescent="0.35">
      <c r="A287" s="354" t="s">
        <v>4077</v>
      </c>
      <c r="B287" s="354" t="s">
        <v>4078</v>
      </c>
      <c r="C287" s="355">
        <v>6</v>
      </c>
    </row>
    <row r="288" spans="1:3" ht="31" x14ac:dyDescent="0.35">
      <c r="A288" s="354" t="s">
        <v>4079</v>
      </c>
      <c r="B288" s="354" t="s">
        <v>4080</v>
      </c>
      <c r="C288" s="355">
        <v>8</v>
      </c>
    </row>
    <row r="289" spans="1:3" ht="31" x14ac:dyDescent="0.35">
      <c r="A289" s="354" t="s">
        <v>4081</v>
      </c>
      <c r="B289" s="354" t="s">
        <v>4082</v>
      </c>
      <c r="C289" s="355">
        <v>7</v>
      </c>
    </row>
    <row r="290" spans="1:3" ht="15.5" x14ac:dyDescent="0.35">
      <c r="A290" s="354" t="s">
        <v>4083</v>
      </c>
      <c r="B290" s="354" t="s">
        <v>4084</v>
      </c>
      <c r="C290" s="355">
        <v>6</v>
      </c>
    </row>
    <row r="291" spans="1:3" ht="15.5" x14ac:dyDescent="0.35">
      <c r="A291" s="354" t="s">
        <v>4085</v>
      </c>
      <c r="B291" s="354" t="s">
        <v>4086</v>
      </c>
      <c r="C291" s="355">
        <v>4</v>
      </c>
    </row>
    <row r="292" spans="1:3" ht="15.5" x14ac:dyDescent="0.35">
      <c r="A292" s="354" t="s">
        <v>4087</v>
      </c>
      <c r="B292" s="354" t="s">
        <v>4088</v>
      </c>
      <c r="C292" s="355">
        <v>4</v>
      </c>
    </row>
    <row r="293" spans="1:3" ht="15.5" x14ac:dyDescent="0.35">
      <c r="A293" s="354" t="s">
        <v>4089</v>
      </c>
      <c r="B293" s="354" t="s">
        <v>4090</v>
      </c>
      <c r="C293" s="355">
        <v>5</v>
      </c>
    </row>
    <row r="294" spans="1:3" ht="15.5" x14ac:dyDescent="0.35">
      <c r="A294" s="354" t="s">
        <v>4091</v>
      </c>
      <c r="B294" s="354" t="s">
        <v>4092</v>
      </c>
      <c r="C294" s="355">
        <v>1</v>
      </c>
    </row>
    <row r="295" spans="1:3" ht="15.5" x14ac:dyDescent="0.35">
      <c r="A295" s="354" t="s">
        <v>4093</v>
      </c>
      <c r="B295" s="354" t="s">
        <v>4094</v>
      </c>
      <c r="C295" s="355">
        <v>4</v>
      </c>
    </row>
    <row r="296" spans="1:3" ht="15.5" x14ac:dyDescent="0.35">
      <c r="A296" s="354" t="s">
        <v>4095</v>
      </c>
      <c r="B296" s="354" t="s">
        <v>4096</v>
      </c>
      <c r="C296" s="355">
        <v>7</v>
      </c>
    </row>
    <row r="297" spans="1:3" ht="15.5" x14ac:dyDescent="0.35">
      <c r="A297" s="354" t="s">
        <v>4097</v>
      </c>
      <c r="B297" s="354" t="s">
        <v>4098</v>
      </c>
      <c r="C297" s="355">
        <v>6</v>
      </c>
    </row>
    <row r="298" spans="1:3" ht="15.5" x14ac:dyDescent="0.35">
      <c r="A298" s="354" t="s">
        <v>1483</v>
      </c>
      <c r="B298" s="354" t="s">
        <v>4099</v>
      </c>
      <c r="C298" s="355">
        <v>5</v>
      </c>
    </row>
    <row r="299" spans="1:3" ht="15.5" x14ac:dyDescent="0.35">
      <c r="A299" s="354" t="s">
        <v>4100</v>
      </c>
      <c r="B299" s="354" t="s">
        <v>4101</v>
      </c>
      <c r="C299" s="355">
        <v>5</v>
      </c>
    </row>
    <row r="300" spans="1:3" ht="15.5" x14ac:dyDescent="0.35">
      <c r="A300" s="354" t="s">
        <v>4102</v>
      </c>
      <c r="B300" s="354" t="s">
        <v>4103</v>
      </c>
      <c r="C300" s="355">
        <v>3</v>
      </c>
    </row>
    <row r="301" spans="1:3" ht="15.5" x14ac:dyDescent="0.35">
      <c r="A301" s="354" t="s">
        <v>4104</v>
      </c>
      <c r="B301" s="354" t="s">
        <v>4105</v>
      </c>
      <c r="C301" s="355">
        <v>6</v>
      </c>
    </row>
    <row r="302" spans="1:3" ht="15.5" x14ac:dyDescent="0.35">
      <c r="A302" s="354" t="s">
        <v>4106</v>
      </c>
      <c r="B302" s="354" t="s">
        <v>4107</v>
      </c>
      <c r="C302" s="355">
        <v>5</v>
      </c>
    </row>
    <row r="303" spans="1:3" ht="15.5" x14ac:dyDescent="0.35">
      <c r="A303" s="354" t="s">
        <v>4108</v>
      </c>
      <c r="B303" s="354" t="s">
        <v>4109</v>
      </c>
      <c r="C303" s="355">
        <v>5</v>
      </c>
    </row>
    <row r="304" spans="1:3" ht="15.5" x14ac:dyDescent="0.35">
      <c r="A304" s="354" t="s">
        <v>4110</v>
      </c>
      <c r="B304" s="354" t="s">
        <v>4111</v>
      </c>
      <c r="C304" s="355">
        <v>6</v>
      </c>
    </row>
    <row r="305" spans="1:3" ht="15.5" x14ac:dyDescent="0.35">
      <c r="A305" s="354" t="s">
        <v>4112</v>
      </c>
      <c r="B305" s="354" t="s">
        <v>4113</v>
      </c>
      <c r="C305" s="355">
        <v>5</v>
      </c>
    </row>
    <row r="306" spans="1:3" ht="15.5" x14ac:dyDescent="0.35">
      <c r="A306" s="354" t="s">
        <v>4114</v>
      </c>
      <c r="B306" s="354" t="s">
        <v>4115</v>
      </c>
      <c r="C306" s="355">
        <v>5</v>
      </c>
    </row>
    <row r="307" spans="1:3" ht="15.5" x14ac:dyDescent="0.35">
      <c r="A307" s="354" t="s">
        <v>3258</v>
      </c>
      <c r="B307" s="354" t="s">
        <v>3586</v>
      </c>
      <c r="C307" s="355">
        <v>2</v>
      </c>
    </row>
    <row r="308" spans="1:3" ht="15.5" x14ac:dyDescent="0.35">
      <c r="A308" s="354" t="s">
        <v>4116</v>
      </c>
      <c r="B308" s="354" t="s">
        <v>4117</v>
      </c>
      <c r="C308" s="355">
        <v>1</v>
      </c>
    </row>
    <row r="309" spans="1:3" ht="15.5" x14ac:dyDescent="0.35">
      <c r="A309" s="354" t="s">
        <v>4118</v>
      </c>
      <c r="B309" s="354" t="s">
        <v>4119</v>
      </c>
      <c r="C309" s="355">
        <v>4</v>
      </c>
    </row>
    <row r="310" spans="1:3" ht="15.5" x14ac:dyDescent="0.35">
      <c r="A310" s="354" t="s">
        <v>4120</v>
      </c>
      <c r="B310" s="354" t="s">
        <v>4121</v>
      </c>
      <c r="C310" s="355">
        <v>5</v>
      </c>
    </row>
    <row r="311" spans="1:3" ht="15.5" x14ac:dyDescent="0.35">
      <c r="A311" s="354" t="s">
        <v>4122</v>
      </c>
      <c r="B311" s="354" t="s">
        <v>4123</v>
      </c>
      <c r="C311" s="355">
        <v>3</v>
      </c>
    </row>
    <row r="312" spans="1:3" ht="15.5" x14ac:dyDescent="0.35">
      <c r="A312" s="354" t="s">
        <v>1389</v>
      </c>
      <c r="B312" s="354" t="s">
        <v>4124</v>
      </c>
      <c r="C312" s="355">
        <v>6</v>
      </c>
    </row>
    <row r="313" spans="1:3" ht="15.5" x14ac:dyDescent="0.35">
      <c r="A313" s="354" t="s">
        <v>4125</v>
      </c>
      <c r="B313" s="354" t="s">
        <v>4126</v>
      </c>
      <c r="C313" s="355">
        <v>4</v>
      </c>
    </row>
    <row r="314" spans="1:3" ht="15.5" x14ac:dyDescent="0.35">
      <c r="A314" s="354" t="s">
        <v>4127</v>
      </c>
      <c r="B314" s="354" t="s">
        <v>4128</v>
      </c>
      <c r="C314" s="355">
        <v>5</v>
      </c>
    </row>
    <row r="315" spans="1:3" ht="15.5" x14ac:dyDescent="0.35">
      <c r="A315" s="354" t="s">
        <v>4129</v>
      </c>
      <c r="B315" s="354" t="s">
        <v>4130</v>
      </c>
      <c r="C315" s="355">
        <v>4</v>
      </c>
    </row>
    <row r="316" spans="1:3" ht="15.5" x14ac:dyDescent="0.35">
      <c r="A316" s="354" t="s">
        <v>4131</v>
      </c>
      <c r="B316" s="354" t="s">
        <v>4132</v>
      </c>
      <c r="C316" s="355">
        <v>6</v>
      </c>
    </row>
    <row r="317" spans="1:3" ht="15.5" x14ac:dyDescent="0.35">
      <c r="A317" s="354" t="s">
        <v>4133</v>
      </c>
      <c r="B317" s="354" t="s">
        <v>4134</v>
      </c>
      <c r="C317" s="355">
        <v>6</v>
      </c>
    </row>
    <row r="318" spans="1:3" ht="15.5" x14ac:dyDescent="0.35">
      <c r="A318" s="354" t="s">
        <v>2873</v>
      </c>
      <c r="B318" s="354" t="s">
        <v>4135</v>
      </c>
      <c r="C318" s="355">
        <v>4</v>
      </c>
    </row>
    <row r="319" spans="1:3" ht="15.5" x14ac:dyDescent="0.35">
      <c r="A319" s="354" t="s">
        <v>4136</v>
      </c>
      <c r="B319" s="354" t="s">
        <v>4137</v>
      </c>
      <c r="C319" s="355">
        <v>6</v>
      </c>
    </row>
    <row r="320" spans="1:3" ht="15.5" x14ac:dyDescent="0.35">
      <c r="A320" s="354" t="s">
        <v>4138</v>
      </c>
      <c r="B320" s="354" t="s">
        <v>4139</v>
      </c>
      <c r="C320" s="355">
        <v>3</v>
      </c>
    </row>
    <row r="321" spans="1:3" ht="15.5" x14ac:dyDescent="0.35">
      <c r="A321" s="354" t="s">
        <v>4140</v>
      </c>
      <c r="B321" s="354" t="s">
        <v>4141</v>
      </c>
      <c r="C321" s="355">
        <v>5</v>
      </c>
    </row>
    <row r="322" spans="1:3" ht="15.5" x14ac:dyDescent="0.35">
      <c r="A322" s="354" t="s">
        <v>1492</v>
      </c>
      <c r="B322" s="354" t="s">
        <v>4142</v>
      </c>
      <c r="C322" s="355">
        <v>4</v>
      </c>
    </row>
    <row r="323" spans="1:3" ht="15.5" x14ac:dyDescent="0.35">
      <c r="A323" s="354" t="s">
        <v>4143</v>
      </c>
      <c r="B323" s="354" t="s">
        <v>4144</v>
      </c>
      <c r="C323" s="355">
        <v>3</v>
      </c>
    </row>
    <row r="324" spans="1:3" ht="15.5" x14ac:dyDescent="0.35">
      <c r="A324" s="354" t="s">
        <v>4145</v>
      </c>
      <c r="B324" s="354" t="s">
        <v>4146</v>
      </c>
      <c r="C324" s="355">
        <v>4</v>
      </c>
    </row>
    <row r="325" spans="1:3" ht="15.5" x14ac:dyDescent="0.35">
      <c r="A325" s="354" t="s">
        <v>4147</v>
      </c>
      <c r="B325" s="354" t="s">
        <v>4148</v>
      </c>
      <c r="C325" s="355">
        <v>5</v>
      </c>
    </row>
    <row r="326" spans="1:3" ht="15.5" x14ac:dyDescent="0.35">
      <c r="A326" s="354" t="s">
        <v>4149</v>
      </c>
      <c r="B326" s="354" t="s">
        <v>4150</v>
      </c>
      <c r="C326" s="355">
        <v>4</v>
      </c>
    </row>
    <row r="327" spans="1:3" ht="15.5" x14ac:dyDescent="0.35">
      <c r="A327" s="354" t="s">
        <v>4151</v>
      </c>
      <c r="B327" s="354" t="s">
        <v>4152</v>
      </c>
      <c r="C327" s="355">
        <v>5</v>
      </c>
    </row>
    <row r="328" spans="1:3" ht="15.5" x14ac:dyDescent="0.35">
      <c r="A328" s="354" t="s">
        <v>4153</v>
      </c>
      <c r="B328" s="354" t="s">
        <v>4154</v>
      </c>
      <c r="C328" s="355">
        <v>4</v>
      </c>
    </row>
    <row r="329" spans="1:3" ht="15.5" x14ac:dyDescent="0.35">
      <c r="A329" s="354" t="s">
        <v>4155</v>
      </c>
      <c r="B329" s="354" t="s">
        <v>4156</v>
      </c>
      <c r="C329" s="355">
        <v>4</v>
      </c>
    </row>
    <row r="330" spans="1:3" ht="15.5" x14ac:dyDescent="0.35">
      <c r="A330" s="354" t="s">
        <v>4157</v>
      </c>
      <c r="B330" s="354" t="s">
        <v>4158</v>
      </c>
      <c r="C330" s="355">
        <v>5</v>
      </c>
    </row>
    <row r="331" spans="1:3" ht="15.5" x14ac:dyDescent="0.35">
      <c r="A331" s="354" t="s">
        <v>4159</v>
      </c>
      <c r="B331" s="354" t="s">
        <v>4160</v>
      </c>
      <c r="C331" s="355">
        <v>6</v>
      </c>
    </row>
    <row r="332" spans="1:3" ht="15.5" x14ac:dyDescent="0.35">
      <c r="A332" s="354" t="s">
        <v>4161</v>
      </c>
      <c r="B332" s="354" t="s">
        <v>4162</v>
      </c>
      <c r="C332" s="355">
        <v>5</v>
      </c>
    </row>
    <row r="333" spans="1:3" ht="15.5" x14ac:dyDescent="0.35">
      <c r="A333" s="354" t="s">
        <v>4163</v>
      </c>
      <c r="B333" s="354" t="s">
        <v>4164</v>
      </c>
      <c r="C333" s="355">
        <v>5</v>
      </c>
    </row>
    <row r="334" spans="1:3" ht="15.5" x14ac:dyDescent="0.35">
      <c r="A334" s="354" t="s">
        <v>4165</v>
      </c>
      <c r="B334" s="354" t="s">
        <v>4166</v>
      </c>
      <c r="C334" s="355">
        <v>6</v>
      </c>
    </row>
    <row r="335" spans="1:3" ht="15.5" x14ac:dyDescent="0.35">
      <c r="A335" s="354" t="s">
        <v>4167</v>
      </c>
      <c r="B335" s="354" t="s">
        <v>4168</v>
      </c>
      <c r="C335" s="355">
        <v>5</v>
      </c>
    </row>
    <row r="336" spans="1:3" ht="15.5" x14ac:dyDescent="0.35">
      <c r="A336" s="354" t="s">
        <v>4169</v>
      </c>
      <c r="B336" s="354" t="s">
        <v>4170</v>
      </c>
      <c r="C336" s="355">
        <v>5</v>
      </c>
    </row>
    <row r="337" spans="1:3" ht="15.5" x14ac:dyDescent="0.35">
      <c r="A337" s="354" t="s">
        <v>6436</v>
      </c>
      <c r="B337" s="354" t="s">
        <v>6437</v>
      </c>
      <c r="C337" s="355">
        <v>6</v>
      </c>
    </row>
    <row r="338" spans="1:3" ht="15.5" x14ac:dyDescent="0.35">
      <c r="A338" s="354" t="s">
        <v>6438</v>
      </c>
      <c r="B338" s="354" t="s">
        <v>6439</v>
      </c>
      <c r="C338" s="355">
        <v>6</v>
      </c>
    </row>
    <row r="339" spans="1:3" ht="15.5" x14ac:dyDescent="0.35">
      <c r="A339" s="354" t="s">
        <v>6440</v>
      </c>
      <c r="B339" s="354" t="s">
        <v>6441</v>
      </c>
      <c r="C339" s="355">
        <v>6</v>
      </c>
    </row>
    <row r="340" spans="1:3" ht="15.5" x14ac:dyDescent="0.35">
      <c r="A340" s="354" t="s">
        <v>6442</v>
      </c>
      <c r="B340" s="354" t="s">
        <v>6443</v>
      </c>
      <c r="C340" s="355">
        <v>6</v>
      </c>
    </row>
    <row r="341" spans="1:3" ht="15.5" x14ac:dyDescent="0.35">
      <c r="A341" s="354" t="s">
        <v>6484</v>
      </c>
      <c r="B341" s="354" t="s">
        <v>6485</v>
      </c>
      <c r="C341" s="355">
        <v>5</v>
      </c>
    </row>
    <row r="342" spans="1:3" ht="15.5" x14ac:dyDescent="0.35">
      <c r="A342" s="354" t="s">
        <v>6486</v>
      </c>
      <c r="B342" s="354" t="s">
        <v>6487</v>
      </c>
      <c r="C342" s="355">
        <v>4</v>
      </c>
    </row>
    <row r="343" spans="1:3" ht="15.5" x14ac:dyDescent="0.35">
      <c r="A343" s="354" t="s">
        <v>4171</v>
      </c>
      <c r="B343" s="354" t="s">
        <v>4172</v>
      </c>
      <c r="C343" s="355">
        <v>6</v>
      </c>
    </row>
    <row r="344" spans="1:3" ht="15.5" x14ac:dyDescent="0.35">
      <c r="A344" s="354" t="s">
        <v>406</v>
      </c>
      <c r="B344" s="354" t="s">
        <v>4173</v>
      </c>
      <c r="C344" s="355">
        <v>5</v>
      </c>
    </row>
    <row r="345" spans="1:3" ht="15.5" x14ac:dyDescent="0.35">
      <c r="A345" s="354" t="s">
        <v>4174</v>
      </c>
      <c r="B345" s="354" t="s">
        <v>4175</v>
      </c>
      <c r="C345" s="355">
        <v>6</v>
      </c>
    </row>
    <row r="346" spans="1:3" ht="15.5" x14ac:dyDescent="0.35">
      <c r="A346" s="354" t="s">
        <v>4176</v>
      </c>
      <c r="B346" s="354" t="s">
        <v>4177</v>
      </c>
      <c r="C346" s="355">
        <v>6</v>
      </c>
    </row>
    <row r="347" spans="1:3" ht="15.5" x14ac:dyDescent="0.35">
      <c r="A347" s="354" t="s">
        <v>419</v>
      </c>
      <c r="B347" s="354" t="s">
        <v>4178</v>
      </c>
      <c r="C347" s="355">
        <v>4</v>
      </c>
    </row>
    <row r="348" spans="1:3" ht="15.5" x14ac:dyDescent="0.35">
      <c r="A348" s="354" t="s">
        <v>4179</v>
      </c>
      <c r="B348" s="354" t="s">
        <v>4180</v>
      </c>
      <c r="C348" s="355">
        <v>5</v>
      </c>
    </row>
    <row r="349" spans="1:3" ht="15.5" x14ac:dyDescent="0.35">
      <c r="A349" s="354" t="s">
        <v>4181</v>
      </c>
      <c r="B349" s="354" t="s">
        <v>4182</v>
      </c>
      <c r="C349" s="355">
        <v>4</v>
      </c>
    </row>
    <row r="350" spans="1:3" ht="15.5" x14ac:dyDescent="0.35">
      <c r="A350" s="354" t="s">
        <v>4183</v>
      </c>
      <c r="B350" s="354" t="s">
        <v>4184</v>
      </c>
      <c r="C350" s="355">
        <v>3</v>
      </c>
    </row>
    <row r="351" spans="1:3" ht="15.5" x14ac:dyDescent="0.35">
      <c r="A351" s="354" t="s">
        <v>4185</v>
      </c>
      <c r="B351" s="354" t="s">
        <v>4186</v>
      </c>
      <c r="C351" s="355">
        <v>2</v>
      </c>
    </row>
    <row r="352" spans="1:3" ht="15.5" x14ac:dyDescent="0.35">
      <c r="A352" s="354" t="s">
        <v>4187</v>
      </c>
      <c r="B352" s="354" t="s">
        <v>4188</v>
      </c>
      <c r="C352" s="355">
        <v>3</v>
      </c>
    </row>
    <row r="353" spans="1:3" ht="15.5" x14ac:dyDescent="0.35">
      <c r="A353" s="354" t="s">
        <v>4189</v>
      </c>
      <c r="B353" s="354" t="s">
        <v>3586</v>
      </c>
      <c r="C353" s="355">
        <v>2</v>
      </c>
    </row>
    <row r="354" spans="1:3" ht="15.5" x14ac:dyDescent="0.35">
      <c r="A354" s="354" t="s">
        <v>4190</v>
      </c>
      <c r="B354" s="354" t="s">
        <v>4191</v>
      </c>
      <c r="C354" s="355">
        <v>7</v>
      </c>
    </row>
    <row r="355" spans="1:3" ht="15.5" x14ac:dyDescent="0.35">
      <c r="A355" s="354" t="s">
        <v>4192</v>
      </c>
      <c r="B355" s="354" t="s">
        <v>4193</v>
      </c>
      <c r="C355" s="355">
        <v>6</v>
      </c>
    </row>
    <row r="356" spans="1:3" ht="15.5" x14ac:dyDescent="0.35">
      <c r="A356" s="354" t="s">
        <v>4194</v>
      </c>
      <c r="B356" s="354" t="s">
        <v>4195</v>
      </c>
      <c r="C356" s="355">
        <v>7</v>
      </c>
    </row>
    <row r="357" spans="1:3" ht="15.5" x14ac:dyDescent="0.35">
      <c r="A357" s="354" t="s">
        <v>4196</v>
      </c>
      <c r="B357" s="354" t="s">
        <v>4197</v>
      </c>
      <c r="C357" s="355">
        <v>5</v>
      </c>
    </row>
    <row r="358" spans="1:3" ht="15.5" x14ac:dyDescent="0.35">
      <c r="A358" s="354" t="s">
        <v>4198</v>
      </c>
      <c r="B358" s="354" t="s">
        <v>4199</v>
      </c>
      <c r="C358" s="355">
        <v>5</v>
      </c>
    </row>
    <row r="359" spans="1:3" ht="15.5" x14ac:dyDescent="0.35">
      <c r="A359" s="354" t="s">
        <v>4200</v>
      </c>
      <c r="B359" s="354" t="s">
        <v>4201</v>
      </c>
      <c r="C359" s="355">
        <v>6</v>
      </c>
    </row>
    <row r="360" spans="1:3" ht="15.5" x14ac:dyDescent="0.35">
      <c r="A360" s="354" t="s">
        <v>4202</v>
      </c>
      <c r="B360" s="354" t="s">
        <v>4203</v>
      </c>
      <c r="C360" s="355">
        <v>5</v>
      </c>
    </row>
    <row r="361" spans="1:3" ht="15.5" x14ac:dyDescent="0.35">
      <c r="A361" s="354" t="s">
        <v>4204</v>
      </c>
      <c r="B361" s="354" t="s">
        <v>4205</v>
      </c>
      <c r="C361" s="355">
        <v>4</v>
      </c>
    </row>
    <row r="362" spans="1:3" ht="15.5" x14ac:dyDescent="0.35">
      <c r="A362" s="354" t="s">
        <v>4206</v>
      </c>
      <c r="B362" s="354" t="s">
        <v>4207</v>
      </c>
      <c r="C362" s="355">
        <v>2</v>
      </c>
    </row>
    <row r="363" spans="1:3" ht="15.5" x14ac:dyDescent="0.35">
      <c r="A363" s="354" t="s">
        <v>4208</v>
      </c>
      <c r="B363" s="354" t="s">
        <v>4209</v>
      </c>
      <c r="C363" s="355">
        <v>4</v>
      </c>
    </row>
    <row r="364" spans="1:3" ht="15.5" x14ac:dyDescent="0.35">
      <c r="A364" s="354" t="s">
        <v>4210</v>
      </c>
      <c r="B364" s="354" t="s">
        <v>4211</v>
      </c>
      <c r="C364" s="355">
        <v>4</v>
      </c>
    </row>
    <row r="365" spans="1:3" ht="15.5" x14ac:dyDescent="0.35">
      <c r="A365" s="354" t="s">
        <v>4212</v>
      </c>
      <c r="B365" s="354" t="s">
        <v>4213</v>
      </c>
      <c r="C365" s="355">
        <v>5</v>
      </c>
    </row>
    <row r="366" spans="1:3" ht="15.5" x14ac:dyDescent="0.35">
      <c r="A366" s="354" t="s">
        <v>4214</v>
      </c>
      <c r="B366" s="354" t="s">
        <v>4215</v>
      </c>
      <c r="C366" s="355">
        <v>2</v>
      </c>
    </row>
    <row r="367" spans="1:3" ht="15.5" x14ac:dyDescent="0.35">
      <c r="A367" s="354" t="s">
        <v>4216</v>
      </c>
      <c r="B367" s="354" t="s">
        <v>4217</v>
      </c>
      <c r="C367" s="355">
        <v>4</v>
      </c>
    </row>
    <row r="368" spans="1:3" ht="15.5" x14ac:dyDescent="0.35">
      <c r="A368" s="354" t="s">
        <v>4218</v>
      </c>
      <c r="B368" s="354" t="s">
        <v>4219</v>
      </c>
      <c r="C368" s="355">
        <v>4</v>
      </c>
    </row>
    <row r="369" spans="1:3" ht="15.5" x14ac:dyDescent="0.35">
      <c r="A369" s="354" t="s">
        <v>4220</v>
      </c>
      <c r="B369" s="354" t="s">
        <v>4221</v>
      </c>
      <c r="C369" s="355">
        <v>5</v>
      </c>
    </row>
    <row r="370" spans="1:3" ht="15.5" x14ac:dyDescent="0.35">
      <c r="A370" s="354" t="s">
        <v>4222</v>
      </c>
      <c r="B370" s="354" t="s">
        <v>4223</v>
      </c>
      <c r="C370" s="355">
        <v>8</v>
      </c>
    </row>
    <row r="371" spans="1:3" ht="15.5" x14ac:dyDescent="0.35">
      <c r="A371" s="354" t="s">
        <v>4224</v>
      </c>
      <c r="B371" s="354" t="s">
        <v>4225</v>
      </c>
      <c r="C371" s="355">
        <v>3</v>
      </c>
    </row>
    <row r="372" spans="1:3" ht="15.5" x14ac:dyDescent="0.35">
      <c r="A372" s="354" t="s">
        <v>4226</v>
      </c>
      <c r="B372" s="354" t="s">
        <v>4227</v>
      </c>
      <c r="C372" s="355">
        <v>4</v>
      </c>
    </row>
    <row r="373" spans="1:3" ht="15.5" x14ac:dyDescent="0.35">
      <c r="A373" s="354" t="s">
        <v>4228</v>
      </c>
      <c r="B373" s="354" t="s">
        <v>4229</v>
      </c>
      <c r="C373" s="355">
        <v>4</v>
      </c>
    </row>
    <row r="374" spans="1:3" ht="31" x14ac:dyDescent="0.35">
      <c r="A374" s="354" t="s">
        <v>4230</v>
      </c>
      <c r="B374" s="354" t="s">
        <v>4231</v>
      </c>
      <c r="C374" s="355">
        <v>4</v>
      </c>
    </row>
    <row r="375" spans="1:3" ht="15.5" x14ac:dyDescent="0.35">
      <c r="A375" s="354" t="s">
        <v>4232</v>
      </c>
      <c r="B375" s="354" t="s">
        <v>4233</v>
      </c>
      <c r="C375" s="355">
        <v>5</v>
      </c>
    </row>
    <row r="376" spans="1:3" ht="15.5" x14ac:dyDescent="0.35">
      <c r="A376" s="354" t="s">
        <v>4234</v>
      </c>
      <c r="B376" s="354" t="s">
        <v>4235</v>
      </c>
      <c r="C376" s="355">
        <v>5</v>
      </c>
    </row>
    <row r="377" spans="1:3" ht="15.5" x14ac:dyDescent="0.35">
      <c r="A377" s="354" t="s">
        <v>442</v>
      </c>
      <c r="B377" s="354" t="s">
        <v>4236</v>
      </c>
      <c r="C377" s="355">
        <v>5</v>
      </c>
    </row>
    <row r="378" spans="1:3" ht="15.5" x14ac:dyDescent="0.35">
      <c r="A378" s="354" t="s">
        <v>4237</v>
      </c>
      <c r="B378" s="354" t="s">
        <v>4238</v>
      </c>
      <c r="C378" s="355">
        <v>4</v>
      </c>
    </row>
    <row r="379" spans="1:3" ht="15.5" x14ac:dyDescent="0.35">
      <c r="A379" s="354" t="s">
        <v>4239</v>
      </c>
      <c r="B379" s="354" t="s">
        <v>4240</v>
      </c>
      <c r="C379" s="355">
        <v>6</v>
      </c>
    </row>
    <row r="380" spans="1:3" ht="15.5" x14ac:dyDescent="0.35">
      <c r="A380" s="354" t="s">
        <v>4241</v>
      </c>
      <c r="B380" s="354" t="s">
        <v>4242</v>
      </c>
      <c r="C380" s="355">
        <v>4</v>
      </c>
    </row>
    <row r="381" spans="1:3" ht="15.5" x14ac:dyDescent="0.35">
      <c r="A381" s="354" t="s">
        <v>4243</v>
      </c>
      <c r="B381" s="354" t="s">
        <v>3586</v>
      </c>
      <c r="C381" s="355">
        <v>2</v>
      </c>
    </row>
    <row r="382" spans="1:3" ht="15.5" x14ac:dyDescent="0.35">
      <c r="A382" s="354" t="s">
        <v>4244</v>
      </c>
      <c r="B382" s="354" t="s">
        <v>4245</v>
      </c>
      <c r="C382" s="355">
        <v>4</v>
      </c>
    </row>
    <row r="383" spans="1:3" ht="15.5" x14ac:dyDescent="0.35">
      <c r="A383" s="354" t="s">
        <v>4246</v>
      </c>
      <c r="B383" s="354" t="s">
        <v>4247</v>
      </c>
      <c r="C383" s="355">
        <v>1</v>
      </c>
    </row>
    <row r="384" spans="1:3" ht="15.5" x14ac:dyDescent="0.35">
      <c r="A384" s="354" t="s">
        <v>4248</v>
      </c>
      <c r="B384" s="354" t="s">
        <v>4249</v>
      </c>
      <c r="C384" s="355">
        <v>4</v>
      </c>
    </row>
    <row r="385" spans="1:3" ht="15.5" x14ac:dyDescent="0.35">
      <c r="A385" s="354" t="s">
        <v>4250</v>
      </c>
      <c r="B385" s="354" t="s">
        <v>4251</v>
      </c>
      <c r="C385" s="355">
        <v>3</v>
      </c>
    </row>
    <row r="386" spans="1:3" ht="15.5" x14ac:dyDescent="0.35">
      <c r="A386" s="354" t="s">
        <v>4252</v>
      </c>
      <c r="B386" s="354" t="s">
        <v>4253</v>
      </c>
      <c r="C386" s="355">
        <v>5</v>
      </c>
    </row>
    <row r="387" spans="1:3" ht="15.5" x14ac:dyDescent="0.35">
      <c r="A387" s="354" t="s">
        <v>4254</v>
      </c>
      <c r="B387" s="354" t="s">
        <v>4255</v>
      </c>
      <c r="C387" s="355">
        <v>4</v>
      </c>
    </row>
    <row r="388" spans="1:3" ht="15.5" x14ac:dyDescent="0.35">
      <c r="A388" s="354" t="s">
        <v>4256</v>
      </c>
      <c r="B388" s="354" t="s">
        <v>4257</v>
      </c>
      <c r="C388" s="355">
        <v>4</v>
      </c>
    </row>
    <row r="389" spans="1:3" ht="15.5" x14ac:dyDescent="0.35">
      <c r="A389" s="354" t="s">
        <v>4258</v>
      </c>
      <c r="B389" s="354" t="s">
        <v>4259</v>
      </c>
      <c r="C389" s="355">
        <v>5</v>
      </c>
    </row>
    <row r="390" spans="1:3" ht="15.5" x14ac:dyDescent="0.35">
      <c r="A390" s="354" t="s">
        <v>4260</v>
      </c>
      <c r="B390" s="354" t="s">
        <v>4261</v>
      </c>
      <c r="C390" s="355">
        <v>1</v>
      </c>
    </row>
    <row r="391" spans="1:3" ht="15.5" x14ac:dyDescent="0.35">
      <c r="A391" s="354" t="s">
        <v>4262</v>
      </c>
      <c r="B391" s="354" t="s">
        <v>4263</v>
      </c>
      <c r="C391" s="355">
        <v>1</v>
      </c>
    </row>
    <row r="392" spans="1:3" ht="15.5" x14ac:dyDescent="0.35">
      <c r="A392" s="354" t="s">
        <v>4264</v>
      </c>
      <c r="B392" s="354" t="s">
        <v>3586</v>
      </c>
      <c r="C392" s="355">
        <v>2</v>
      </c>
    </row>
    <row r="393" spans="1:3" ht="15.5" x14ac:dyDescent="0.35">
      <c r="A393" s="354" t="s">
        <v>4265</v>
      </c>
      <c r="B393" s="354" t="s">
        <v>4266</v>
      </c>
      <c r="C393" s="355">
        <v>1</v>
      </c>
    </row>
    <row r="394" spans="1:3" ht="15.5" x14ac:dyDescent="0.35">
      <c r="A394" s="354" t="s">
        <v>4267</v>
      </c>
      <c r="B394" s="354" t="s">
        <v>4268</v>
      </c>
      <c r="C394" s="355">
        <v>1</v>
      </c>
    </row>
    <row r="395" spans="1:3" ht="15.5" x14ac:dyDescent="0.35">
      <c r="A395" s="354" t="s">
        <v>4269</v>
      </c>
      <c r="B395" s="354" t="s">
        <v>4270</v>
      </c>
      <c r="C395" s="355">
        <v>1</v>
      </c>
    </row>
    <row r="396" spans="1:3" ht="15.5" x14ac:dyDescent="0.35">
      <c r="A396" s="354" t="s">
        <v>4271</v>
      </c>
      <c r="B396" s="354" t="s">
        <v>4272</v>
      </c>
      <c r="C396" s="355">
        <v>1</v>
      </c>
    </row>
    <row r="397" spans="1:3" ht="15.5" x14ac:dyDescent="0.35">
      <c r="A397" s="354" t="s">
        <v>4273</v>
      </c>
      <c r="B397" s="354" t="s">
        <v>4274</v>
      </c>
      <c r="C397" s="355">
        <v>1</v>
      </c>
    </row>
    <row r="398" spans="1:3" ht="15.5" x14ac:dyDescent="0.35">
      <c r="A398" s="354" t="s">
        <v>4275</v>
      </c>
      <c r="B398" s="354" t="s">
        <v>4276</v>
      </c>
      <c r="C398" s="355">
        <v>1</v>
      </c>
    </row>
    <row r="399" spans="1:3" ht="15.5" x14ac:dyDescent="0.35">
      <c r="A399" s="354" t="s">
        <v>4277</v>
      </c>
      <c r="B399" s="354" t="s">
        <v>4278</v>
      </c>
      <c r="C399" s="355">
        <v>1</v>
      </c>
    </row>
    <row r="400" spans="1:3" ht="15.5" x14ac:dyDescent="0.35">
      <c r="A400" s="354" t="s">
        <v>4279</v>
      </c>
      <c r="B400" s="354" t="s">
        <v>4280</v>
      </c>
      <c r="C400" s="355">
        <v>1</v>
      </c>
    </row>
    <row r="401" spans="1:3" ht="15.5" x14ac:dyDescent="0.35">
      <c r="A401" s="354" t="s">
        <v>4281</v>
      </c>
      <c r="B401" s="354" t="s">
        <v>4282</v>
      </c>
      <c r="C401" s="355">
        <v>1</v>
      </c>
    </row>
    <row r="402" spans="1:3" ht="15.5" x14ac:dyDescent="0.35">
      <c r="A402" s="354" t="s">
        <v>4283</v>
      </c>
      <c r="B402" s="354" t="s">
        <v>4284</v>
      </c>
      <c r="C402" s="355">
        <v>1</v>
      </c>
    </row>
    <row r="403" spans="1:3" ht="15.5" x14ac:dyDescent="0.35">
      <c r="A403" s="354" t="s">
        <v>4285</v>
      </c>
      <c r="B403" s="354" t="s">
        <v>4286</v>
      </c>
      <c r="C403" s="355">
        <v>1</v>
      </c>
    </row>
    <row r="404" spans="1:3" ht="15.5" x14ac:dyDescent="0.35">
      <c r="A404" s="354" t="s">
        <v>4287</v>
      </c>
      <c r="B404" s="354" t="s">
        <v>4288</v>
      </c>
      <c r="C404" s="355">
        <v>1</v>
      </c>
    </row>
    <row r="405" spans="1:3" ht="15.5" x14ac:dyDescent="0.35">
      <c r="A405" s="354" t="s">
        <v>4289</v>
      </c>
      <c r="B405" s="354" t="s">
        <v>4290</v>
      </c>
      <c r="C405" s="355">
        <v>1</v>
      </c>
    </row>
    <row r="406" spans="1:3" ht="15.5" x14ac:dyDescent="0.35">
      <c r="A406" s="354" t="s">
        <v>4291</v>
      </c>
      <c r="B406" s="354" t="s">
        <v>4292</v>
      </c>
      <c r="C406" s="355">
        <v>1</v>
      </c>
    </row>
    <row r="407" spans="1:3" ht="15.5" x14ac:dyDescent="0.35">
      <c r="A407" s="354" t="s">
        <v>4293</v>
      </c>
      <c r="B407" s="354" t="s">
        <v>4294</v>
      </c>
      <c r="C407" s="355">
        <v>1</v>
      </c>
    </row>
    <row r="408" spans="1:3" ht="15.5" x14ac:dyDescent="0.35">
      <c r="A408" s="354" t="s">
        <v>4295</v>
      </c>
      <c r="B408" s="354" t="s">
        <v>4296</v>
      </c>
      <c r="C408" s="355">
        <v>1</v>
      </c>
    </row>
    <row r="409" spans="1:3" ht="15.5" x14ac:dyDescent="0.35">
      <c r="A409" s="354" t="s">
        <v>4297</v>
      </c>
      <c r="B409" s="354" t="s">
        <v>4298</v>
      </c>
      <c r="C409" s="355">
        <v>1</v>
      </c>
    </row>
    <row r="410" spans="1:3" ht="15.5" x14ac:dyDescent="0.35">
      <c r="A410" s="354" t="s">
        <v>4299</v>
      </c>
      <c r="B410" s="354" t="s">
        <v>4300</v>
      </c>
      <c r="C410" s="355">
        <v>1</v>
      </c>
    </row>
    <row r="411" spans="1:3" ht="15.5" x14ac:dyDescent="0.35">
      <c r="A411" s="354" t="s">
        <v>4301</v>
      </c>
      <c r="B411" s="354" t="s">
        <v>4302</v>
      </c>
      <c r="C411" s="355">
        <v>1</v>
      </c>
    </row>
    <row r="412" spans="1:3" ht="15.5" x14ac:dyDescent="0.35">
      <c r="A412" s="354" t="s">
        <v>4303</v>
      </c>
      <c r="B412" s="354" t="s">
        <v>4304</v>
      </c>
      <c r="C412" s="355">
        <v>1</v>
      </c>
    </row>
    <row r="413" spans="1:3" ht="15.5" x14ac:dyDescent="0.35">
      <c r="A413" s="354" t="s">
        <v>4305</v>
      </c>
      <c r="B413" s="354" t="s">
        <v>4306</v>
      </c>
      <c r="C413" s="355">
        <v>1</v>
      </c>
    </row>
    <row r="414" spans="1:3" ht="15.5" x14ac:dyDescent="0.35">
      <c r="A414" s="354" t="s">
        <v>4307</v>
      </c>
      <c r="B414" s="354" t="s">
        <v>4308</v>
      </c>
      <c r="C414" s="355">
        <v>1</v>
      </c>
    </row>
    <row r="415" spans="1:3" ht="15.5" x14ac:dyDescent="0.35">
      <c r="A415" s="354" t="s">
        <v>4309</v>
      </c>
      <c r="B415" s="354" t="s">
        <v>4310</v>
      </c>
      <c r="C415" s="355">
        <v>1</v>
      </c>
    </row>
    <row r="416" spans="1:3" ht="15.5" x14ac:dyDescent="0.35">
      <c r="A416" s="354" t="s">
        <v>4311</v>
      </c>
      <c r="B416" s="354" t="s">
        <v>4312</v>
      </c>
      <c r="C416" s="355">
        <v>1</v>
      </c>
    </row>
    <row r="417" spans="1:3" ht="15.5" x14ac:dyDescent="0.35">
      <c r="A417" s="354" t="s">
        <v>4313</v>
      </c>
      <c r="B417" s="354" t="s">
        <v>4314</v>
      </c>
      <c r="C417" s="355">
        <v>1</v>
      </c>
    </row>
    <row r="418" spans="1:3" ht="15.5" x14ac:dyDescent="0.35">
      <c r="A418" s="354" t="s">
        <v>4315</v>
      </c>
      <c r="B418" s="354" t="s">
        <v>4316</v>
      </c>
      <c r="C418" s="355">
        <v>1</v>
      </c>
    </row>
    <row r="419" spans="1:3" ht="15.5" x14ac:dyDescent="0.35">
      <c r="A419" s="354" t="s">
        <v>4317</v>
      </c>
      <c r="B419" s="354" t="s">
        <v>4318</v>
      </c>
      <c r="C419" s="355">
        <v>1</v>
      </c>
    </row>
    <row r="420" spans="1:3" ht="15.5" x14ac:dyDescent="0.35">
      <c r="A420" s="354" t="s">
        <v>4319</v>
      </c>
      <c r="B420" s="354" t="s">
        <v>4320</v>
      </c>
      <c r="C420" s="355">
        <v>1</v>
      </c>
    </row>
    <row r="421" spans="1:3" ht="15.5" x14ac:dyDescent="0.35">
      <c r="A421" s="354" t="s">
        <v>4321</v>
      </c>
      <c r="B421" s="354" t="s">
        <v>4322</v>
      </c>
      <c r="C421" s="355">
        <v>1</v>
      </c>
    </row>
    <row r="422" spans="1:3" ht="15.5" x14ac:dyDescent="0.35">
      <c r="A422" s="354" t="s">
        <v>4323</v>
      </c>
      <c r="B422" s="354" t="s">
        <v>4324</v>
      </c>
      <c r="C422" s="355">
        <v>1</v>
      </c>
    </row>
    <row r="423" spans="1:3" ht="15.5" x14ac:dyDescent="0.35">
      <c r="A423" s="354" t="s">
        <v>6444</v>
      </c>
      <c r="B423" s="354" t="s">
        <v>6445</v>
      </c>
      <c r="C423" s="355">
        <v>1</v>
      </c>
    </row>
    <row r="424" spans="1:3" ht="15.5" x14ac:dyDescent="0.35">
      <c r="A424" s="354" t="s">
        <v>4325</v>
      </c>
      <c r="B424" s="354" t="s">
        <v>4326</v>
      </c>
      <c r="C424" s="355">
        <v>1</v>
      </c>
    </row>
    <row r="425" spans="1:3" ht="15.5" x14ac:dyDescent="0.35">
      <c r="A425" s="354" t="s">
        <v>6446</v>
      </c>
      <c r="B425" s="354" t="s">
        <v>6447</v>
      </c>
      <c r="C425" s="355">
        <v>1</v>
      </c>
    </row>
    <row r="426" spans="1:3" ht="15.5" x14ac:dyDescent="0.35">
      <c r="A426" s="354" t="s">
        <v>6448</v>
      </c>
      <c r="B426" s="354" t="s">
        <v>6449</v>
      </c>
      <c r="C426" s="355">
        <v>1</v>
      </c>
    </row>
    <row r="427" spans="1:3" ht="15.5" x14ac:dyDescent="0.35">
      <c r="A427" s="354" t="s">
        <v>6450</v>
      </c>
      <c r="B427" s="354" t="s">
        <v>6451</v>
      </c>
      <c r="C427" s="355">
        <v>1</v>
      </c>
    </row>
    <row r="428" spans="1:3" ht="15.5" x14ac:dyDescent="0.35">
      <c r="A428" s="354" t="s">
        <v>6452</v>
      </c>
      <c r="B428" s="354" t="s">
        <v>6453</v>
      </c>
      <c r="C428" s="355">
        <v>1</v>
      </c>
    </row>
    <row r="429" spans="1:3" ht="15.5" x14ac:dyDescent="0.35">
      <c r="A429" s="354" t="s">
        <v>6454</v>
      </c>
      <c r="B429" s="354" t="s">
        <v>4324</v>
      </c>
      <c r="C429" s="355">
        <v>1</v>
      </c>
    </row>
    <row r="430" spans="1:3" ht="15.5" x14ac:dyDescent="0.35">
      <c r="A430" s="354" t="s">
        <v>6455</v>
      </c>
      <c r="B430" s="354" t="s">
        <v>6456</v>
      </c>
      <c r="C430" s="355">
        <v>1</v>
      </c>
    </row>
    <row r="431" spans="1:3" ht="15.5" x14ac:dyDescent="0.35">
      <c r="A431" s="354" t="s">
        <v>6457</v>
      </c>
      <c r="B431" s="354" t="s">
        <v>6458</v>
      </c>
      <c r="C431" s="355">
        <v>1</v>
      </c>
    </row>
    <row r="432" spans="1:3" ht="15.5" x14ac:dyDescent="0.35">
      <c r="A432" s="354" t="s">
        <v>6459</v>
      </c>
      <c r="B432" s="354" t="s">
        <v>6460</v>
      </c>
      <c r="C432" s="355">
        <v>1</v>
      </c>
    </row>
    <row r="433" spans="1:3" ht="15.5" x14ac:dyDescent="0.35">
      <c r="A433" s="354" t="s">
        <v>6461</v>
      </c>
      <c r="B433" s="354" t="s">
        <v>6462</v>
      </c>
      <c r="C433" s="355">
        <v>1</v>
      </c>
    </row>
    <row r="434" spans="1:3" ht="15.5" x14ac:dyDescent="0.35">
      <c r="A434" s="354" t="s">
        <v>6463</v>
      </c>
      <c r="B434" s="354" t="s">
        <v>6464</v>
      </c>
      <c r="C434" s="355">
        <v>1</v>
      </c>
    </row>
    <row r="435" spans="1:3" ht="15.5" x14ac:dyDescent="0.35">
      <c r="A435" s="354" t="s">
        <v>4327</v>
      </c>
      <c r="B435" s="354" t="s">
        <v>4328</v>
      </c>
      <c r="C435" s="355">
        <v>1</v>
      </c>
    </row>
    <row r="436" spans="1:3" ht="15.5" x14ac:dyDescent="0.35">
      <c r="A436" s="354" t="s">
        <v>4329</v>
      </c>
      <c r="B436" s="354" t="s">
        <v>4330</v>
      </c>
      <c r="C436" s="355">
        <v>1</v>
      </c>
    </row>
    <row r="437" spans="1:3" ht="15.5" x14ac:dyDescent="0.35">
      <c r="A437" s="354" t="s">
        <v>4331</v>
      </c>
      <c r="B437" s="354" t="s">
        <v>4332</v>
      </c>
      <c r="C437" s="355">
        <v>1</v>
      </c>
    </row>
    <row r="438" spans="1:3" ht="15.5" x14ac:dyDescent="0.35">
      <c r="A438" s="354" t="s">
        <v>4333</v>
      </c>
      <c r="B438" s="354" t="s">
        <v>4334</v>
      </c>
      <c r="C438" s="355">
        <v>1</v>
      </c>
    </row>
    <row r="439" spans="1:3" ht="15.5" x14ac:dyDescent="0.35">
      <c r="A439" s="354" t="s">
        <v>4335</v>
      </c>
      <c r="B439" s="354" t="s">
        <v>4336</v>
      </c>
      <c r="C439" s="355">
        <v>1</v>
      </c>
    </row>
    <row r="440" spans="1:3" ht="15.5" x14ac:dyDescent="0.35">
      <c r="A440" s="354" t="s">
        <v>4337</v>
      </c>
      <c r="B440" s="354" t="s">
        <v>4338</v>
      </c>
      <c r="C440" s="355">
        <v>1</v>
      </c>
    </row>
    <row r="441" spans="1:3" ht="15.5" x14ac:dyDescent="0.35">
      <c r="A441" s="354" t="s">
        <v>4339</v>
      </c>
      <c r="B441" s="354" t="s">
        <v>4340</v>
      </c>
      <c r="C441" s="355">
        <v>1</v>
      </c>
    </row>
    <row r="442" spans="1:3" ht="15.5" x14ac:dyDescent="0.35">
      <c r="A442" s="354" t="s">
        <v>4341</v>
      </c>
      <c r="B442" s="354" t="s">
        <v>4342</v>
      </c>
      <c r="C442" s="355">
        <v>1</v>
      </c>
    </row>
    <row r="443" spans="1:3" ht="15.5" x14ac:dyDescent="0.35">
      <c r="A443" s="354" t="s">
        <v>4343</v>
      </c>
      <c r="B443" s="354" t="s">
        <v>4344</v>
      </c>
      <c r="C443" s="355">
        <v>1</v>
      </c>
    </row>
    <row r="444" spans="1:3" ht="15.5" x14ac:dyDescent="0.35">
      <c r="A444" s="354" t="s">
        <v>4345</v>
      </c>
      <c r="B444" s="354" t="s">
        <v>4346</v>
      </c>
      <c r="C444" s="355">
        <v>1</v>
      </c>
    </row>
    <row r="445" spans="1:3" ht="15.5" x14ac:dyDescent="0.35">
      <c r="A445" s="354" t="s">
        <v>4347</v>
      </c>
      <c r="B445" s="354" t="s">
        <v>4348</v>
      </c>
      <c r="C445" s="355">
        <v>1</v>
      </c>
    </row>
    <row r="446" spans="1:3" ht="15.5" x14ac:dyDescent="0.35">
      <c r="A446" s="354" t="s">
        <v>4349</v>
      </c>
      <c r="B446" s="354" t="s">
        <v>4350</v>
      </c>
      <c r="C446" s="355">
        <v>1</v>
      </c>
    </row>
    <row r="447" spans="1:3" ht="15.5" x14ac:dyDescent="0.35">
      <c r="A447" s="354" t="s">
        <v>4351</v>
      </c>
      <c r="B447" s="354" t="s">
        <v>4352</v>
      </c>
      <c r="C447" s="355">
        <v>1</v>
      </c>
    </row>
    <row r="448" spans="1:3" ht="15.5" x14ac:dyDescent="0.35">
      <c r="A448" s="354" t="s">
        <v>4353</v>
      </c>
      <c r="B448" s="354" t="s">
        <v>4354</v>
      </c>
      <c r="C448" s="355">
        <v>1</v>
      </c>
    </row>
    <row r="449" spans="1:3" ht="15.5" x14ac:dyDescent="0.35">
      <c r="A449" s="354" t="s">
        <v>4355</v>
      </c>
      <c r="B449" s="354" t="s">
        <v>4356</v>
      </c>
      <c r="C449" s="355">
        <v>1</v>
      </c>
    </row>
    <row r="450" spans="1:3" ht="15.5" x14ac:dyDescent="0.35">
      <c r="A450" s="354" t="s">
        <v>4357</v>
      </c>
      <c r="B450" s="354" t="s">
        <v>4358</v>
      </c>
      <c r="C450" s="355">
        <v>1</v>
      </c>
    </row>
    <row r="451" spans="1:3" ht="15.5" x14ac:dyDescent="0.35">
      <c r="A451" s="354" t="s">
        <v>4359</v>
      </c>
      <c r="B451" s="354" t="s">
        <v>4360</v>
      </c>
      <c r="C451" s="355">
        <v>1</v>
      </c>
    </row>
    <row r="452" spans="1:3" ht="15.5" x14ac:dyDescent="0.35">
      <c r="A452" s="354" t="s">
        <v>4361</v>
      </c>
      <c r="B452" s="354" t="s">
        <v>4362</v>
      </c>
      <c r="C452" s="355">
        <v>1</v>
      </c>
    </row>
    <row r="453" spans="1:3" ht="15.5" x14ac:dyDescent="0.35">
      <c r="A453" s="354" t="s">
        <v>4363</v>
      </c>
      <c r="B453" s="354" t="s">
        <v>4364</v>
      </c>
      <c r="C453" s="355">
        <v>1</v>
      </c>
    </row>
    <row r="454" spans="1:3" ht="15.5" x14ac:dyDescent="0.35">
      <c r="A454" s="354" t="s">
        <v>4365</v>
      </c>
      <c r="B454" s="354" t="s">
        <v>4366</v>
      </c>
      <c r="C454" s="355">
        <v>1</v>
      </c>
    </row>
    <row r="455" spans="1:3" ht="15.5" x14ac:dyDescent="0.35">
      <c r="A455" s="354" t="s">
        <v>4367</v>
      </c>
      <c r="B455" s="354" t="s">
        <v>4368</v>
      </c>
      <c r="C455" s="355">
        <v>1</v>
      </c>
    </row>
    <row r="456" spans="1:3" ht="15.5" x14ac:dyDescent="0.35">
      <c r="A456" s="354" t="s">
        <v>4369</v>
      </c>
      <c r="B456" s="354" t="s">
        <v>4370</v>
      </c>
      <c r="C456" s="355">
        <v>1</v>
      </c>
    </row>
    <row r="457" spans="1:3" ht="15.5" x14ac:dyDescent="0.35">
      <c r="A457" s="354" t="s">
        <v>4371</v>
      </c>
      <c r="B457" s="354" t="s">
        <v>4372</v>
      </c>
      <c r="C457" s="355">
        <v>1</v>
      </c>
    </row>
    <row r="458" spans="1:3" ht="15.5" x14ac:dyDescent="0.35">
      <c r="A458" s="354" t="s">
        <v>4373</v>
      </c>
      <c r="B458" s="354" t="s">
        <v>4374</v>
      </c>
      <c r="C458" s="355">
        <v>1</v>
      </c>
    </row>
    <row r="459" spans="1:3" ht="15.5" x14ac:dyDescent="0.35">
      <c r="A459" s="354" t="s">
        <v>4375</v>
      </c>
      <c r="B459" s="354" t="s">
        <v>4376</v>
      </c>
      <c r="C459" s="355">
        <v>1</v>
      </c>
    </row>
    <row r="460" spans="1:3" ht="15.5" x14ac:dyDescent="0.35">
      <c r="A460" s="354" t="s">
        <v>4377</v>
      </c>
      <c r="B460" s="354" t="s">
        <v>4378</v>
      </c>
      <c r="C460" s="355">
        <v>1</v>
      </c>
    </row>
    <row r="461" spans="1:3" ht="15.5" x14ac:dyDescent="0.35">
      <c r="A461" s="354" t="s">
        <v>4379</v>
      </c>
      <c r="B461" s="354" t="s">
        <v>4380</v>
      </c>
      <c r="C461" s="355">
        <v>1</v>
      </c>
    </row>
    <row r="462" spans="1:3" ht="15.5" x14ac:dyDescent="0.35">
      <c r="A462" s="354" t="s">
        <v>4381</v>
      </c>
      <c r="B462" s="354" t="s">
        <v>4382</v>
      </c>
      <c r="C462" s="355">
        <v>1</v>
      </c>
    </row>
    <row r="463" spans="1:3" ht="15.5" x14ac:dyDescent="0.35">
      <c r="A463" s="354" t="s">
        <v>4383</v>
      </c>
      <c r="B463" s="354" t="s">
        <v>4384</v>
      </c>
      <c r="C463" s="355">
        <v>1</v>
      </c>
    </row>
    <row r="464" spans="1:3" ht="15.5" x14ac:dyDescent="0.35">
      <c r="A464" s="354" t="s">
        <v>4385</v>
      </c>
      <c r="B464" s="354" t="s">
        <v>4386</v>
      </c>
      <c r="C464" s="355">
        <v>1</v>
      </c>
    </row>
    <row r="465" spans="1:3" ht="15.5" x14ac:dyDescent="0.35">
      <c r="A465" s="354" t="s">
        <v>4387</v>
      </c>
      <c r="B465" s="354" t="s">
        <v>4388</v>
      </c>
      <c r="C465" s="355">
        <v>1</v>
      </c>
    </row>
    <row r="466" spans="1:3" ht="15.5" x14ac:dyDescent="0.35">
      <c r="A466" s="354" t="s">
        <v>4389</v>
      </c>
      <c r="B466" s="354" t="s">
        <v>4390</v>
      </c>
      <c r="C466" s="355">
        <v>1</v>
      </c>
    </row>
    <row r="467" spans="1:3" ht="15.5" x14ac:dyDescent="0.35">
      <c r="A467" s="354" t="s">
        <v>4391</v>
      </c>
      <c r="B467" s="354" t="s">
        <v>4392</v>
      </c>
      <c r="C467" s="355">
        <v>1</v>
      </c>
    </row>
    <row r="468" spans="1:3" ht="15.5" x14ac:dyDescent="0.35">
      <c r="A468" s="354" t="s">
        <v>4393</v>
      </c>
      <c r="B468" s="354" t="s">
        <v>4394</v>
      </c>
      <c r="C468" s="355">
        <v>1</v>
      </c>
    </row>
    <row r="469" spans="1:3" ht="15.5" x14ac:dyDescent="0.35">
      <c r="A469" s="354" t="s">
        <v>4395</v>
      </c>
      <c r="B469" s="354" t="s">
        <v>4396</v>
      </c>
      <c r="C469" s="355">
        <v>1</v>
      </c>
    </row>
    <row r="470" spans="1:3" ht="15.5" x14ac:dyDescent="0.35">
      <c r="A470" s="354" t="s">
        <v>4397</v>
      </c>
      <c r="B470" s="354" t="s">
        <v>4398</v>
      </c>
      <c r="C470" s="355">
        <v>1</v>
      </c>
    </row>
    <row r="471" spans="1:3" ht="15.5" x14ac:dyDescent="0.35">
      <c r="A471" s="354" t="s">
        <v>4399</v>
      </c>
      <c r="B471" s="354" t="s">
        <v>4400</v>
      </c>
      <c r="C471" s="355">
        <v>1</v>
      </c>
    </row>
    <row r="472" spans="1:3" ht="15.5" x14ac:dyDescent="0.35">
      <c r="A472" s="354" t="s">
        <v>4401</v>
      </c>
      <c r="B472" s="354" t="s">
        <v>4402</v>
      </c>
      <c r="C472" s="355">
        <v>1</v>
      </c>
    </row>
    <row r="473" spans="1:3" ht="15.5" x14ac:dyDescent="0.35">
      <c r="A473" s="354" t="s">
        <v>4403</v>
      </c>
      <c r="B473" s="354" t="s">
        <v>4404</v>
      </c>
      <c r="C473" s="355">
        <v>1</v>
      </c>
    </row>
    <row r="474" spans="1:3" ht="15.5" x14ac:dyDescent="0.35">
      <c r="A474" s="354" t="s">
        <v>4405</v>
      </c>
      <c r="B474" s="354" t="s">
        <v>4406</v>
      </c>
      <c r="C474" s="355">
        <v>1</v>
      </c>
    </row>
    <row r="475" spans="1:3" ht="15.5" x14ac:dyDescent="0.35">
      <c r="A475" s="354" t="s">
        <v>4407</v>
      </c>
      <c r="B475" s="354" t="s">
        <v>4408</v>
      </c>
      <c r="C475" s="355">
        <v>5</v>
      </c>
    </row>
    <row r="476" spans="1:3" ht="15.5" x14ac:dyDescent="0.35">
      <c r="A476" s="354" t="s">
        <v>4409</v>
      </c>
      <c r="B476" s="354" t="s">
        <v>4410</v>
      </c>
      <c r="C476" s="355">
        <v>4</v>
      </c>
    </row>
    <row r="477" spans="1:3" ht="15.5" x14ac:dyDescent="0.35">
      <c r="A477" s="354" t="s">
        <v>4411</v>
      </c>
      <c r="B477" s="354" t="s">
        <v>4412</v>
      </c>
      <c r="C477" s="355">
        <v>1</v>
      </c>
    </row>
    <row r="478" spans="1:3" ht="15.5" x14ac:dyDescent="0.35">
      <c r="A478" s="354" t="s">
        <v>4413</v>
      </c>
      <c r="B478" s="354" t="s">
        <v>4414</v>
      </c>
      <c r="C478" s="355">
        <v>1</v>
      </c>
    </row>
    <row r="479" spans="1:3" ht="15.5" x14ac:dyDescent="0.35">
      <c r="A479" s="354" t="s">
        <v>4415</v>
      </c>
      <c r="B479" s="354" t="s">
        <v>4416</v>
      </c>
      <c r="C479" s="355">
        <v>1</v>
      </c>
    </row>
    <row r="480" spans="1:3" ht="15.5" x14ac:dyDescent="0.35">
      <c r="A480" s="354" t="s">
        <v>4417</v>
      </c>
      <c r="B480" s="354" t="s">
        <v>4418</v>
      </c>
      <c r="C480" s="355">
        <v>1</v>
      </c>
    </row>
    <row r="481" spans="1:3" ht="15.5" x14ac:dyDescent="0.35">
      <c r="A481" s="354" t="s">
        <v>4419</v>
      </c>
      <c r="B481" s="354" t="s">
        <v>4420</v>
      </c>
      <c r="C481" s="355">
        <v>1</v>
      </c>
    </row>
    <row r="482" spans="1:3" ht="15.5" x14ac:dyDescent="0.35">
      <c r="A482" s="354" t="s">
        <v>4421</v>
      </c>
      <c r="B482" s="354" t="s">
        <v>4422</v>
      </c>
      <c r="C482" s="355">
        <v>1</v>
      </c>
    </row>
    <row r="483" spans="1:3" ht="15.5" x14ac:dyDescent="0.35">
      <c r="A483" s="354" t="s">
        <v>4423</v>
      </c>
      <c r="B483" s="354" t="s">
        <v>4424</v>
      </c>
      <c r="C483" s="355">
        <v>1</v>
      </c>
    </row>
    <row r="484" spans="1:3" ht="15.5" x14ac:dyDescent="0.35">
      <c r="A484" s="354" t="s">
        <v>4425</v>
      </c>
      <c r="B484" s="354" t="s">
        <v>4426</v>
      </c>
      <c r="C484" s="355">
        <v>1</v>
      </c>
    </row>
    <row r="485" spans="1:3" ht="15.5" x14ac:dyDescent="0.35">
      <c r="A485" s="354" t="s">
        <v>4427</v>
      </c>
      <c r="B485" s="354" t="s">
        <v>4428</v>
      </c>
      <c r="C485" s="355">
        <v>1</v>
      </c>
    </row>
    <row r="486" spans="1:3" ht="15.5" x14ac:dyDescent="0.35">
      <c r="A486" s="354" t="s">
        <v>4429</v>
      </c>
      <c r="B486" s="354" t="s">
        <v>4430</v>
      </c>
      <c r="C486" s="355">
        <v>1</v>
      </c>
    </row>
    <row r="487" spans="1:3" ht="15.5" x14ac:dyDescent="0.35">
      <c r="A487" s="354" t="s">
        <v>4431</v>
      </c>
      <c r="B487" s="354" t="s">
        <v>4432</v>
      </c>
      <c r="C487" s="355">
        <v>1</v>
      </c>
    </row>
    <row r="488" spans="1:3" ht="15.5" x14ac:dyDescent="0.35">
      <c r="A488" s="354" t="s">
        <v>4433</v>
      </c>
      <c r="B488" s="354" t="s">
        <v>4434</v>
      </c>
      <c r="C488" s="355">
        <v>1</v>
      </c>
    </row>
    <row r="489" spans="1:3" ht="15.5" x14ac:dyDescent="0.35">
      <c r="A489" s="354" t="s">
        <v>4435</v>
      </c>
      <c r="B489" s="354" t="s">
        <v>4436</v>
      </c>
      <c r="C489" s="355">
        <v>1</v>
      </c>
    </row>
    <row r="490" spans="1:3" ht="15.5" x14ac:dyDescent="0.35">
      <c r="A490" s="354" t="s">
        <v>4437</v>
      </c>
      <c r="B490" s="354" t="s">
        <v>4438</v>
      </c>
      <c r="C490" s="355">
        <v>8</v>
      </c>
    </row>
    <row r="491" spans="1:3" ht="15.5" x14ac:dyDescent="0.35">
      <c r="A491" s="354" t="s">
        <v>4439</v>
      </c>
      <c r="B491" s="354" t="s">
        <v>4440</v>
      </c>
      <c r="C491" s="355">
        <v>1</v>
      </c>
    </row>
    <row r="492" spans="1:3" ht="15.5" x14ac:dyDescent="0.35">
      <c r="A492" s="354" t="s">
        <v>4441</v>
      </c>
      <c r="B492" s="354" t="s">
        <v>4442</v>
      </c>
      <c r="C492" s="355">
        <v>1</v>
      </c>
    </row>
    <row r="493" spans="1:3" ht="15.5" x14ac:dyDescent="0.35">
      <c r="A493" s="354" t="s">
        <v>4443</v>
      </c>
      <c r="B493" s="354" t="s">
        <v>4444</v>
      </c>
      <c r="C493" s="355">
        <v>1</v>
      </c>
    </row>
    <row r="494" spans="1:3" ht="15.5" x14ac:dyDescent="0.35">
      <c r="A494" s="354" t="s">
        <v>4445</v>
      </c>
      <c r="B494" s="354" t="s">
        <v>4446</v>
      </c>
      <c r="C494" s="355">
        <v>1</v>
      </c>
    </row>
    <row r="495" spans="1:3" ht="15.5" x14ac:dyDescent="0.35">
      <c r="A495" s="354" t="s">
        <v>4447</v>
      </c>
      <c r="B495" s="354" t="s">
        <v>4448</v>
      </c>
      <c r="C495" s="355">
        <v>1</v>
      </c>
    </row>
    <row r="496" spans="1:3" ht="15.5" x14ac:dyDescent="0.35">
      <c r="A496" s="354" t="s">
        <v>4449</v>
      </c>
      <c r="B496" s="354" t="s">
        <v>4450</v>
      </c>
      <c r="C496" s="355">
        <v>1</v>
      </c>
    </row>
    <row r="497" spans="1:3" ht="15.5" x14ac:dyDescent="0.35">
      <c r="A497" s="354" t="s">
        <v>4451</v>
      </c>
      <c r="B497" s="354" t="s">
        <v>4452</v>
      </c>
      <c r="C497" s="355">
        <v>1</v>
      </c>
    </row>
    <row r="498" spans="1:3" ht="15.5" x14ac:dyDescent="0.35">
      <c r="A498" s="354" t="s">
        <v>4453</v>
      </c>
      <c r="B498" s="354" t="s">
        <v>4454</v>
      </c>
      <c r="C498" s="355">
        <v>1</v>
      </c>
    </row>
    <row r="499" spans="1:3" ht="15.5" x14ac:dyDescent="0.35">
      <c r="A499" s="354" t="s">
        <v>4455</v>
      </c>
      <c r="B499" s="354" t="s">
        <v>4456</v>
      </c>
      <c r="C499" s="355">
        <v>1</v>
      </c>
    </row>
    <row r="500" spans="1:3" ht="15.5" x14ac:dyDescent="0.35">
      <c r="A500" s="354" t="s">
        <v>4457</v>
      </c>
      <c r="B500" s="354" t="s">
        <v>4458</v>
      </c>
      <c r="C500" s="355">
        <v>1</v>
      </c>
    </row>
    <row r="501" spans="1:3" ht="15.5" x14ac:dyDescent="0.35">
      <c r="A501" s="354" t="s">
        <v>4459</v>
      </c>
      <c r="B501" s="354" t="s">
        <v>4460</v>
      </c>
      <c r="C501" s="355">
        <v>1</v>
      </c>
    </row>
    <row r="502" spans="1:3" ht="15.5" x14ac:dyDescent="0.35">
      <c r="A502" s="354" t="s">
        <v>4461</v>
      </c>
      <c r="B502" s="354" t="s">
        <v>4462</v>
      </c>
      <c r="C502" s="355">
        <v>1</v>
      </c>
    </row>
    <row r="503" spans="1:3" ht="15.5" x14ac:dyDescent="0.35">
      <c r="A503" s="354" t="s">
        <v>4463</v>
      </c>
      <c r="B503" s="354" t="s">
        <v>4464</v>
      </c>
      <c r="C503" s="355">
        <v>1</v>
      </c>
    </row>
    <row r="504" spans="1:3" ht="15.5" x14ac:dyDescent="0.35">
      <c r="A504" s="354" t="s">
        <v>4465</v>
      </c>
      <c r="B504" s="354" t="s">
        <v>4466</v>
      </c>
      <c r="C504" s="355">
        <v>1</v>
      </c>
    </row>
    <row r="505" spans="1:3" ht="15.5" x14ac:dyDescent="0.35">
      <c r="A505" s="354" t="s">
        <v>4467</v>
      </c>
      <c r="B505" s="354" t="s">
        <v>4468</v>
      </c>
      <c r="C505" s="355">
        <v>1</v>
      </c>
    </row>
    <row r="506" spans="1:3" ht="15.5" x14ac:dyDescent="0.35">
      <c r="A506" s="354" t="s">
        <v>4469</v>
      </c>
      <c r="B506" s="354" t="s">
        <v>4470</v>
      </c>
      <c r="C506" s="355">
        <v>1</v>
      </c>
    </row>
    <row r="507" spans="1:3" ht="15.5" x14ac:dyDescent="0.35">
      <c r="A507" s="354" t="s">
        <v>4471</v>
      </c>
      <c r="B507" s="354" t="s">
        <v>4472</v>
      </c>
      <c r="C507" s="355">
        <v>1</v>
      </c>
    </row>
    <row r="508" spans="1:3" ht="15.5" x14ac:dyDescent="0.35">
      <c r="A508" s="354" t="s">
        <v>4473</v>
      </c>
      <c r="B508" s="354" t="s">
        <v>4474</v>
      </c>
      <c r="C508" s="355">
        <v>1</v>
      </c>
    </row>
    <row r="509" spans="1:3" ht="15.5" x14ac:dyDescent="0.35">
      <c r="A509" s="354" t="s">
        <v>4475</v>
      </c>
      <c r="B509" s="354" t="s">
        <v>4476</v>
      </c>
      <c r="C509" s="355">
        <v>1</v>
      </c>
    </row>
    <row r="510" spans="1:3" ht="15.5" x14ac:dyDescent="0.35">
      <c r="A510" s="354" t="s">
        <v>4477</v>
      </c>
      <c r="B510" s="354" t="s">
        <v>4478</v>
      </c>
      <c r="C510" s="355">
        <v>1</v>
      </c>
    </row>
    <row r="511" spans="1:3" ht="15.5" x14ac:dyDescent="0.35">
      <c r="A511" s="354" t="s">
        <v>4479</v>
      </c>
      <c r="B511" s="354" t="s">
        <v>4480</v>
      </c>
      <c r="C511" s="355">
        <v>1</v>
      </c>
    </row>
    <row r="512" spans="1:3" ht="15.5" x14ac:dyDescent="0.35">
      <c r="A512" s="354" t="s">
        <v>4481</v>
      </c>
      <c r="B512" s="354" t="s">
        <v>4482</v>
      </c>
      <c r="C512" s="355">
        <v>1</v>
      </c>
    </row>
    <row r="513" spans="1:3" ht="15.5" x14ac:dyDescent="0.35">
      <c r="A513" s="354" t="s">
        <v>4483</v>
      </c>
      <c r="B513" s="354" t="s">
        <v>4484</v>
      </c>
      <c r="C513" s="355">
        <v>1</v>
      </c>
    </row>
    <row r="514" spans="1:3" ht="15.5" x14ac:dyDescent="0.35">
      <c r="A514" s="354" t="s">
        <v>4485</v>
      </c>
      <c r="B514" s="354" t="s">
        <v>4486</v>
      </c>
      <c r="C514" s="355">
        <v>1</v>
      </c>
    </row>
    <row r="515" spans="1:3" ht="15.5" x14ac:dyDescent="0.35">
      <c r="A515" s="354" t="s">
        <v>4487</v>
      </c>
      <c r="B515" s="354" t="s">
        <v>4488</v>
      </c>
      <c r="C515" s="355">
        <v>1</v>
      </c>
    </row>
    <row r="516" spans="1:3" ht="15.5" x14ac:dyDescent="0.35">
      <c r="A516" s="354" t="s">
        <v>4489</v>
      </c>
      <c r="B516" s="354" t="s">
        <v>4490</v>
      </c>
      <c r="C516" s="355">
        <v>1</v>
      </c>
    </row>
    <row r="517" spans="1:3" ht="15.5" x14ac:dyDescent="0.35">
      <c r="A517" s="354" t="s">
        <v>4491</v>
      </c>
      <c r="B517" s="354" t="s">
        <v>4492</v>
      </c>
      <c r="C517" s="355">
        <v>1</v>
      </c>
    </row>
    <row r="518" spans="1:3" ht="15.5" x14ac:dyDescent="0.35">
      <c r="A518" s="354" t="s">
        <v>4493</v>
      </c>
      <c r="B518" s="354" t="s">
        <v>4494</v>
      </c>
      <c r="C518" s="355">
        <v>1</v>
      </c>
    </row>
    <row r="519" spans="1:3" ht="15.5" x14ac:dyDescent="0.35">
      <c r="A519" s="354" t="s">
        <v>4495</v>
      </c>
      <c r="B519" s="354" t="s">
        <v>4496</v>
      </c>
      <c r="C519" s="355">
        <v>1</v>
      </c>
    </row>
    <row r="520" spans="1:3" ht="15.5" x14ac:dyDescent="0.35">
      <c r="A520" s="354" t="s">
        <v>4497</v>
      </c>
      <c r="B520" s="354" t="s">
        <v>4498</v>
      </c>
      <c r="C520" s="355">
        <v>1</v>
      </c>
    </row>
    <row r="521" spans="1:3" ht="15.5" x14ac:dyDescent="0.35">
      <c r="A521" s="354" t="s">
        <v>4499</v>
      </c>
      <c r="B521" s="354" t="s">
        <v>4500</v>
      </c>
      <c r="C521" s="355">
        <v>1</v>
      </c>
    </row>
    <row r="522" spans="1:3" ht="15.5" x14ac:dyDescent="0.35">
      <c r="A522" s="354" t="s">
        <v>4501</v>
      </c>
      <c r="B522" s="354" t="s">
        <v>4502</v>
      </c>
      <c r="C522" s="355">
        <v>1</v>
      </c>
    </row>
    <row r="523" spans="1:3" ht="15.5" x14ac:dyDescent="0.35">
      <c r="A523" s="354" t="s">
        <v>4503</v>
      </c>
      <c r="B523" s="354" t="s">
        <v>4504</v>
      </c>
      <c r="C523" s="355">
        <v>1</v>
      </c>
    </row>
    <row r="524" spans="1:3" ht="15.5" x14ac:dyDescent="0.35">
      <c r="A524" s="354" t="s">
        <v>4505</v>
      </c>
      <c r="B524" s="354" t="s">
        <v>4506</v>
      </c>
      <c r="C524" s="355">
        <v>1</v>
      </c>
    </row>
    <row r="525" spans="1:3" ht="15.5" x14ac:dyDescent="0.35">
      <c r="A525" s="354" t="s">
        <v>4507</v>
      </c>
      <c r="B525" s="354" t="s">
        <v>4508</v>
      </c>
      <c r="C525" s="355">
        <v>1</v>
      </c>
    </row>
    <row r="526" spans="1:3" ht="15.5" x14ac:dyDescent="0.35">
      <c r="A526" s="354" t="s">
        <v>4509</v>
      </c>
      <c r="B526" s="354" t="s">
        <v>4510</v>
      </c>
      <c r="C526" s="355">
        <v>1</v>
      </c>
    </row>
    <row r="527" spans="1:3" ht="15.5" x14ac:dyDescent="0.35">
      <c r="A527" s="354" t="s">
        <v>4511</v>
      </c>
      <c r="B527" s="354" t="s">
        <v>4512</v>
      </c>
      <c r="C527" s="355">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5"/>
  <sheetViews>
    <sheetView zoomScale="90" zoomScaleNormal="90" workbookViewId="0">
      <selection activeCell="D56" sqref="D56"/>
    </sheetView>
  </sheetViews>
  <sheetFormatPr defaultColWidth="9.26953125" defaultRowHeight="12.75" customHeight="1" x14ac:dyDescent="0.35"/>
  <cols>
    <col min="1" max="1" width="20.7265625" style="83" customWidth="1"/>
    <col min="2" max="2" width="12.54296875" style="83" customWidth="1"/>
    <col min="3" max="3" width="11.7265625" style="83" customWidth="1"/>
    <col min="4" max="4" width="12.26953125" style="83" customWidth="1"/>
    <col min="5" max="5" width="11.26953125" style="83" customWidth="1"/>
    <col min="6" max="6" width="13" style="83" customWidth="1"/>
    <col min="7" max="7" width="11.26953125" style="83" customWidth="1"/>
    <col min="8" max="9" width="14.26953125" style="83" hidden="1" customWidth="1"/>
    <col min="10" max="12" width="9.26953125" style="83"/>
    <col min="13" max="15" width="10.26953125" style="83" customWidth="1"/>
    <col min="16" max="16384" width="9.26953125" style="83"/>
  </cols>
  <sheetData>
    <row r="1" spans="1:16" ht="14.5" x14ac:dyDescent="0.35">
      <c r="A1" s="122" t="s">
        <v>32</v>
      </c>
      <c r="B1" s="123"/>
      <c r="C1" s="123"/>
      <c r="D1" s="123"/>
      <c r="E1" s="123"/>
      <c r="F1" s="123"/>
      <c r="G1" s="123"/>
      <c r="H1" s="123"/>
      <c r="I1" s="123"/>
      <c r="J1" s="123"/>
      <c r="K1" s="123"/>
      <c r="L1" s="123"/>
      <c r="M1" s="123"/>
      <c r="N1" s="123"/>
      <c r="O1" s="123"/>
      <c r="P1" s="241"/>
    </row>
    <row r="2" spans="1:16" ht="18" customHeight="1" x14ac:dyDescent="0.35">
      <c r="A2" s="237" t="s">
        <v>33</v>
      </c>
      <c r="B2" s="238"/>
      <c r="C2" s="238"/>
      <c r="D2" s="238"/>
      <c r="E2" s="238"/>
      <c r="F2" s="238"/>
      <c r="G2" s="238"/>
      <c r="H2" s="238"/>
      <c r="I2" s="238"/>
      <c r="J2" s="238"/>
      <c r="K2" s="238"/>
      <c r="L2" s="238"/>
      <c r="M2" s="238"/>
      <c r="N2" s="238"/>
      <c r="O2" s="238"/>
      <c r="P2" s="239"/>
    </row>
    <row r="3" spans="1:16" ht="12.75" customHeight="1" x14ac:dyDescent="0.35">
      <c r="A3" s="195" t="s">
        <v>34</v>
      </c>
      <c r="B3" s="85"/>
      <c r="C3" s="85"/>
      <c r="D3" s="85"/>
      <c r="E3" s="85"/>
      <c r="F3" s="85"/>
      <c r="G3" s="85"/>
      <c r="H3" s="85"/>
      <c r="I3" s="85"/>
      <c r="J3" s="85"/>
      <c r="K3" s="85"/>
      <c r="L3" s="85"/>
      <c r="M3" s="85"/>
      <c r="N3" s="85"/>
      <c r="O3" s="85"/>
      <c r="P3" s="240"/>
    </row>
    <row r="4" spans="1:16" ht="14.5" x14ac:dyDescent="0.35">
      <c r="A4" s="195"/>
      <c r="B4" s="85"/>
      <c r="C4" s="85"/>
      <c r="D4" s="85"/>
      <c r="E4" s="85"/>
      <c r="F4" s="85"/>
      <c r="G4" s="85"/>
      <c r="H4" s="85"/>
      <c r="I4" s="85"/>
      <c r="J4" s="85"/>
      <c r="K4" s="85"/>
      <c r="L4" s="85"/>
      <c r="M4" s="85"/>
      <c r="N4" s="85"/>
      <c r="O4" s="85"/>
      <c r="P4" s="240"/>
    </row>
    <row r="5" spans="1:16" ht="14.5" x14ac:dyDescent="0.35">
      <c r="A5" s="195" t="s">
        <v>35</v>
      </c>
      <c r="B5" s="85"/>
      <c r="C5" s="85"/>
      <c r="D5" s="85"/>
      <c r="E5" s="85"/>
      <c r="F5" s="85"/>
      <c r="G5" s="85"/>
      <c r="H5" s="85"/>
      <c r="I5" s="85"/>
      <c r="J5" s="85"/>
      <c r="K5" s="85"/>
      <c r="L5" s="85"/>
      <c r="M5" s="85"/>
      <c r="N5" s="85"/>
      <c r="O5" s="85"/>
      <c r="P5" s="240"/>
    </row>
    <row r="6" spans="1:16" ht="14.5" x14ac:dyDescent="0.35">
      <c r="A6" s="195" t="s">
        <v>36</v>
      </c>
      <c r="B6" s="85"/>
      <c r="C6" s="85"/>
      <c r="D6" s="85"/>
      <c r="E6" s="85"/>
      <c r="F6" s="85"/>
      <c r="G6" s="85"/>
      <c r="H6" s="85"/>
      <c r="I6" s="85"/>
      <c r="J6" s="85"/>
      <c r="K6" s="85"/>
      <c r="L6" s="85"/>
      <c r="M6" s="85"/>
      <c r="N6" s="85"/>
      <c r="O6" s="85"/>
      <c r="P6" s="240"/>
    </row>
    <row r="7" spans="1:16" ht="20.9" customHeight="1" x14ac:dyDescent="0.35">
      <c r="A7" s="197"/>
      <c r="B7" s="198"/>
      <c r="C7" s="198"/>
      <c r="D7" s="198"/>
      <c r="E7" s="198"/>
      <c r="F7" s="198"/>
      <c r="G7" s="198"/>
      <c r="H7" s="198"/>
      <c r="I7" s="198"/>
      <c r="J7" s="198"/>
      <c r="K7" s="198"/>
      <c r="L7" s="198"/>
      <c r="M7" s="198"/>
      <c r="N7" s="198"/>
      <c r="O7" s="198"/>
      <c r="P7" s="226"/>
    </row>
    <row r="8" spans="1:16" ht="14.5" x14ac:dyDescent="0.35">
      <c r="A8" s="88"/>
      <c r="B8" s="89"/>
      <c r="C8" s="89"/>
      <c r="D8" s="89"/>
      <c r="E8" s="89"/>
      <c r="F8" s="89"/>
      <c r="G8" s="89"/>
      <c r="H8" s="89"/>
      <c r="I8" s="89"/>
      <c r="J8" s="89"/>
      <c r="K8" s="89"/>
      <c r="L8" s="89"/>
      <c r="M8" s="89"/>
      <c r="N8" s="89"/>
      <c r="O8" s="89"/>
      <c r="P8" s="239"/>
    </row>
    <row r="9" spans="1:16" ht="14.5" x14ac:dyDescent="0.35">
      <c r="A9" s="97"/>
      <c r="B9" s="98" t="s">
        <v>37</v>
      </c>
      <c r="C9" s="99"/>
      <c r="D9" s="99"/>
      <c r="E9" s="99"/>
      <c r="F9" s="99"/>
      <c r="G9" s="100"/>
      <c r="H9" s="90"/>
      <c r="I9" s="90"/>
      <c r="J9" s="90"/>
      <c r="K9" s="90"/>
      <c r="L9" s="90"/>
      <c r="M9" s="90"/>
      <c r="N9" s="90"/>
      <c r="O9" s="90"/>
      <c r="P9" s="240"/>
    </row>
    <row r="10" spans="1:16" ht="14.5" x14ac:dyDescent="0.35">
      <c r="A10" s="97"/>
      <c r="B10" s="101" t="s">
        <v>38</v>
      </c>
      <c r="C10" s="102"/>
      <c r="D10" s="102"/>
      <c r="E10" s="102"/>
      <c r="F10" s="102"/>
      <c r="G10" s="103"/>
      <c r="H10" s="90"/>
      <c r="I10" s="90"/>
      <c r="J10" s="90"/>
      <c r="K10" s="90"/>
      <c r="L10" s="90"/>
      <c r="M10" s="90"/>
      <c r="N10" s="90"/>
      <c r="O10" s="90"/>
      <c r="P10" s="240"/>
    </row>
    <row r="11" spans="1:16" ht="13.5" customHeight="1" x14ac:dyDescent="0.35">
      <c r="A11" s="356" t="s">
        <v>39</v>
      </c>
      <c r="B11" s="251" t="s">
        <v>40</v>
      </c>
      <c r="C11" s="105"/>
      <c r="D11" s="245"/>
      <c r="E11" s="245"/>
      <c r="F11" s="245"/>
      <c r="G11" s="106"/>
      <c r="H11" s="90"/>
      <c r="I11" s="90"/>
      <c r="J11" s="90"/>
      <c r="K11" s="248" t="s">
        <v>41</v>
      </c>
      <c r="L11" s="249"/>
      <c r="M11" s="249"/>
      <c r="N11" s="249"/>
      <c r="O11" s="250"/>
      <c r="P11" s="240"/>
    </row>
    <row r="12" spans="1:16" ht="36" x14ac:dyDescent="0.35">
      <c r="A12" s="356"/>
      <c r="B12" s="107" t="s">
        <v>42</v>
      </c>
      <c r="C12" s="108" t="s">
        <v>43</v>
      </c>
      <c r="D12" s="108" t="s">
        <v>44</v>
      </c>
      <c r="E12" s="108" t="s">
        <v>45</v>
      </c>
      <c r="F12" s="108" t="s">
        <v>46</v>
      </c>
      <c r="G12" s="109" t="s">
        <v>47</v>
      </c>
      <c r="H12" s="90"/>
      <c r="I12" s="90"/>
      <c r="J12" s="90"/>
      <c r="K12" s="110" t="s">
        <v>48</v>
      </c>
      <c r="L12" s="34"/>
      <c r="M12" s="111" t="s">
        <v>49</v>
      </c>
      <c r="N12" s="111" t="s">
        <v>50</v>
      </c>
      <c r="O12" s="112" t="s">
        <v>51</v>
      </c>
      <c r="P12" s="240"/>
    </row>
    <row r="13" spans="1:16" ht="14.5" x14ac:dyDescent="0.35">
      <c r="A13" s="92"/>
      <c r="B13" s="178">
        <f>COUNTIF('Gen Test Cases'!$I:$I,"Pass")+COUNTIF('OEL6 Test Cases'!$J:$J,"Pass")</f>
        <v>0</v>
      </c>
      <c r="C13" s="178">
        <f>COUNTIF('Gen Test Cases'!$I:$I,"Fail")+COUNTIF('OEL6 Test Cases'!$J:$J,"FAil")</f>
        <v>0</v>
      </c>
      <c r="D13" s="178">
        <f>COUNTIF('Gen Test Cases'!$I:$I,"Info")+COUNTIF('OEL6 Test Cases'!$J:$J,"Info")</f>
        <v>0</v>
      </c>
      <c r="E13" s="178">
        <f>COUNTIF('Gen Test Cases'!$I:$I,"N/A")+COUNTIF('OEL6 Test Cases'!$J:$J,"N/A")</f>
        <v>0</v>
      </c>
      <c r="F13" s="227">
        <f>B13+C13</f>
        <v>0</v>
      </c>
      <c r="G13" s="229">
        <f>D25/100</f>
        <v>0</v>
      </c>
      <c r="H13" s="90"/>
      <c r="I13" s="90"/>
      <c r="J13" s="90"/>
      <c r="K13" s="113" t="s">
        <v>52</v>
      </c>
      <c r="L13" s="114"/>
      <c r="M13" s="230">
        <f>COUNTA('Gen Test Cases'!I3:I23)+COUNTA('OEL6 Test Cases'!J3:J190)</f>
        <v>0</v>
      </c>
      <c r="N13" s="230">
        <f>O13-M13</f>
        <v>198</v>
      </c>
      <c r="O13" s="231">
        <f>COUNTA('Gen Test Cases'!A3:A23)+COUNTA('OEL6 Test Cases'!A3:A190)</f>
        <v>198</v>
      </c>
      <c r="P13" s="240"/>
    </row>
    <row r="14" spans="1:16" ht="14.5" x14ac:dyDescent="0.35">
      <c r="A14" s="92"/>
      <c r="B14" s="115"/>
      <c r="C14" s="90"/>
      <c r="D14" s="90"/>
      <c r="E14" s="90"/>
      <c r="F14" s="90"/>
      <c r="G14" s="90"/>
      <c r="H14" s="90"/>
      <c r="I14" s="90"/>
      <c r="J14" s="90"/>
      <c r="K14" s="93"/>
      <c r="L14" s="93"/>
      <c r="M14" s="93"/>
      <c r="N14" s="93"/>
      <c r="O14" s="93"/>
      <c r="P14" s="240"/>
    </row>
    <row r="15" spans="1:16" ht="14.5" x14ac:dyDescent="0.35">
      <c r="A15" s="92"/>
      <c r="B15" s="252" t="s">
        <v>53</v>
      </c>
      <c r="C15" s="246"/>
      <c r="D15" s="246"/>
      <c r="E15" s="246"/>
      <c r="F15" s="246"/>
      <c r="G15" s="247"/>
      <c r="H15" s="90"/>
      <c r="I15" s="90"/>
      <c r="J15" s="90"/>
      <c r="K15" s="93"/>
      <c r="L15" s="93"/>
      <c r="M15" s="93"/>
      <c r="N15" s="93"/>
      <c r="O15" s="93"/>
      <c r="P15" s="240"/>
    </row>
    <row r="16" spans="1:16" ht="14.5" x14ac:dyDescent="0.35">
      <c r="A16" s="91"/>
      <c r="B16" s="118" t="s">
        <v>54</v>
      </c>
      <c r="C16" s="118" t="s">
        <v>55</v>
      </c>
      <c r="D16" s="118" t="s">
        <v>56</v>
      </c>
      <c r="E16" s="118" t="s">
        <v>57</v>
      </c>
      <c r="F16" s="118" t="s">
        <v>45</v>
      </c>
      <c r="G16" s="118" t="s">
        <v>58</v>
      </c>
      <c r="H16" s="119" t="s">
        <v>59</v>
      </c>
      <c r="I16" s="119" t="s">
        <v>60</v>
      </c>
      <c r="J16" s="90"/>
      <c r="K16" s="94"/>
      <c r="L16" s="94"/>
      <c r="M16" s="94"/>
      <c r="N16" s="94"/>
      <c r="O16" s="94"/>
      <c r="P16" s="240"/>
    </row>
    <row r="17" spans="1:16" ht="14.5" x14ac:dyDescent="0.35">
      <c r="A17" s="91"/>
      <c r="B17" s="120">
        <v>8</v>
      </c>
      <c r="C17" s="159">
        <f>COUNTIF('Gen Test Cases'!$AA:$AA,$B17)+COUNTIF('OEL6 Test Cases'!$AA:$AA,$B17)</f>
        <v>0</v>
      </c>
      <c r="D17" s="232">
        <f>COUNTIFS('Gen Test Cases'!$AA:$AA,B17,'Gen Test Cases'!$I:$I,D$16)+COUNTIFS('OEL6 Test Cases'!$AA:$AA,B17,'OEL6 Test Cases'!$J:$J,D$16)</f>
        <v>0</v>
      </c>
      <c r="E17" s="232">
        <f>COUNTIFS('Gen Test Cases'!$AA:$AA,$B17,'Gen Test Cases'!$I:$I,E$16)+COUNTIFS('OEL6 Test Cases'!AA:AA,$B17,'OEL6 Test Cases'!$J:$J,E$16)</f>
        <v>0</v>
      </c>
      <c r="F17" s="232">
        <f>COUNTIFS('Gen Test Cases'!$AA:$AA,$B17,'Gen Test Cases'!$I:$I,F$16)+COUNTIFS('OEL6 Test Cases'!AA:AA,$B17,'OEL6 Test Cases'!$J:$J,F$16)</f>
        <v>0</v>
      </c>
      <c r="G17" s="233">
        <v>1500</v>
      </c>
      <c r="H17" s="244">
        <f>(C17-F17)*(G17)</f>
        <v>0</v>
      </c>
      <c r="I17" s="244">
        <f>D17*G17</f>
        <v>0</v>
      </c>
      <c r="J17" s="242">
        <f>D13+N13</f>
        <v>198</v>
      </c>
      <c r="K17" s="243" t="str">
        <f>"WARNING: THERE IS AT LEAST ONE TEST CASE WITH"</f>
        <v>WARNING: THERE IS AT LEAST ONE TEST CASE WITH</v>
      </c>
      <c r="L17" s="90"/>
      <c r="M17" s="90"/>
      <c r="N17" s="90"/>
      <c r="O17" s="90"/>
      <c r="P17" s="240"/>
    </row>
    <row r="18" spans="1:16" ht="14.5" x14ac:dyDescent="0.35">
      <c r="A18" s="91"/>
      <c r="B18" s="120">
        <v>7</v>
      </c>
      <c r="C18" s="159">
        <f>COUNTIF('Gen Test Cases'!$AA:$AA,$B18)+COUNTIF('OEL6 Test Cases'!$AA:$AA,$B18)</f>
        <v>3</v>
      </c>
      <c r="D18" s="232">
        <f>COUNTIFS('Gen Test Cases'!$AA:$AA,B18,'Gen Test Cases'!$I:$I,D$16)+COUNTIFS('OEL6 Test Cases'!$AA:$AA,B18,'OEL6 Test Cases'!$J:$J,D$16)</f>
        <v>0</v>
      </c>
      <c r="E18" s="232">
        <f>COUNTIFS('Gen Test Cases'!$AA:$AA,$B18,'Gen Test Cases'!$I:$I,E$16)+COUNTIFS('OEL6 Test Cases'!AA:AA,$B18,'OEL6 Test Cases'!$J:$J,E$16)</f>
        <v>0</v>
      </c>
      <c r="F18" s="232">
        <f>COUNTIFS('Gen Test Cases'!$AA:$AA,$B18,'Gen Test Cases'!$I:$I,F$16)+COUNTIFS('OEL6 Test Cases'!AA:AA,$B18,'OEL6 Test Cases'!$J:$J,F$16)</f>
        <v>0</v>
      </c>
      <c r="G18" s="233">
        <v>750</v>
      </c>
      <c r="H18" s="244">
        <f t="shared" ref="H18:H24" si="0">(C18-F18)*(G18)</f>
        <v>2250</v>
      </c>
      <c r="I18" s="244">
        <f t="shared" ref="I18:I24" si="1">D18*G18</f>
        <v>0</v>
      </c>
      <c r="J18" s="90"/>
      <c r="K18" s="243" t="str">
        <f>"AN 'INFO' OR BLANK STATUS (SEE ABOVE)"</f>
        <v>AN 'INFO' OR BLANK STATUS (SEE ABOVE)</v>
      </c>
      <c r="L18" s="90"/>
      <c r="M18" s="90"/>
      <c r="N18" s="90"/>
      <c r="O18" s="90"/>
      <c r="P18" s="240"/>
    </row>
    <row r="19" spans="1:16" ht="14.5" x14ac:dyDescent="0.35">
      <c r="A19" s="91"/>
      <c r="B19" s="120">
        <v>6</v>
      </c>
      <c r="C19" s="159">
        <f>COUNTIF('Gen Test Cases'!$AA:$AA,$B19)+COUNTIF('OEL6 Test Cases'!$AA:$AA,$B19)</f>
        <v>7</v>
      </c>
      <c r="D19" s="232">
        <f>COUNTIFS('Gen Test Cases'!$AA:$AA,B19,'Gen Test Cases'!$I:$I,D$16)+COUNTIFS('OEL6 Test Cases'!$AA:$AA,B19,'OEL6 Test Cases'!$J:$J,D$16)</f>
        <v>0</v>
      </c>
      <c r="E19" s="232">
        <f>COUNTIFS('Gen Test Cases'!$AA:$AA,$B19,'Gen Test Cases'!$I:$I,E$16)+COUNTIFS('OEL6 Test Cases'!AA:AA,$B19,'OEL6 Test Cases'!$J:$J,E$16)</f>
        <v>0</v>
      </c>
      <c r="F19" s="232">
        <f>COUNTIFS('Gen Test Cases'!$AA:$AA,$B19,'Gen Test Cases'!$I:$I,F$16)+COUNTIFS('OEL6 Test Cases'!AA:AA,$B19,'OEL6 Test Cases'!$J:$J,F$16)</f>
        <v>0</v>
      </c>
      <c r="G19" s="233">
        <v>100</v>
      </c>
      <c r="H19" s="244">
        <f t="shared" si="0"/>
        <v>700</v>
      </c>
      <c r="I19" s="244">
        <f t="shared" si="1"/>
        <v>0</v>
      </c>
      <c r="J19" s="90"/>
      <c r="K19" s="90"/>
      <c r="L19" s="90"/>
      <c r="M19" s="90"/>
      <c r="N19" s="90"/>
      <c r="O19" s="90"/>
      <c r="P19" s="240"/>
    </row>
    <row r="20" spans="1:16" ht="14.5" x14ac:dyDescent="0.35">
      <c r="A20" s="91"/>
      <c r="B20" s="120">
        <v>5</v>
      </c>
      <c r="C20" s="159">
        <f>COUNTIF('Gen Test Cases'!$AA:$AA,$B20)+COUNTIF('OEL6 Test Cases'!$AA:$AA,$B20)</f>
        <v>131</v>
      </c>
      <c r="D20" s="232">
        <f>COUNTIFS('Gen Test Cases'!$AA:$AA,B20,'Gen Test Cases'!$I:$I,D$16)+COUNTIFS('OEL6 Test Cases'!$AA:$AA,B20,'OEL6 Test Cases'!$J:$J,D$16)</f>
        <v>0</v>
      </c>
      <c r="E20" s="232">
        <f>COUNTIFS('Gen Test Cases'!$AA:$AA,$B20,'Gen Test Cases'!$I:$I,E$16)+COUNTIFS('OEL6 Test Cases'!AA:AA,$B20,'OEL6 Test Cases'!$J:$J,E$16)</f>
        <v>0</v>
      </c>
      <c r="F20" s="232">
        <f>COUNTIFS('Gen Test Cases'!$AA:$AA,$B20,'Gen Test Cases'!$I:$I,F$16)+COUNTIFS('OEL6 Test Cases'!AA:AA,$B20,'OEL6 Test Cases'!$J:$J,F$16)</f>
        <v>0</v>
      </c>
      <c r="G20" s="233">
        <v>50</v>
      </c>
      <c r="H20" s="244">
        <f t="shared" si="0"/>
        <v>6550</v>
      </c>
      <c r="I20" s="244">
        <f t="shared" si="1"/>
        <v>0</v>
      </c>
      <c r="J20" s="90"/>
      <c r="K20" s="90"/>
      <c r="L20" s="90"/>
      <c r="M20" s="90"/>
      <c r="N20" s="90"/>
      <c r="O20" s="90"/>
      <c r="P20" s="240"/>
    </row>
    <row r="21" spans="1:16" ht="14.5" x14ac:dyDescent="0.35">
      <c r="A21" s="91"/>
      <c r="B21" s="120">
        <v>4</v>
      </c>
      <c r="C21" s="159">
        <f>COUNTIF('Gen Test Cases'!$AA:$AA,$B21)+COUNTIF('OEL6 Test Cases'!$AA:$AA,$B21)</f>
        <v>40</v>
      </c>
      <c r="D21" s="232">
        <f>COUNTIFS('Gen Test Cases'!$AA:$AA,B21,'Gen Test Cases'!$I:$I,D$16)+COUNTIFS('OEL6 Test Cases'!$AA:$AA,B21,'OEL6 Test Cases'!$J:$J,D$16)</f>
        <v>0</v>
      </c>
      <c r="E21" s="232">
        <f>COUNTIFS('Gen Test Cases'!$AA:$AA,$B21,'Gen Test Cases'!$I:$I,E$16)+COUNTIFS('OEL6 Test Cases'!AA:AA,$B21,'OEL6 Test Cases'!$J:$J,E$16)</f>
        <v>0</v>
      </c>
      <c r="F21" s="232">
        <f>COUNTIFS('Gen Test Cases'!$AA:$AA,$B21,'Gen Test Cases'!$I:$I,F$16)+COUNTIFS('OEL6 Test Cases'!AA:AA,$B21,'OEL6 Test Cases'!$J:$J,F$16)</f>
        <v>0</v>
      </c>
      <c r="G21" s="233">
        <v>10</v>
      </c>
      <c r="H21" s="244">
        <f t="shared" si="0"/>
        <v>400</v>
      </c>
      <c r="I21" s="244">
        <f t="shared" si="1"/>
        <v>0</v>
      </c>
      <c r="J21" s="242">
        <f>SUMPRODUCT(--ISERROR('Gen Test Cases'!AA3:AA12))+SUMPRODUCT(--ISERROR('OEL6 Test Cases'!AA3:AA190))</f>
        <v>7</v>
      </c>
      <c r="K21" s="243" t="str">
        <f>"WARNING: THERE IS AT LEAST ONE TEST CASE WITH"</f>
        <v>WARNING: THERE IS AT LEAST ONE TEST CASE WITH</v>
      </c>
      <c r="L21" s="90"/>
      <c r="M21" s="90"/>
      <c r="N21" s="90"/>
      <c r="O21" s="90"/>
      <c r="P21" s="240"/>
    </row>
    <row r="22" spans="1:16" ht="14.5" x14ac:dyDescent="0.35">
      <c r="A22" s="91"/>
      <c r="B22" s="120">
        <v>3</v>
      </c>
      <c r="C22" s="159">
        <f>COUNTIF('Gen Test Cases'!$AA:$AA,$B22)+COUNTIF('OEL6 Test Cases'!$AA:$AA,$B22)</f>
        <v>4</v>
      </c>
      <c r="D22" s="232">
        <f>COUNTIFS('Gen Test Cases'!$AA:$AA,B22,'Gen Test Cases'!$I:$I,D$16)+COUNTIFS('OEL6 Test Cases'!$AA:$AA,B22,'OEL6 Test Cases'!$J:$J,D$16)</f>
        <v>0</v>
      </c>
      <c r="E22" s="232">
        <f>COUNTIFS('Gen Test Cases'!$AA:$AA,$B22,'Gen Test Cases'!$I:$I,E$16)+COUNTIFS('OEL6 Test Cases'!AA:AA,$B22,'OEL6 Test Cases'!$J:$J,E$16)</f>
        <v>0</v>
      </c>
      <c r="F22" s="232">
        <f>COUNTIFS('Gen Test Cases'!$AA:$AA,$B22,'Gen Test Cases'!$I:$I,F$16)+COUNTIFS('OEL6 Test Cases'!AA:AA,$B22,'OEL6 Test Cases'!$J:$J,F$16)</f>
        <v>0</v>
      </c>
      <c r="G22" s="233">
        <v>5</v>
      </c>
      <c r="H22" s="244">
        <f t="shared" si="0"/>
        <v>20</v>
      </c>
      <c r="I22" s="244">
        <f t="shared" si="1"/>
        <v>0</v>
      </c>
      <c r="J22" s="90"/>
      <c r="K22" s="243" t="str">
        <f>"MULTIPLE OR INVALID ISSUE CODES (SEE TEST CASES TABS)"</f>
        <v>MULTIPLE OR INVALID ISSUE CODES (SEE TEST CASES TABS)</v>
      </c>
      <c r="L22" s="90"/>
      <c r="M22" s="90"/>
      <c r="N22" s="90"/>
      <c r="O22" s="90"/>
      <c r="P22" s="240"/>
    </row>
    <row r="23" spans="1:16" ht="14.5" x14ac:dyDescent="0.35">
      <c r="A23" s="91"/>
      <c r="B23" s="120">
        <v>2</v>
      </c>
      <c r="C23" s="159">
        <f>COUNTIF('Gen Test Cases'!$AA:$AA,$B23)+COUNTIF('OEL6 Test Cases'!$AA:$AA,$B23)</f>
        <v>2</v>
      </c>
      <c r="D23" s="232">
        <f>COUNTIFS('Gen Test Cases'!$AA:$AA,B23,'Gen Test Cases'!$I:$I,D$16)+COUNTIFS('OEL6 Test Cases'!$AA:$AA,B23,'OEL6 Test Cases'!$J:$J,D$16)</f>
        <v>0</v>
      </c>
      <c r="E23" s="232">
        <f>COUNTIFS('Gen Test Cases'!$AA:$AA,$B23,'Gen Test Cases'!$I:$I,E$16)+COUNTIFS('OEL6 Test Cases'!AA:AA,$B23,'OEL6 Test Cases'!$J:$J,E$16)</f>
        <v>0</v>
      </c>
      <c r="F23" s="232">
        <f>COUNTIFS('Gen Test Cases'!$AA:$AA,$B23,'Gen Test Cases'!$I:$I,F$16)+COUNTIFS('OEL6 Test Cases'!AA:AA,$B23,'OEL6 Test Cases'!$J:$J,F$16)</f>
        <v>0</v>
      </c>
      <c r="G23" s="233">
        <v>2</v>
      </c>
      <c r="H23" s="244">
        <f t="shared" si="0"/>
        <v>4</v>
      </c>
      <c r="I23" s="244">
        <f t="shared" si="1"/>
        <v>0</v>
      </c>
      <c r="J23" s="90"/>
      <c r="K23" s="90"/>
      <c r="L23" s="90"/>
      <c r="M23" s="90"/>
      <c r="N23" s="90"/>
      <c r="O23" s="90"/>
      <c r="P23" s="240"/>
    </row>
    <row r="24" spans="1:16" ht="14.5" x14ac:dyDescent="0.35">
      <c r="A24" s="91"/>
      <c r="B24" s="120">
        <v>1</v>
      </c>
      <c r="C24" s="159">
        <f>COUNTIF('Gen Test Cases'!$AA:$AA,$B24)+COUNTIF('OEL6 Test Cases'!$AA:$AA,$B24)</f>
        <v>4</v>
      </c>
      <c r="D24" s="232">
        <f>COUNTIFS('Gen Test Cases'!$AA:$AA,B24,'Gen Test Cases'!$I:$I,D$16)+COUNTIFS('OEL6 Test Cases'!$AA:$AA,B24,'OEL6 Test Cases'!$J:$J,D$16)</f>
        <v>0</v>
      </c>
      <c r="E24" s="232">
        <f>COUNTIFS('Gen Test Cases'!$AA:$AA,$B24,'Gen Test Cases'!$I:$I,E$16)+COUNTIFS('OEL6 Test Cases'!AA:AA,$B24,'OEL6 Test Cases'!$J:$J,E$16)</f>
        <v>0</v>
      </c>
      <c r="F24" s="232">
        <f>COUNTIFS('Gen Test Cases'!$AA:$AA,$B24,'Gen Test Cases'!$I:$I,F$16)+COUNTIFS('OEL6 Test Cases'!AA:AA,$B24,'OEL6 Test Cases'!$J:$J,F$16)</f>
        <v>0</v>
      </c>
      <c r="G24" s="233">
        <v>1</v>
      </c>
      <c r="H24" s="244">
        <f t="shared" si="0"/>
        <v>4</v>
      </c>
      <c r="I24" s="244">
        <f t="shared" si="1"/>
        <v>0</v>
      </c>
      <c r="J24" s="90"/>
      <c r="K24" s="90"/>
      <c r="L24" s="90"/>
      <c r="M24" s="90"/>
      <c r="N24" s="90"/>
      <c r="O24" s="90"/>
      <c r="P24" s="240"/>
    </row>
    <row r="25" spans="1:16" ht="14.5" hidden="1" x14ac:dyDescent="0.35">
      <c r="A25" s="91"/>
      <c r="B25" s="160" t="s">
        <v>61</v>
      </c>
      <c r="C25" s="161"/>
      <c r="D25" s="234">
        <f>SUM(I17:I24)/SUM(H17:H24)*100</f>
        <v>0</v>
      </c>
      <c r="E25" s="90"/>
      <c r="F25" s="232">
        <f>COUNTIFS('Gen Test Cases'!$AA:$AA,$B25,'Gen Test Cases'!$I:$I,F$16)+COUNTIFS('OEL6 Test Cases'!AA:AA,$B25,'OEL6 Test Cases'!$J:$J,F$16)</f>
        <v>0</v>
      </c>
      <c r="G25" s="90"/>
      <c r="H25" s="90"/>
      <c r="I25" s="90"/>
      <c r="J25" s="90"/>
      <c r="K25" s="90"/>
      <c r="L25" s="90"/>
      <c r="M25" s="90"/>
      <c r="N25" s="90"/>
      <c r="O25" s="90"/>
      <c r="P25" s="240"/>
    </row>
    <row r="26" spans="1:16" ht="12.75" customHeight="1" x14ac:dyDescent="0.35">
      <c r="A26" s="91"/>
      <c r="B26" s="90"/>
      <c r="C26" s="90"/>
      <c r="D26" s="90"/>
      <c r="E26" s="90"/>
      <c r="F26" s="90"/>
      <c r="G26" s="90"/>
      <c r="H26" s="90"/>
      <c r="I26" s="90"/>
      <c r="J26" s="90"/>
      <c r="K26" s="90"/>
      <c r="L26" s="90"/>
      <c r="M26" s="90"/>
      <c r="N26" s="90"/>
      <c r="O26" s="90"/>
      <c r="P26" s="240"/>
    </row>
    <row r="27" spans="1:16" ht="12.75" customHeight="1" x14ac:dyDescent="0.35">
      <c r="A27" s="95"/>
      <c r="B27" s="96"/>
      <c r="C27" s="96"/>
      <c r="D27" s="96"/>
      <c r="E27" s="96"/>
      <c r="F27" s="96"/>
      <c r="G27" s="96"/>
      <c r="H27" s="96"/>
      <c r="I27" s="96"/>
      <c r="J27" s="96"/>
      <c r="K27" s="96"/>
      <c r="L27" s="96"/>
      <c r="M27" s="96"/>
      <c r="N27" s="96"/>
      <c r="O27" s="96"/>
      <c r="P27" s="226"/>
    </row>
    <row r="28" spans="1:16" ht="12.75" customHeight="1" x14ac:dyDescent="0.35">
      <c r="A28" s="88"/>
      <c r="B28" s="89"/>
      <c r="C28" s="89"/>
      <c r="D28" s="89"/>
      <c r="E28" s="89"/>
      <c r="F28" s="89"/>
      <c r="G28" s="89"/>
      <c r="H28" s="89"/>
      <c r="I28" s="89"/>
      <c r="J28" s="89"/>
      <c r="K28" s="89"/>
      <c r="L28" s="89"/>
      <c r="M28" s="89"/>
      <c r="N28" s="89"/>
      <c r="O28" s="89"/>
      <c r="P28" s="239"/>
    </row>
    <row r="29" spans="1:16" ht="14.5" x14ac:dyDescent="0.35">
      <c r="A29" s="97"/>
      <c r="B29" s="98" t="s">
        <v>62</v>
      </c>
      <c r="C29" s="99"/>
      <c r="D29" s="99"/>
      <c r="E29" s="99"/>
      <c r="F29" s="99"/>
      <c r="G29" s="100"/>
      <c r="H29" s="90"/>
      <c r="I29" s="90"/>
      <c r="J29" s="90"/>
      <c r="K29" s="90"/>
      <c r="L29" s="90"/>
      <c r="M29" s="90"/>
      <c r="N29" s="90"/>
      <c r="O29" s="90"/>
      <c r="P29" s="240"/>
    </row>
    <row r="30" spans="1:16" ht="12.75" customHeight="1" x14ac:dyDescent="0.35">
      <c r="A30" s="97"/>
      <c r="B30" s="101" t="s">
        <v>63</v>
      </c>
      <c r="C30" s="102"/>
      <c r="D30" s="102"/>
      <c r="E30" s="102"/>
      <c r="F30" s="102"/>
      <c r="G30" s="103"/>
      <c r="H30" s="90"/>
      <c r="I30" s="90"/>
      <c r="J30" s="90"/>
      <c r="K30" s="90"/>
      <c r="L30" s="90"/>
      <c r="M30" s="90"/>
      <c r="N30" s="90"/>
      <c r="O30" s="90"/>
      <c r="P30" s="240"/>
    </row>
    <row r="31" spans="1:16" ht="14.5" x14ac:dyDescent="0.35">
      <c r="A31" s="357" t="s">
        <v>64</v>
      </c>
      <c r="B31" s="251" t="s">
        <v>40</v>
      </c>
      <c r="C31" s="105"/>
      <c r="D31" s="245"/>
      <c r="E31" s="245"/>
      <c r="F31" s="245"/>
      <c r="G31" s="106"/>
      <c r="H31" s="90"/>
      <c r="I31" s="90"/>
      <c r="J31" s="90"/>
      <c r="K31" s="248" t="s">
        <v>41</v>
      </c>
      <c r="L31" s="249"/>
      <c r="M31" s="249"/>
      <c r="N31" s="249"/>
      <c r="O31" s="250"/>
      <c r="P31" s="240"/>
    </row>
    <row r="32" spans="1:16" ht="36" x14ac:dyDescent="0.35">
      <c r="A32" s="357"/>
      <c r="B32" s="107" t="s">
        <v>42</v>
      </c>
      <c r="C32" s="108" t="s">
        <v>43</v>
      </c>
      <c r="D32" s="108" t="s">
        <v>44</v>
      </c>
      <c r="E32" s="108" t="s">
        <v>45</v>
      </c>
      <c r="F32" s="108" t="s">
        <v>46</v>
      </c>
      <c r="G32" s="109" t="s">
        <v>47</v>
      </c>
      <c r="H32" s="90"/>
      <c r="I32" s="90"/>
      <c r="J32" s="90"/>
      <c r="K32" s="110" t="s">
        <v>48</v>
      </c>
      <c r="L32" s="34"/>
      <c r="M32" s="111" t="s">
        <v>49</v>
      </c>
      <c r="N32" s="111" t="s">
        <v>50</v>
      </c>
      <c r="O32" s="112" t="s">
        <v>51</v>
      </c>
      <c r="P32" s="240"/>
    </row>
    <row r="33" spans="1:16" ht="14.5" x14ac:dyDescent="0.35">
      <c r="A33" s="92"/>
      <c r="B33" s="227">
        <f>COUNTIF('Gen Test Cases'!$I$3:$I$12,"Pass")+COUNTIF('OEL 7 Test Cases'!$J$3:$J$214,"Pass")</f>
        <v>0</v>
      </c>
      <c r="C33" s="227">
        <f>COUNTIF('Gen Test Cases'!$I$3:$I$12,"Fail")+COUNTIF('OEL 7 Test Cases'!$J$3:$J$214,"Fail")</f>
        <v>0</v>
      </c>
      <c r="D33" s="227">
        <f>COUNTIF('Gen Test Cases'!$I$3:$I$12,"Info")+COUNTIF('OEL 7 Test Cases'!$J$3:$J$214,"Info")</f>
        <v>0</v>
      </c>
      <c r="E33" s="227">
        <f>COUNTIF('Gen Test Cases'!$I$3:$I$12,"N/A")+COUNTIF('OEL 7 Test Cases'!$J$3:$J$214,"N/A")</f>
        <v>0</v>
      </c>
      <c r="F33" s="227">
        <f>B33+C33</f>
        <v>0</v>
      </c>
      <c r="G33" s="229">
        <f>D45/100</f>
        <v>0</v>
      </c>
      <c r="H33" s="90"/>
      <c r="I33" s="90"/>
      <c r="J33" s="90"/>
      <c r="K33" s="113" t="s">
        <v>52</v>
      </c>
      <c r="L33" s="114"/>
      <c r="M33" s="230">
        <f>COUNTA('Gen Test Cases'!I3:I12)+COUNTA('OEL 7 Test Cases'!J3:J214)</f>
        <v>0</v>
      </c>
      <c r="N33" s="230">
        <f>O33-M33</f>
        <v>222</v>
      </c>
      <c r="O33" s="231">
        <f>COUNTA('Gen Test Cases'!A3:A23)+COUNTA('OEL 7 Test Cases'!A3:A214)</f>
        <v>222</v>
      </c>
      <c r="P33" s="240"/>
    </row>
    <row r="34" spans="1:16" ht="12.75" customHeight="1" x14ac:dyDescent="0.35">
      <c r="A34" s="92"/>
      <c r="B34" s="115"/>
      <c r="C34" s="90"/>
      <c r="D34" s="90"/>
      <c r="E34" s="90"/>
      <c r="F34" s="90"/>
      <c r="G34" s="90"/>
      <c r="H34" s="90"/>
      <c r="I34" s="90"/>
      <c r="J34" s="90"/>
      <c r="K34" s="93"/>
      <c r="L34" s="93"/>
      <c r="M34" s="93"/>
      <c r="N34" s="93"/>
      <c r="O34" s="93"/>
      <c r="P34" s="240"/>
    </row>
    <row r="35" spans="1:16" ht="12.75" customHeight="1" x14ac:dyDescent="0.35">
      <c r="A35" s="92"/>
      <c r="B35" s="252" t="s">
        <v>53</v>
      </c>
      <c r="C35" s="246"/>
      <c r="D35" s="246"/>
      <c r="E35" s="246"/>
      <c r="F35" s="246"/>
      <c r="G35" s="247"/>
      <c r="H35" s="90"/>
      <c r="I35" s="90"/>
      <c r="J35" s="90"/>
      <c r="K35" s="93"/>
      <c r="L35" s="93"/>
      <c r="M35" s="93"/>
      <c r="N35" s="93"/>
      <c r="O35" s="93"/>
      <c r="P35" s="240"/>
    </row>
    <row r="36" spans="1:16" ht="12.75" customHeight="1" x14ac:dyDescent="0.35">
      <c r="A36" s="91"/>
      <c r="B36" s="118" t="s">
        <v>54</v>
      </c>
      <c r="C36" s="118" t="s">
        <v>55</v>
      </c>
      <c r="D36" s="118" t="s">
        <v>56</v>
      </c>
      <c r="E36" s="118" t="s">
        <v>57</v>
      </c>
      <c r="F36" s="118" t="s">
        <v>45</v>
      </c>
      <c r="G36" s="118" t="s">
        <v>58</v>
      </c>
      <c r="H36" s="119" t="s">
        <v>59</v>
      </c>
      <c r="I36" s="119" t="s">
        <v>60</v>
      </c>
      <c r="J36" s="90"/>
      <c r="K36" s="94"/>
      <c r="L36" s="94"/>
      <c r="M36" s="94"/>
      <c r="N36" s="94"/>
      <c r="O36" s="94"/>
      <c r="P36" s="240"/>
    </row>
    <row r="37" spans="1:16" ht="12.75" customHeight="1" x14ac:dyDescent="0.35">
      <c r="A37" s="91"/>
      <c r="B37" s="235">
        <v>8</v>
      </c>
      <c r="C37" s="236">
        <f>COUNTIF('Gen Test Cases'!$AA:$AA,$B37)+COUNTIF('OEL 7 Test Cases'!$AA:$AA,$B37)</f>
        <v>0</v>
      </c>
      <c r="D37" s="232">
        <f>COUNTIFS('Gen Test Cases'!$AA:$AA,$B37,'Gen Test Cases'!$I:$I,D$36)+COUNTIFS('OEL 7 Test Cases'!$AA:$AA,$B37,'OEL 7 Test Cases'!$J:$J,D$36)</f>
        <v>0</v>
      </c>
      <c r="E37" s="232">
        <f>COUNTIFS('Gen Test Cases'!$AA:$AA,$B37,'Gen Test Cases'!$I:$I,E$36)+COUNTIFS('OEL 7 Test Cases'!$AA:$AA,$B37,'OEL 7 Test Cases'!$J:$J,E$36)</f>
        <v>0</v>
      </c>
      <c r="F37" s="232">
        <f>COUNTIFS('Gen Test Cases'!$AA:$AA,$B37,'Gen Test Cases'!$I:$I,F$36)+COUNTIFS('OEL 7 Test Cases'!$AA:$AA,$B37,'OEL 7 Test Cases'!$J:$J,F$36)</f>
        <v>0</v>
      </c>
      <c r="G37" s="233">
        <v>1500</v>
      </c>
      <c r="H37" s="90">
        <f>(C37-F37)*(G37)</f>
        <v>0</v>
      </c>
      <c r="I37" s="90">
        <f>D37*G37</f>
        <v>0</v>
      </c>
      <c r="J37" s="242">
        <f>D33+N33</f>
        <v>222</v>
      </c>
      <c r="K37" s="243" t="str">
        <f>"WARNING: THERE IS AT LEAST ONE TEST CASE WITH"</f>
        <v>WARNING: THERE IS AT LEAST ONE TEST CASE WITH</v>
      </c>
      <c r="L37" s="90"/>
      <c r="M37" s="90"/>
      <c r="N37" s="90"/>
      <c r="O37" s="90"/>
      <c r="P37" s="240"/>
    </row>
    <row r="38" spans="1:16" ht="12.75" customHeight="1" x14ac:dyDescent="0.35">
      <c r="A38" s="91"/>
      <c r="B38" s="235">
        <v>7</v>
      </c>
      <c r="C38" s="236">
        <f>COUNTIF('Gen Test Cases'!$AA:$AA,$B38)+COUNTIF('OEL 7 Test Cases'!$AA:$AA,$B38)</f>
        <v>7</v>
      </c>
      <c r="D38" s="232">
        <f>COUNTIFS('Gen Test Cases'!$AA:$AA,$B38,'Gen Test Cases'!$I:$I,D$36)+COUNTIFS('OEL 7 Test Cases'!$AA:$AA,$B38,'OEL 7 Test Cases'!$J:$J,D$36)</f>
        <v>0</v>
      </c>
      <c r="E38" s="232">
        <f>COUNTIFS('Gen Test Cases'!$AA:$AA,$B38,'Gen Test Cases'!$I:$I,E$36)+COUNTIFS('OEL 7 Test Cases'!$AA:$AA,$B38,'OEL 7 Test Cases'!$J:$J,E$36)</f>
        <v>0</v>
      </c>
      <c r="F38" s="232">
        <f>COUNTIFS('Gen Test Cases'!$AA:$AA,$B38,'Gen Test Cases'!$I:$I,F$36)+COUNTIFS('OEL 7 Test Cases'!$AA:$AA,$B38,'OEL 7 Test Cases'!$J:$J,F$36)</f>
        <v>0</v>
      </c>
      <c r="G38" s="233">
        <v>750</v>
      </c>
      <c r="H38" s="90">
        <f t="shared" ref="H38:H44" si="2">(C38-F38)*(G38)</f>
        <v>5250</v>
      </c>
      <c r="I38" s="90">
        <f t="shared" ref="I38:I44" si="3">D38*G38</f>
        <v>0</v>
      </c>
      <c r="J38" s="90"/>
      <c r="K38" s="243" t="str">
        <f>"AN 'INFO' OR BLANK STATUS (SEE ABOVE)"</f>
        <v>AN 'INFO' OR BLANK STATUS (SEE ABOVE)</v>
      </c>
      <c r="L38" s="90"/>
      <c r="M38" s="90"/>
      <c r="N38" s="90"/>
      <c r="O38" s="90"/>
      <c r="P38" s="240"/>
    </row>
    <row r="39" spans="1:16" ht="12.75" customHeight="1" x14ac:dyDescent="0.35">
      <c r="A39" s="91"/>
      <c r="B39" s="235">
        <v>6</v>
      </c>
      <c r="C39" s="236">
        <f>COUNTIF('Gen Test Cases'!$AA:$AA,$B39)+COUNTIF('OEL 7 Test Cases'!$AA:$AA,$B39)</f>
        <v>9</v>
      </c>
      <c r="D39" s="232">
        <f>COUNTIFS('Gen Test Cases'!$AA:$AA,$B39,'Gen Test Cases'!$I:$I,D$36)+COUNTIFS('OEL 7 Test Cases'!$AA:$AA,$B39,'OEL 7 Test Cases'!$J:$J,D$36)</f>
        <v>0</v>
      </c>
      <c r="E39" s="232">
        <f>COUNTIFS('Gen Test Cases'!$AA:$AA,$B39,'Gen Test Cases'!$I:$I,E$36)+COUNTIFS('OEL 7 Test Cases'!$AA:$AA,$B39,'OEL 7 Test Cases'!$J:$J,E$36)</f>
        <v>0</v>
      </c>
      <c r="F39" s="232">
        <f>COUNTIFS('Gen Test Cases'!$AA:$AA,$B39,'Gen Test Cases'!$I:$I,F$36)+COUNTIFS('OEL 7 Test Cases'!$AA:$AA,$B39,'OEL 7 Test Cases'!$J:$J,F$36)</f>
        <v>0</v>
      </c>
      <c r="G39" s="233">
        <v>100</v>
      </c>
      <c r="H39" s="90">
        <f t="shared" si="2"/>
        <v>900</v>
      </c>
      <c r="I39" s="90">
        <f t="shared" si="3"/>
        <v>0</v>
      </c>
      <c r="J39" s="90"/>
      <c r="K39" s="90"/>
      <c r="L39" s="90"/>
      <c r="M39" s="90"/>
      <c r="N39" s="90"/>
      <c r="O39" s="90"/>
      <c r="P39" s="240"/>
    </row>
    <row r="40" spans="1:16" ht="12.75" customHeight="1" x14ac:dyDescent="0.35">
      <c r="A40" s="91"/>
      <c r="B40" s="235">
        <v>5</v>
      </c>
      <c r="C40" s="236">
        <f>COUNTIF('Gen Test Cases'!$AA:$AA,$B40)+COUNTIF('OEL 7 Test Cases'!$AA:$AA,$B40)</f>
        <v>153</v>
      </c>
      <c r="D40" s="232">
        <f>COUNTIFS('Gen Test Cases'!$AA:$AA,$B40,'Gen Test Cases'!$I:$I,D$36)+COUNTIFS('OEL 7 Test Cases'!$AA:$AA,$B40,'OEL 7 Test Cases'!$J:$J,D$36)</f>
        <v>0</v>
      </c>
      <c r="E40" s="232">
        <f>COUNTIFS('Gen Test Cases'!$AA:$AA,$B40,'Gen Test Cases'!$I:$I,E$36)+COUNTIFS('OEL 7 Test Cases'!$AA:$AA,$B40,'OEL 7 Test Cases'!$J:$J,E$36)</f>
        <v>0</v>
      </c>
      <c r="F40" s="232">
        <f>COUNTIFS('Gen Test Cases'!$AA:$AA,$B40,'Gen Test Cases'!$I:$I,F$36)+COUNTIFS('OEL 7 Test Cases'!$AA:$AA,$B40,'OEL 7 Test Cases'!$J:$J,F$36)</f>
        <v>0</v>
      </c>
      <c r="G40" s="233">
        <v>50</v>
      </c>
      <c r="H40" s="90">
        <f t="shared" si="2"/>
        <v>7650</v>
      </c>
      <c r="I40" s="90">
        <f t="shared" si="3"/>
        <v>0</v>
      </c>
      <c r="J40" s="90"/>
      <c r="K40" s="90"/>
      <c r="L40" s="90"/>
      <c r="M40" s="90"/>
      <c r="N40" s="90"/>
      <c r="O40" s="90"/>
      <c r="P40" s="240"/>
    </row>
    <row r="41" spans="1:16" ht="12.75" customHeight="1" x14ac:dyDescent="0.35">
      <c r="A41" s="91"/>
      <c r="B41" s="235">
        <v>4</v>
      </c>
      <c r="C41" s="236">
        <f>COUNTIF('Gen Test Cases'!$AA:$AA,$B41)+COUNTIF('OEL 7 Test Cases'!$AA:$AA,$B41)</f>
        <v>38</v>
      </c>
      <c r="D41" s="232">
        <f>COUNTIFS('Gen Test Cases'!$AA:$AA,$B41,'Gen Test Cases'!$I:$I,D$36)+COUNTIFS('OEL 7 Test Cases'!$AA:$AA,$B41,'OEL 7 Test Cases'!$J:$J,D$36)</f>
        <v>0</v>
      </c>
      <c r="E41" s="232">
        <f>COUNTIFS('Gen Test Cases'!$AA:$AA,$B41,'Gen Test Cases'!$I:$I,E$36)+COUNTIFS('OEL 7 Test Cases'!$AA:$AA,$B41,'OEL 7 Test Cases'!$J:$J,E$36)</f>
        <v>0</v>
      </c>
      <c r="F41" s="232">
        <f>COUNTIFS('Gen Test Cases'!$AA:$AA,$B41,'Gen Test Cases'!$I:$I,F$36)+COUNTIFS('OEL 7 Test Cases'!$AA:$AA,$B41,'OEL 7 Test Cases'!$J:$J,F$36)</f>
        <v>0</v>
      </c>
      <c r="G41" s="233">
        <v>10</v>
      </c>
      <c r="H41" s="90">
        <f t="shared" si="2"/>
        <v>380</v>
      </c>
      <c r="I41" s="90">
        <f t="shared" si="3"/>
        <v>0</v>
      </c>
      <c r="J41" s="242">
        <f>SUMPRODUCT(--ISERROR('Gen Test Cases'!AA3:AA12))+SUMPRODUCT(--ISERROR('OEL 7 Test Cases'!AA3:AA214))</f>
        <v>4</v>
      </c>
      <c r="K41" s="243" t="str">
        <f>"WARNING: THERE IS AT LEAST ONE TEST CASE WITH"</f>
        <v>WARNING: THERE IS AT LEAST ONE TEST CASE WITH</v>
      </c>
      <c r="L41" s="90"/>
      <c r="M41" s="90"/>
      <c r="N41" s="90"/>
      <c r="O41" s="90"/>
      <c r="P41" s="240"/>
    </row>
    <row r="42" spans="1:16" ht="12.75" customHeight="1" x14ac:dyDescent="0.35">
      <c r="A42" s="91"/>
      <c r="B42" s="235">
        <v>3</v>
      </c>
      <c r="C42" s="236">
        <f>COUNTIF('Gen Test Cases'!$AA:$AA,$B42)+COUNTIF('OEL 7 Test Cases'!$AA:$AA,$B42)</f>
        <v>6</v>
      </c>
      <c r="D42" s="232">
        <f>COUNTIFS('Gen Test Cases'!$AA:$AA,$B42,'Gen Test Cases'!$I:$I,D$36)+COUNTIFS('OEL 7 Test Cases'!$AA:$AA,$B42,'OEL 7 Test Cases'!$J:$J,D$36)</f>
        <v>0</v>
      </c>
      <c r="E42" s="232">
        <f>COUNTIFS('Gen Test Cases'!$AA:$AA,$B42,'Gen Test Cases'!$I:$I,E$36)+COUNTIFS('OEL 7 Test Cases'!$AA:$AA,$B42,'OEL 7 Test Cases'!$J:$J,E$36)</f>
        <v>0</v>
      </c>
      <c r="F42" s="232">
        <f>COUNTIFS('Gen Test Cases'!$AA:$AA,$B42,'Gen Test Cases'!$I:$I,F$36)+COUNTIFS('OEL 7 Test Cases'!$AA:$AA,$B42,'OEL 7 Test Cases'!$J:$J,F$36)</f>
        <v>0</v>
      </c>
      <c r="G42" s="233">
        <v>5</v>
      </c>
      <c r="H42" s="90">
        <f t="shared" si="2"/>
        <v>30</v>
      </c>
      <c r="I42" s="90">
        <f t="shared" si="3"/>
        <v>0</v>
      </c>
      <c r="J42" s="90"/>
      <c r="K42" s="243" t="str">
        <f>"MULTIPLE OR INVALID ISSUE CODES (SEE TEST CASES TABS)"</f>
        <v>MULTIPLE OR INVALID ISSUE CODES (SEE TEST CASES TABS)</v>
      </c>
      <c r="L42" s="90"/>
      <c r="M42" s="90"/>
      <c r="N42" s="90"/>
      <c r="O42" s="90"/>
      <c r="P42" s="240"/>
    </row>
    <row r="43" spans="1:16" ht="14.5" x14ac:dyDescent="0.35">
      <c r="A43" s="91"/>
      <c r="B43" s="235">
        <v>2</v>
      </c>
      <c r="C43" s="236">
        <f>COUNTIF('Gen Test Cases'!$AA:$AA,$B43)+COUNTIF('OEL 7 Test Cases'!$AA:$AA,$B43)</f>
        <v>4</v>
      </c>
      <c r="D43" s="232">
        <f>COUNTIFS('Gen Test Cases'!$AA:$AA,$B43,'Gen Test Cases'!$I:$I,D$36)+COUNTIFS('OEL 7 Test Cases'!$AA:$AA,$B43,'OEL 7 Test Cases'!$J:$J,D$36)</f>
        <v>0</v>
      </c>
      <c r="E43" s="232">
        <f>COUNTIFS('Gen Test Cases'!$AA:$AA,$B43,'Gen Test Cases'!$I:$I,E$36)+COUNTIFS('OEL 7 Test Cases'!$AA:$AA,$B43,'OEL 7 Test Cases'!$J:$J,E$36)</f>
        <v>0</v>
      </c>
      <c r="F43" s="232">
        <f>COUNTIFS('Gen Test Cases'!$AA:$AA,$B43,'Gen Test Cases'!$I:$I,F$36)+COUNTIFS('OEL 7 Test Cases'!$AA:$AA,$B43,'OEL 7 Test Cases'!$J:$J,F$36)</f>
        <v>0</v>
      </c>
      <c r="G43" s="233">
        <v>2</v>
      </c>
      <c r="H43" s="90">
        <f t="shared" si="2"/>
        <v>8</v>
      </c>
      <c r="I43" s="90">
        <f t="shared" si="3"/>
        <v>0</v>
      </c>
      <c r="J43" s="90"/>
      <c r="K43" s="90"/>
      <c r="L43" s="90"/>
      <c r="M43" s="90"/>
      <c r="N43" s="90"/>
      <c r="O43" s="90"/>
      <c r="P43" s="240"/>
    </row>
    <row r="44" spans="1:16" ht="14.5" x14ac:dyDescent="0.35">
      <c r="A44" s="91"/>
      <c r="B44" s="235">
        <v>1</v>
      </c>
      <c r="C44" s="236">
        <f>COUNTIF('Gen Test Cases'!$AA:$AA,$B44)+COUNTIF('OEL 7 Test Cases'!$AA:$AA,$B44)</f>
        <v>1</v>
      </c>
      <c r="D44" s="232">
        <f>COUNTIFS('Gen Test Cases'!$AA:$AA,$B44,'Gen Test Cases'!$I:$I,D$36)+COUNTIFS('OEL 7 Test Cases'!$AA:$AA,$B44,'OEL 7 Test Cases'!$J:$J,D$36)</f>
        <v>0</v>
      </c>
      <c r="E44" s="232">
        <f>COUNTIFS('Gen Test Cases'!$AA:$AA,$B44,'Gen Test Cases'!$I:$I,E$36)+COUNTIFS('OEL 7 Test Cases'!$AA:$AA,$B44,'OEL 7 Test Cases'!$J:$J,E$36)</f>
        <v>0</v>
      </c>
      <c r="F44" s="232">
        <f>COUNTIFS('Gen Test Cases'!$AA:$AA,$B44,'Gen Test Cases'!$I:$I,F$36)+COUNTIFS('OEL 7 Test Cases'!$AA:$AA,$B44,'OEL 7 Test Cases'!$J:$J,F$36)</f>
        <v>0</v>
      </c>
      <c r="G44" s="233">
        <v>1</v>
      </c>
      <c r="H44" s="90">
        <f t="shared" si="2"/>
        <v>1</v>
      </c>
      <c r="I44" s="90">
        <f t="shared" si="3"/>
        <v>0</v>
      </c>
      <c r="J44" s="90"/>
      <c r="K44" s="90"/>
      <c r="L44" s="90"/>
      <c r="M44" s="90"/>
      <c r="N44" s="90"/>
      <c r="O44" s="90"/>
      <c r="P44" s="240"/>
    </row>
    <row r="45" spans="1:16" ht="14.5" hidden="1" x14ac:dyDescent="0.35">
      <c r="A45" s="91"/>
      <c r="B45" s="160" t="s">
        <v>61</v>
      </c>
      <c r="C45" s="161"/>
      <c r="D45" s="234">
        <f>SUM(I37:I44)/SUM(H37:H44)*100</f>
        <v>0</v>
      </c>
      <c r="E45" s="232">
        <f>COUNTIFS('Gen Test Cases'!$AA:$AA,$B45,'Gen Test Cases'!$I:$I,E$36)+COUNTIFS('OEL 7 Test Cases'!$AA:$AA,$B45,'OEL 7 Test Cases'!K:K,E$36)</f>
        <v>0</v>
      </c>
      <c r="F45" s="90"/>
      <c r="G45" s="90"/>
      <c r="H45" s="90"/>
      <c r="I45" s="90"/>
      <c r="J45" s="90"/>
      <c r="K45" s="90"/>
      <c r="L45" s="90"/>
      <c r="M45" s="90"/>
      <c r="N45" s="90"/>
      <c r="O45" s="90"/>
      <c r="P45" s="240"/>
    </row>
    <row r="46" spans="1:16" ht="12.75" customHeight="1" x14ac:dyDescent="0.35">
      <c r="A46" s="95"/>
      <c r="B46" s="96"/>
      <c r="C46" s="96"/>
      <c r="D46" s="96"/>
      <c r="E46" s="96"/>
      <c r="F46" s="96"/>
      <c r="G46" s="96"/>
      <c r="H46" s="96"/>
      <c r="I46" s="96"/>
      <c r="J46" s="96"/>
      <c r="K46" s="121"/>
      <c r="L46" s="121"/>
      <c r="M46" s="121"/>
      <c r="N46" s="121"/>
      <c r="O46" s="121"/>
      <c r="P46" s="226"/>
    </row>
    <row r="47" spans="1:16" ht="12.75" customHeight="1" x14ac:dyDescent="0.35">
      <c r="A47" s="88"/>
      <c r="B47" s="89"/>
      <c r="C47" s="89"/>
      <c r="D47" s="89"/>
      <c r="E47" s="89"/>
      <c r="F47" s="89"/>
      <c r="G47" s="89"/>
      <c r="H47" s="89"/>
      <c r="I47" s="89"/>
      <c r="J47" s="89"/>
      <c r="K47" s="89"/>
      <c r="L47" s="89"/>
      <c r="M47" s="89"/>
      <c r="N47" s="89"/>
      <c r="O47" s="89"/>
      <c r="P47" s="239"/>
    </row>
    <row r="48" spans="1:16" ht="14.5" x14ac:dyDescent="0.35">
      <c r="A48" s="97"/>
      <c r="B48" s="98" t="s">
        <v>65</v>
      </c>
      <c r="C48" s="99"/>
      <c r="D48" s="99"/>
      <c r="E48" s="99"/>
      <c r="F48" s="99"/>
      <c r="G48" s="100"/>
      <c r="H48" s="90"/>
      <c r="I48" s="90"/>
      <c r="J48" s="90"/>
      <c r="K48" s="90"/>
      <c r="L48" s="90"/>
      <c r="M48" s="90"/>
      <c r="N48" s="90"/>
      <c r="O48" s="90"/>
      <c r="P48" s="240"/>
    </row>
    <row r="49" spans="1:16" ht="12.75" customHeight="1" x14ac:dyDescent="0.35">
      <c r="A49" s="97"/>
      <c r="B49" s="101" t="s">
        <v>66</v>
      </c>
      <c r="C49" s="102"/>
      <c r="D49" s="102"/>
      <c r="E49" s="102"/>
      <c r="F49" s="102"/>
      <c r="G49" s="103"/>
      <c r="H49" s="90"/>
      <c r="I49" s="90"/>
      <c r="J49" s="90"/>
      <c r="K49" s="90"/>
      <c r="L49" s="90"/>
      <c r="M49" s="90"/>
      <c r="N49" s="90"/>
      <c r="O49" s="90"/>
      <c r="P49" s="240"/>
    </row>
    <row r="50" spans="1:16" ht="14.5" x14ac:dyDescent="0.35">
      <c r="A50" s="356" t="s">
        <v>67</v>
      </c>
      <c r="B50" s="104" t="s">
        <v>40</v>
      </c>
      <c r="C50" s="105"/>
      <c r="D50" s="245"/>
      <c r="E50" s="245"/>
      <c r="F50" s="245"/>
      <c r="G50" s="106"/>
      <c r="H50" s="90"/>
      <c r="I50" s="90"/>
      <c r="J50" s="90"/>
      <c r="K50" s="248" t="s">
        <v>41</v>
      </c>
      <c r="L50" s="249"/>
      <c r="M50" s="249"/>
      <c r="N50" s="249"/>
      <c r="O50" s="250"/>
      <c r="P50" s="240"/>
    </row>
    <row r="51" spans="1:16" ht="36" x14ac:dyDescent="0.35">
      <c r="A51" s="356"/>
      <c r="B51" s="107" t="s">
        <v>42</v>
      </c>
      <c r="C51" s="108" t="s">
        <v>43</v>
      </c>
      <c r="D51" s="108" t="s">
        <v>44</v>
      </c>
      <c r="E51" s="108" t="s">
        <v>45</v>
      </c>
      <c r="F51" s="108" t="s">
        <v>46</v>
      </c>
      <c r="G51" s="109" t="s">
        <v>47</v>
      </c>
      <c r="H51" s="90"/>
      <c r="I51" s="90"/>
      <c r="J51" s="90"/>
      <c r="K51" s="110" t="s">
        <v>48</v>
      </c>
      <c r="L51" s="34"/>
      <c r="M51" s="111" t="s">
        <v>49</v>
      </c>
      <c r="N51" s="111" t="s">
        <v>50</v>
      </c>
      <c r="O51" s="112" t="s">
        <v>51</v>
      </c>
      <c r="P51" s="240"/>
    </row>
    <row r="52" spans="1:16" ht="14.5" x14ac:dyDescent="0.35">
      <c r="A52" s="92"/>
      <c r="B52" s="178">
        <f>COUNTIF('Gen Test Cases'!I3:I23,"Pass")+COUNTIF('OEL 8 Test Cases '!J3:J192,"Pass")</f>
        <v>0</v>
      </c>
      <c r="C52" s="179">
        <f>COUNTIF('Gen Test Cases'!I3:I23,"Fail")+COUNTIF('OEL 8 Test Cases '!J3:J192,"Fail")</f>
        <v>0</v>
      </c>
      <c r="D52" s="227">
        <f>COUNTIF('Gen Test Cases'!I3:I23,"Info")+COUNTIF('OEL 8 Test Cases '!J3:J192,"Info")</f>
        <v>0</v>
      </c>
      <c r="E52" s="228">
        <f>COUNTIF('Gen Test Cases'!I3:I23,"N/A")+COUNTIF('OEL 8 Test Cases '!J3:J192,"N/A")</f>
        <v>0</v>
      </c>
      <c r="F52" s="227">
        <f>B52+C52</f>
        <v>0</v>
      </c>
      <c r="G52" s="229">
        <f>D64/100</f>
        <v>0</v>
      </c>
      <c r="H52" s="90"/>
      <c r="I52" s="90"/>
      <c r="J52" s="90"/>
      <c r="K52" s="113" t="s">
        <v>52</v>
      </c>
      <c r="L52" s="114"/>
      <c r="M52" s="230">
        <f>COUNTA('Gen Test Cases'!I3:I23)+COUNTA('OEL 8 Test Cases '!J3:J190)</f>
        <v>0</v>
      </c>
      <c r="N52" s="230">
        <f>O52-M52</f>
        <v>200</v>
      </c>
      <c r="O52" s="231">
        <f>COUNTA('Gen Test Cases'!A3:A12)+COUNTA('OEL 8 Test Cases '!A3:A192)</f>
        <v>200</v>
      </c>
      <c r="P52" s="240"/>
    </row>
    <row r="53" spans="1:16" ht="12.75" customHeight="1" x14ac:dyDescent="0.35">
      <c r="A53" s="92"/>
      <c r="B53" s="115"/>
      <c r="C53" s="90"/>
      <c r="D53" s="90"/>
      <c r="E53" s="90"/>
      <c r="F53" s="90"/>
      <c r="G53" s="90"/>
      <c r="H53" s="90"/>
      <c r="I53" s="90"/>
      <c r="J53" s="90"/>
      <c r="K53" s="93"/>
      <c r="L53" s="93"/>
      <c r="M53" s="93"/>
      <c r="N53" s="93"/>
      <c r="O53" s="93"/>
      <c r="P53" s="240"/>
    </row>
    <row r="54" spans="1:16" ht="12.75" customHeight="1" x14ac:dyDescent="0.35">
      <c r="A54" s="92"/>
      <c r="B54" s="116" t="s">
        <v>53</v>
      </c>
      <c r="C54" s="117"/>
      <c r="D54" s="246"/>
      <c r="E54" s="246"/>
      <c r="F54" s="246"/>
      <c r="G54" s="247"/>
      <c r="H54" s="90"/>
      <c r="I54" s="90"/>
      <c r="J54" s="90"/>
      <c r="K54" s="93"/>
      <c r="L54" s="93"/>
      <c r="M54" s="93"/>
      <c r="N54" s="93"/>
      <c r="O54" s="93"/>
      <c r="P54" s="240"/>
    </row>
    <row r="55" spans="1:16" ht="12.75" customHeight="1" x14ac:dyDescent="0.35">
      <c r="A55" s="91"/>
      <c r="B55" s="118" t="s">
        <v>54</v>
      </c>
      <c r="C55" s="118" t="s">
        <v>55</v>
      </c>
      <c r="D55" s="118" t="s">
        <v>56</v>
      </c>
      <c r="E55" s="118" t="s">
        <v>57</v>
      </c>
      <c r="F55" s="118" t="s">
        <v>45</v>
      </c>
      <c r="G55" s="118" t="s">
        <v>58</v>
      </c>
      <c r="H55" s="119" t="s">
        <v>59</v>
      </c>
      <c r="I55" s="119" t="s">
        <v>60</v>
      </c>
      <c r="J55" s="90"/>
      <c r="K55" s="94"/>
      <c r="L55" s="94"/>
      <c r="M55" s="94"/>
      <c r="N55" s="94"/>
      <c r="O55" s="94"/>
      <c r="P55" s="240"/>
    </row>
    <row r="56" spans="1:16" ht="12.75" customHeight="1" x14ac:dyDescent="0.35">
      <c r="A56" s="91"/>
      <c r="B56" s="120">
        <v>8</v>
      </c>
      <c r="C56" s="159">
        <f>COUNTIF('Gen Test Cases'!AA:AA,$B56)+COUNTIF('OEL 8 Test Cases '!AA:AA,$B56)</f>
        <v>0</v>
      </c>
      <c r="D56" s="232">
        <f>COUNTIFS('Gen Test Cases'!$AA:$AA,$B56,'Gen Test Cases'!$I:$I,D$55)+COUNTIFS('OEL 8 Test Cases '!A:A,$B56,'OEL 8 Test Cases '!J:J,D$55)</f>
        <v>0</v>
      </c>
      <c r="E56" s="232">
        <f>COUNTIFS('Gen Test Cases'!$AA:$AA,$B56,'Gen Test Cases'!$I:$I,E$55)+COUNTIFS('OEL 8 Test Cases '!A:A,$B56,'OEL 8 Test Cases '!J:J,E$55)</f>
        <v>0</v>
      </c>
      <c r="F56" s="232">
        <f>COUNTIFS('Gen Test Cases'!$AA:$AA,$B56,'Gen Test Cases'!$I:$I,F$55)+COUNTIFS('OEL 8 Test Cases '!A:A,$B56,'OEL 8 Test Cases '!J:J,F$55)</f>
        <v>0</v>
      </c>
      <c r="G56" s="233">
        <v>1500</v>
      </c>
      <c r="H56" s="90">
        <f>(C56-F56)*(G56)</f>
        <v>0</v>
      </c>
      <c r="I56" s="90">
        <f>D56*G56</f>
        <v>0</v>
      </c>
      <c r="J56" s="242">
        <f>D52+N52</f>
        <v>200</v>
      </c>
      <c r="K56" s="243" t="str">
        <f>"WARNING: THERE IS AT LEAST ONE TEST CASE WITH"</f>
        <v>WARNING: THERE IS AT LEAST ONE TEST CASE WITH</v>
      </c>
      <c r="L56" s="90"/>
      <c r="M56" s="90"/>
      <c r="N56" s="90"/>
      <c r="O56" s="90"/>
      <c r="P56" s="240"/>
    </row>
    <row r="57" spans="1:16" ht="12.75" customHeight="1" x14ac:dyDescent="0.35">
      <c r="A57" s="91"/>
      <c r="B57" s="120">
        <v>7</v>
      </c>
      <c r="C57" s="159">
        <f>COUNTIF('Gen Test Cases'!AA:AA,$B57)+COUNTIF('OEL 8 Test Cases '!AA:AA,$B57)</f>
        <v>3</v>
      </c>
      <c r="D57" s="232">
        <f>COUNTIFS('Gen Test Cases'!$AA:$AA,$B57,'Gen Test Cases'!$I:$I,D$55)+COUNTIFS('OEL 8 Test Cases '!A:A,$B57,'OEL 8 Test Cases '!J:J,D$55)</f>
        <v>0</v>
      </c>
      <c r="E57" s="232">
        <f>COUNTIFS('Gen Test Cases'!$AA:$AA,$B57,'Gen Test Cases'!$I:$I,E$55)+COUNTIFS('OEL 8 Test Cases '!A:A,$B57,'OEL 8 Test Cases '!J:J,E$55)</f>
        <v>0</v>
      </c>
      <c r="F57" s="232">
        <f>COUNTIFS('Gen Test Cases'!$AA:$AA,$B57,'Gen Test Cases'!$I:$I,F$55)+COUNTIFS('OEL 8 Test Cases '!A:A,$B57,'OEL 8 Test Cases '!J:J,F$55)</f>
        <v>0</v>
      </c>
      <c r="G57" s="233">
        <v>750</v>
      </c>
      <c r="H57" s="90">
        <f t="shared" ref="H57:H63" si="4">(C57-F57)*(G57)</f>
        <v>2250</v>
      </c>
      <c r="I57" s="90">
        <f t="shared" ref="I57:I63" si="5">D57*G57</f>
        <v>0</v>
      </c>
      <c r="J57" s="90"/>
      <c r="K57" s="243" t="str">
        <f>"AN 'INFO' OR BLANK STATUS (SEE ABOVE)"</f>
        <v>AN 'INFO' OR BLANK STATUS (SEE ABOVE)</v>
      </c>
      <c r="L57" s="90"/>
      <c r="M57" s="90"/>
      <c r="N57" s="90"/>
      <c r="O57" s="90"/>
      <c r="P57" s="240"/>
    </row>
    <row r="58" spans="1:16" ht="12.75" customHeight="1" x14ac:dyDescent="0.35">
      <c r="A58" s="91"/>
      <c r="B58" s="120">
        <v>6</v>
      </c>
      <c r="C58" s="159">
        <f>COUNTIF('Gen Test Cases'!AA:AA,$B58)+COUNTIF('OEL 8 Test Cases '!AA:AA,$B58)</f>
        <v>6</v>
      </c>
      <c r="D58" s="232">
        <f>COUNTIFS('Gen Test Cases'!$AA:$AA,$B58,'Gen Test Cases'!$I:$I,D$55)+COUNTIFS('OEL 8 Test Cases '!A:A,$B58,'OEL 8 Test Cases '!J:J,D$55)</f>
        <v>0</v>
      </c>
      <c r="E58" s="232">
        <f>COUNTIFS('Gen Test Cases'!$AA:$AA,$B58,'Gen Test Cases'!$I:$I,E$55)+COUNTIFS('OEL 8 Test Cases '!A:A,$B58,'OEL 8 Test Cases '!J:J,E$55)</f>
        <v>0</v>
      </c>
      <c r="F58" s="232">
        <f>COUNTIFS('Gen Test Cases'!$AA:$AA,$B58,'Gen Test Cases'!$I:$I,F$55)+COUNTIFS('OEL 8 Test Cases '!A:A,$B58,'OEL 8 Test Cases '!J:J,F$55)</f>
        <v>0</v>
      </c>
      <c r="G58" s="233">
        <v>100</v>
      </c>
      <c r="H58" s="90">
        <f t="shared" si="4"/>
        <v>600</v>
      </c>
      <c r="I58" s="90">
        <f t="shared" si="5"/>
        <v>0</v>
      </c>
      <c r="J58" s="90"/>
      <c r="K58" s="90"/>
      <c r="L58" s="90"/>
      <c r="M58" s="90"/>
      <c r="N58" s="90"/>
      <c r="O58" s="90"/>
      <c r="P58" s="240"/>
    </row>
    <row r="59" spans="1:16" ht="12.75" customHeight="1" x14ac:dyDescent="0.35">
      <c r="A59" s="91"/>
      <c r="B59" s="120">
        <v>5</v>
      </c>
      <c r="C59" s="159">
        <f>COUNTIF('Gen Test Cases'!AA:AA,$B59)+COUNTIF('OEL 8 Test Cases '!AA:AA,$B59)</f>
        <v>128</v>
      </c>
      <c r="D59" s="232">
        <f>COUNTIFS('Gen Test Cases'!$AA:$AA,$B59,'Gen Test Cases'!$I:$I,D$55)+COUNTIFS('OEL 8 Test Cases '!A:A,$B59,'OEL 8 Test Cases '!J:J,D$55)</f>
        <v>0</v>
      </c>
      <c r="E59" s="232">
        <f>COUNTIFS('Gen Test Cases'!$AA:$AA,$B59,'Gen Test Cases'!$I:$I,E$55)+COUNTIFS('OEL 8 Test Cases '!A:A,$B59,'OEL 8 Test Cases '!J:J,E$55)</f>
        <v>0</v>
      </c>
      <c r="F59" s="232">
        <f>COUNTIFS('Gen Test Cases'!$AA:$AA,$B59,'Gen Test Cases'!$I:$I,F$55)+COUNTIFS('OEL 8 Test Cases '!A:A,$B59,'OEL 8 Test Cases '!J:J,F$55)</f>
        <v>0</v>
      </c>
      <c r="G59" s="233">
        <v>50</v>
      </c>
      <c r="H59" s="90">
        <f t="shared" si="4"/>
        <v>6400</v>
      </c>
      <c r="I59" s="90">
        <f t="shared" si="5"/>
        <v>0</v>
      </c>
      <c r="J59" s="90"/>
      <c r="K59" s="90"/>
      <c r="L59" s="90"/>
      <c r="M59" s="90"/>
      <c r="N59" s="90"/>
      <c r="O59" s="90"/>
      <c r="P59" s="240"/>
    </row>
    <row r="60" spans="1:16" ht="12.75" customHeight="1" x14ac:dyDescent="0.35">
      <c r="A60" s="91"/>
      <c r="B60" s="120">
        <v>4</v>
      </c>
      <c r="C60" s="159">
        <f>COUNTIF('Gen Test Cases'!AA:AA,$B60)+COUNTIF('OEL 8 Test Cases '!AA:AA,$B60)</f>
        <v>45</v>
      </c>
      <c r="D60" s="232">
        <f>COUNTIFS('Gen Test Cases'!$AA:$AA,$B60,'Gen Test Cases'!$I:$I,D$55)+COUNTIFS('OEL 8 Test Cases '!A:A,$B60,'OEL 8 Test Cases '!J:J,D$55)</f>
        <v>0</v>
      </c>
      <c r="E60" s="232">
        <f>COUNTIFS('Gen Test Cases'!$AA:$AA,$B60,'Gen Test Cases'!$I:$I,E$55)+COUNTIFS('OEL 8 Test Cases '!A:A,$B60,'OEL 8 Test Cases '!J:J,E$55)</f>
        <v>0</v>
      </c>
      <c r="F60" s="232">
        <f>COUNTIFS('Gen Test Cases'!$AA:$AA,$B60,'Gen Test Cases'!$I:$I,F$55)+COUNTIFS('OEL 8 Test Cases '!A:A,$B60,'OEL 8 Test Cases '!J:J,F$55)</f>
        <v>0</v>
      </c>
      <c r="G60" s="233">
        <v>10</v>
      </c>
      <c r="H60" s="90">
        <f t="shared" si="4"/>
        <v>450</v>
      </c>
      <c r="I60" s="90">
        <f t="shared" si="5"/>
        <v>0</v>
      </c>
      <c r="J60" s="242">
        <f>SUMPRODUCT(--ISERROR('Gen Test Cases'!AA3:AA12))+SUMPRODUCT(--ISERROR(#REF!))</f>
        <v>4</v>
      </c>
      <c r="K60" s="243" t="str">
        <f>"WARNING: THERE IS AT LEAST ONE TEST CASE WITH"</f>
        <v>WARNING: THERE IS AT LEAST ONE TEST CASE WITH</v>
      </c>
      <c r="L60" s="90"/>
      <c r="M60" s="90"/>
      <c r="N60" s="90"/>
      <c r="O60" s="90"/>
      <c r="P60" s="240"/>
    </row>
    <row r="61" spans="1:16" ht="12.75" customHeight="1" x14ac:dyDescent="0.35">
      <c r="A61" s="91"/>
      <c r="B61" s="120">
        <v>3</v>
      </c>
      <c r="C61" s="159">
        <f>COUNTIF('Gen Test Cases'!AA:AA,$B61)+COUNTIF('OEL 8 Test Cases '!AA:AA,$B61)</f>
        <v>4</v>
      </c>
      <c r="D61" s="232">
        <f>COUNTIFS('Gen Test Cases'!$AA:$AA,$B61,'Gen Test Cases'!$I:$I,D$55)+COUNTIFS('OEL 8 Test Cases '!A:A,$B61,'OEL 8 Test Cases '!J:J,D$55)</f>
        <v>0</v>
      </c>
      <c r="E61" s="232">
        <f>COUNTIFS('Gen Test Cases'!$AA:$AA,$B61,'Gen Test Cases'!$I:$I,E$55)+COUNTIFS('OEL 8 Test Cases '!A:A,$B61,'OEL 8 Test Cases '!J:J,E$55)</f>
        <v>0</v>
      </c>
      <c r="F61" s="232">
        <f>COUNTIFS('Gen Test Cases'!$AA:$AA,$B61,'Gen Test Cases'!$I:$I,F$55)+COUNTIFS('OEL 8 Test Cases '!A:A,$B61,'OEL 8 Test Cases '!J:J,F$55)</f>
        <v>0</v>
      </c>
      <c r="G61" s="233">
        <v>5</v>
      </c>
      <c r="H61" s="90">
        <f t="shared" si="4"/>
        <v>20</v>
      </c>
      <c r="I61" s="90">
        <f t="shared" si="5"/>
        <v>0</v>
      </c>
      <c r="J61" s="90"/>
      <c r="K61" s="243" t="str">
        <f>"MULTIPLE OR INVALID ISSUE CODES (SEE TEST CASES TABS)"</f>
        <v>MULTIPLE OR INVALID ISSUE CODES (SEE TEST CASES TABS)</v>
      </c>
      <c r="L61" s="90"/>
      <c r="M61" s="90"/>
      <c r="N61" s="90"/>
      <c r="O61" s="90"/>
      <c r="P61" s="240"/>
    </row>
    <row r="62" spans="1:16" ht="14.5" x14ac:dyDescent="0.35">
      <c r="A62" s="91"/>
      <c r="B62" s="120">
        <v>2</v>
      </c>
      <c r="C62" s="159">
        <f>COUNTIF('Gen Test Cases'!AA:AA,$B62)+COUNTIF('OEL 8 Test Cases '!AA:AA,$B62)</f>
        <v>4</v>
      </c>
      <c r="D62" s="232">
        <f>COUNTIFS('Gen Test Cases'!$AA:$AA,$B62,'Gen Test Cases'!$I:$I,D$55)+COUNTIFS('OEL 8 Test Cases '!A:A,$B62,'OEL 8 Test Cases '!J:J,D$55)</f>
        <v>0</v>
      </c>
      <c r="E62" s="232">
        <f>COUNTIFS('Gen Test Cases'!$AA:$AA,$B62,'Gen Test Cases'!$I:$I,E$55)+COUNTIFS('OEL 8 Test Cases '!A:A,$B62,'OEL 8 Test Cases '!J:J,E$55)</f>
        <v>0</v>
      </c>
      <c r="F62" s="232">
        <f>COUNTIFS('Gen Test Cases'!$AA:$AA,$B62,'Gen Test Cases'!$I:$I,F$55)+COUNTIFS('OEL 8 Test Cases '!A:A,$B62,'OEL 8 Test Cases '!J:J,F$55)</f>
        <v>0</v>
      </c>
      <c r="G62" s="233">
        <v>2</v>
      </c>
      <c r="H62" s="90">
        <f t="shared" si="4"/>
        <v>8</v>
      </c>
      <c r="I62" s="90">
        <f t="shared" si="5"/>
        <v>0</v>
      </c>
      <c r="J62" s="90"/>
      <c r="K62" s="90"/>
      <c r="L62" s="90"/>
      <c r="M62" s="90"/>
      <c r="N62" s="90"/>
      <c r="O62" s="90"/>
      <c r="P62" s="240"/>
    </row>
    <row r="63" spans="1:16" ht="14.5" x14ac:dyDescent="0.35">
      <c r="A63" s="91"/>
      <c r="B63" s="120">
        <v>1</v>
      </c>
      <c r="C63" s="159">
        <f>COUNTIF('Gen Test Cases'!AA:AA,$B63)+COUNTIF('OEL 8 Test Cases '!AA:AA,$B63)</f>
        <v>3</v>
      </c>
      <c r="D63" s="232">
        <f>COUNTIFS('Gen Test Cases'!$AA:$AA,$B63,'Gen Test Cases'!$I:$I,D$55)+COUNTIFS('OEL 8 Test Cases '!A:A,$B63,'OEL 8 Test Cases '!J:J,D$55)</f>
        <v>0</v>
      </c>
      <c r="E63" s="232">
        <f>COUNTIFS('Gen Test Cases'!$AA:$AA,$B63,'Gen Test Cases'!$I:$I,E$55)+COUNTIFS('OEL 8 Test Cases '!A:A,$B63,'OEL 8 Test Cases '!J:J,E$55)</f>
        <v>0</v>
      </c>
      <c r="F63" s="232">
        <f>COUNTIFS('Gen Test Cases'!$AA:$AA,$B63,'Gen Test Cases'!$I:$I,F$55)+COUNTIFS('OEL 8 Test Cases '!A:A,$B63,'OEL 8 Test Cases '!J:J,F$55)</f>
        <v>0</v>
      </c>
      <c r="G63" s="233">
        <v>1</v>
      </c>
      <c r="H63" s="90">
        <f t="shared" si="4"/>
        <v>3</v>
      </c>
      <c r="I63" s="90">
        <f t="shared" si="5"/>
        <v>0</v>
      </c>
      <c r="J63" s="90"/>
      <c r="K63" s="90"/>
      <c r="L63" s="90"/>
      <c r="M63" s="90"/>
      <c r="N63" s="90"/>
      <c r="O63" s="90"/>
      <c r="P63" s="240"/>
    </row>
    <row r="64" spans="1:16" ht="14.5" hidden="1" x14ac:dyDescent="0.35">
      <c r="A64" s="91"/>
      <c r="B64" s="160" t="s">
        <v>61</v>
      </c>
      <c r="C64" s="161"/>
      <c r="D64" s="234">
        <f>SUM(I56:I63)/SUM(H56:H63)*100</f>
        <v>0</v>
      </c>
      <c r="E64" s="90"/>
      <c r="F64" s="90"/>
      <c r="G64" s="90"/>
      <c r="H64" s="90"/>
      <c r="I64" s="90"/>
      <c r="J64" s="90"/>
      <c r="K64" s="90"/>
      <c r="L64" s="90"/>
      <c r="M64" s="90"/>
      <c r="N64" s="90"/>
      <c r="O64" s="90"/>
      <c r="P64" s="240"/>
    </row>
    <row r="65" spans="1:16" ht="12.75" customHeight="1" x14ac:dyDescent="0.35">
      <c r="A65" s="95"/>
      <c r="B65" s="96"/>
      <c r="C65" s="96"/>
      <c r="D65" s="96"/>
      <c r="E65" s="96"/>
      <c r="F65" s="96"/>
      <c r="G65" s="96"/>
      <c r="H65" s="96"/>
      <c r="I65" s="96"/>
      <c r="J65" s="96"/>
      <c r="K65" s="121"/>
      <c r="L65" s="121"/>
      <c r="M65" s="121"/>
      <c r="N65" s="121"/>
      <c r="O65" s="121"/>
      <c r="P65" s="226"/>
    </row>
  </sheetData>
  <mergeCells count="3">
    <mergeCell ref="A50:A51"/>
    <mergeCell ref="A11:A12"/>
    <mergeCell ref="A31:A32"/>
  </mergeCells>
  <conditionalFormatting sqref="D52">
    <cfRule type="cellIs" dxfId="558" priority="17" stopIfTrue="1" operator="greaterThan">
      <formula>0</formula>
    </cfRule>
  </conditionalFormatting>
  <conditionalFormatting sqref="N52">
    <cfRule type="cellIs" dxfId="557" priority="14" stopIfTrue="1" operator="greaterThan">
      <formula>0</formula>
    </cfRule>
    <cfRule type="cellIs" dxfId="556" priority="15" stopIfTrue="1" operator="lessThan">
      <formula>0</formula>
    </cfRule>
  </conditionalFormatting>
  <conditionalFormatting sqref="K56:K57 K37:K38">
    <cfRule type="expression" dxfId="555" priority="10" stopIfTrue="1">
      <formula>$J$56=0</formula>
    </cfRule>
  </conditionalFormatting>
  <conditionalFormatting sqref="K60:K61 K41:K42">
    <cfRule type="expression" dxfId="554" priority="11" stopIfTrue="1">
      <formula>$J$60=0</formula>
    </cfRule>
  </conditionalFormatting>
  <conditionalFormatting sqref="K17:K18">
    <cfRule type="expression" dxfId="553" priority="8" stopIfTrue="1">
      <formula>$J$17=0</formula>
    </cfRule>
  </conditionalFormatting>
  <conditionalFormatting sqref="K21:K22">
    <cfRule type="expression" dxfId="552" priority="9" stopIfTrue="1">
      <formula>$J$21=0</formula>
    </cfRule>
  </conditionalFormatting>
  <conditionalFormatting sqref="N33">
    <cfRule type="cellIs" dxfId="551" priority="5" stopIfTrue="1" operator="greaterThan">
      <formula>0</formula>
    </cfRule>
    <cfRule type="cellIs" dxfId="550" priority="6" stopIfTrue="1" operator="lessThan">
      <formula>0</formula>
    </cfRule>
  </conditionalFormatting>
  <conditionalFormatting sqref="N13">
    <cfRule type="cellIs" dxfId="549" priority="1" stopIfTrue="1" operator="greaterThan">
      <formula>0</formula>
    </cfRule>
    <cfRule type="cellIs" dxfId="548" priority="2"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E35" sqref="E35"/>
    </sheetView>
  </sheetViews>
  <sheetFormatPr defaultColWidth="11.26953125" defaultRowHeight="12.75" customHeight="1" x14ac:dyDescent="0.35"/>
  <cols>
    <col min="1" max="13" width="11.26953125" style="146" customWidth="1"/>
    <col min="14" max="14" width="9.26953125" style="146" customWidth="1"/>
    <col min="15" max="16384" width="11.26953125" style="146"/>
  </cols>
  <sheetData>
    <row r="1" spans="1:14" ht="14.5" x14ac:dyDescent="0.35">
      <c r="A1" s="36" t="s">
        <v>68</v>
      </c>
      <c r="B1" s="37"/>
      <c r="C1" s="37"/>
      <c r="D1" s="37"/>
      <c r="E1" s="37"/>
      <c r="F1" s="37"/>
      <c r="G1" s="37"/>
      <c r="H1" s="37"/>
      <c r="I1" s="37"/>
      <c r="J1" s="37"/>
      <c r="K1" s="37"/>
      <c r="L1" s="37"/>
      <c r="M1" s="37"/>
      <c r="N1" s="38"/>
    </row>
    <row r="2" spans="1:14" ht="12.75" customHeight="1" x14ac:dyDescent="0.35">
      <c r="A2" s="74" t="s">
        <v>69</v>
      </c>
      <c r="B2" s="75"/>
      <c r="C2" s="75"/>
      <c r="D2" s="75"/>
      <c r="E2" s="75"/>
      <c r="F2" s="75"/>
      <c r="G2" s="75"/>
      <c r="H2" s="75"/>
      <c r="I2" s="75"/>
      <c r="J2" s="75"/>
      <c r="K2" s="75"/>
      <c r="L2" s="75"/>
      <c r="M2" s="75"/>
      <c r="N2" s="76"/>
    </row>
    <row r="3" spans="1:14" s="145" customFormat="1" ht="12.75" customHeight="1" x14ac:dyDescent="0.25">
      <c r="A3" s="358" t="s">
        <v>6514</v>
      </c>
      <c r="B3" s="359"/>
      <c r="C3" s="359"/>
      <c r="D3" s="359"/>
      <c r="E3" s="359"/>
      <c r="F3" s="359"/>
      <c r="G3" s="359"/>
      <c r="H3" s="359"/>
      <c r="I3" s="359"/>
      <c r="J3" s="359"/>
      <c r="K3" s="359"/>
      <c r="L3" s="359"/>
      <c r="M3" s="359"/>
      <c r="N3" s="360"/>
    </row>
    <row r="4" spans="1:14" s="145" customFormat="1" ht="12.5" x14ac:dyDescent="0.25">
      <c r="A4" s="361"/>
      <c r="B4" s="362"/>
      <c r="C4" s="362"/>
      <c r="D4" s="362"/>
      <c r="E4" s="362"/>
      <c r="F4" s="362"/>
      <c r="G4" s="362"/>
      <c r="H4" s="362"/>
      <c r="I4" s="362"/>
      <c r="J4" s="362"/>
      <c r="K4" s="362"/>
      <c r="L4" s="362"/>
      <c r="M4" s="362"/>
      <c r="N4" s="363"/>
    </row>
    <row r="5" spans="1:14" s="145" customFormat="1" ht="12.5" x14ac:dyDescent="0.25">
      <c r="A5" s="361"/>
      <c r="B5" s="362"/>
      <c r="C5" s="362"/>
      <c r="D5" s="362"/>
      <c r="E5" s="362"/>
      <c r="F5" s="362"/>
      <c r="G5" s="362"/>
      <c r="H5" s="362"/>
      <c r="I5" s="362"/>
      <c r="J5" s="362"/>
      <c r="K5" s="362"/>
      <c r="L5" s="362"/>
      <c r="M5" s="362"/>
      <c r="N5" s="363"/>
    </row>
    <row r="6" spans="1:14" s="145" customFormat="1" ht="12.5" x14ac:dyDescent="0.25">
      <c r="A6" s="361"/>
      <c r="B6" s="362"/>
      <c r="C6" s="362"/>
      <c r="D6" s="362"/>
      <c r="E6" s="362"/>
      <c r="F6" s="362"/>
      <c r="G6" s="362"/>
      <c r="H6" s="362"/>
      <c r="I6" s="362"/>
      <c r="J6" s="362"/>
      <c r="K6" s="362"/>
      <c r="L6" s="362"/>
      <c r="M6" s="362"/>
      <c r="N6" s="363"/>
    </row>
    <row r="7" spans="1:14" s="145" customFormat="1" ht="12.5" x14ac:dyDescent="0.25">
      <c r="A7" s="361"/>
      <c r="B7" s="362"/>
      <c r="C7" s="362"/>
      <c r="D7" s="362"/>
      <c r="E7" s="362"/>
      <c r="F7" s="362"/>
      <c r="G7" s="362"/>
      <c r="H7" s="362"/>
      <c r="I7" s="362"/>
      <c r="J7" s="362"/>
      <c r="K7" s="362"/>
      <c r="L7" s="362"/>
      <c r="M7" s="362"/>
      <c r="N7" s="363"/>
    </row>
    <row r="8" spans="1:14" s="145" customFormat="1" ht="12.5" x14ac:dyDescent="0.25">
      <c r="A8" s="361"/>
      <c r="B8" s="362"/>
      <c r="C8" s="362"/>
      <c r="D8" s="362"/>
      <c r="E8" s="362"/>
      <c r="F8" s="362"/>
      <c r="G8" s="362"/>
      <c r="H8" s="362"/>
      <c r="I8" s="362"/>
      <c r="J8" s="362"/>
      <c r="K8" s="362"/>
      <c r="L8" s="362"/>
      <c r="M8" s="362"/>
      <c r="N8" s="363"/>
    </row>
    <row r="9" spans="1:14" s="145" customFormat="1" ht="12.5" x14ac:dyDescent="0.25">
      <c r="A9" s="361"/>
      <c r="B9" s="362"/>
      <c r="C9" s="362"/>
      <c r="D9" s="362"/>
      <c r="E9" s="362"/>
      <c r="F9" s="362"/>
      <c r="G9" s="362"/>
      <c r="H9" s="362"/>
      <c r="I9" s="362"/>
      <c r="J9" s="362"/>
      <c r="K9" s="362"/>
      <c r="L9" s="362"/>
      <c r="M9" s="362"/>
      <c r="N9" s="363"/>
    </row>
    <row r="10" spans="1:14" s="145" customFormat="1" ht="12.5" x14ac:dyDescent="0.25">
      <c r="A10" s="361"/>
      <c r="B10" s="362"/>
      <c r="C10" s="362"/>
      <c r="D10" s="362"/>
      <c r="E10" s="362"/>
      <c r="F10" s="362"/>
      <c r="G10" s="362"/>
      <c r="H10" s="362"/>
      <c r="I10" s="362"/>
      <c r="J10" s="362"/>
      <c r="K10" s="362"/>
      <c r="L10" s="362"/>
      <c r="M10" s="362"/>
      <c r="N10" s="363"/>
    </row>
    <row r="11" spans="1:14" s="145" customFormat="1" ht="12.5" x14ac:dyDescent="0.25">
      <c r="A11" s="361"/>
      <c r="B11" s="362"/>
      <c r="C11" s="362"/>
      <c r="D11" s="362"/>
      <c r="E11" s="362"/>
      <c r="F11" s="362"/>
      <c r="G11" s="362"/>
      <c r="H11" s="362"/>
      <c r="I11" s="362"/>
      <c r="J11" s="362"/>
      <c r="K11" s="362"/>
      <c r="L11" s="362"/>
      <c r="M11" s="362"/>
      <c r="N11" s="363"/>
    </row>
    <row r="12" spans="1:14" s="145" customFormat="1" ht="12.5" x14ac:dyDescent="0.25">
      <c r="A12" s="361"/>
      <c r="B12" s="362"/>
      <c r="C12" s="362"/>
      <c r="D12" s="362"/>
      <c r="E12" s="362"/>
      <c r="F12" s="362"/>
      <c r="G12" s="362"/>
      <c r="H12" s="362"/>
      <c r="I12" s="362"/>
      <c r="J12" s="362"/>
      <c r="K12" s="362"/>
      <c r="L12" s="362"/>
      <c r="M12" s="362"/>
      <c r="N12" s="363"/>
    </row>
    <row r="13" spans="1:14" s="145" customFormat="1" ht="12.75" customHeight="1" x14ac:dyDescent="0.25">
      <c r="A13" s="361"/>
      <c r="B13" s="362"/>
      <c r="C13" s="362"/>
      <c r="D13" s="362"/>
      <c r="E13" s="362"/>
      <c r="F13" s="362"/>
      <c r="G13" s="362"/>
      <c r="H13" s="362"/>
      <c r="I13" s="362"/>
      <c r="J13" s="362"/>
      <c r="K13" s="362"/>
      <c r="L13" s="362"/>
      <c r="M13" s="362"/>
      <c r="N13" s="363"/>
    </row>
    <row r="14" spans="1:14" s="145" customFormat="1" ht="12.75" customHeight="1" x14ac:dyDescent="0.25">
      <c r="A14" s="361"/>
      <c r="B14" s="362"/>
      <c r="C14" s="362"/>
      <c r="D14" s="362"/>
      <c r="E14" s="362"/>
      <c r="F14" s="362"/>
      <c r="G14" s="362"/>
      <c r="H14" s="362"/>
      <c r="I14" s="362"/>
      <c r="J14" s="362"/>
      <c r="K14" s="362"/>
      <c r="L14" s="362"/>
      <c r="M14" s="362"/>
      <c r="N14" s="363"/>
    </row>
    <row r="15" spans="1:14" s="145" customFormat="1" ht="12.5" x14ac:dyDescent="0.25">
      <c r="A15" s="361"/>
      <c r="B15" s="362"/>
      <c r="C15" s="362"/>
      <c r="D15" s="362"/>
      <c r="E15" s="362"/>
      <c r="F15" s="362"/>
      <c r="G15" s="362"/>
      <c r="H15" s="362"/>
      <c r="I15" s="362"/>
      <c r="J15" s="362"/>
      <c r="K15" s="362"/>
      <c r="L15" s="362"/>
      <c r="M15" s="362"/>
      <c r="N15" s="363"/>
    </row>
    <row r="16" spans="1:14" s="145" customFormat="1" ht="12.75" customHeight="1" x14ac:dyDescent="0.25">
      <c r="A16" s="361"/>
      <c r="B16" s="362"/>
      <c r="C16" s="362"/>
      <c r="D16" s="362"/>
      <c r="E16" s="362"/>
      <c r="F16" s="362"/>
      <c r="G16" s="362"/>
      <c r="H16" s="362"/>
      <c r="I16" s="362"/>
      <c r="J16" s="362"/>
      <c r="K16" s="362"/>
      <c r="L16" s="362"/>
      <c r="M16" s="362"/>
      <c r="N16" s="363"/>
    </row>
    <row r="17" spans="1:14" ht="45.5" customHeight="1" x14ac:dyDescent="0.35">
      <c r="A17" s="364"/>
      <c r="B17" s="365"/>
      <c r="C17" s="365"/>
      <c r="D17" s="365"/>
      <c r="E17" s="365"/>
      <c r="F17" s="365"/>
      <c r="G17" s="365"/>
      <c r="H17" s="365"/>
      <c r="I17" s="365"/>
      <c r="J17" s="365"/>
      <c r="K17" s="365"/>
      <c r="L17" s="365"/>
      <c r="M17" s="365"/>
      <c r="N17" s="366"/>
    </row>
    <row r="18" spans="1:14" s="145" customFormat="1" ht="18" hidden="1" customHeight="1" x14ac:dyDescent="0.25">
      <c r="A18" s="144"/>
      <c r="B18" s="144"/>
      <c r="C18" s="144"/>
      <c r="D18" s="144"/>
      <c r="E18" s="144"/>
      <c r="F18" s="144"/>
      <c r="G18" s="144"/>
      <c r="H18" s="144"/>
      <c r="I18" s="144"/>
      <c r="J18" s="144"/>
      <c r="K18" s="144"/>
      <c r="L18" s="144"/>
      <c r="M18" s="144"/>
      <c r="N18" s="144"/>
    </row>
    <row r="19" spans="1:14" s="145" customFormat="1" ht="61.5" customHeight="1" x14ac:dyDescent="0.25">
      <c r="A19" s="39" t="s">
        <v>70</v>
      </c>
      <c r="B19" s="40"/>
      <c r="C19" s="40"/>
      <c r="D19" s="40"/>
      <c r="E19" s="40"/>
      <c r="F19" s="40"/>
      <c r="G19" s="40"/>
      <c r="H19" s="40"/>
      <c r="I19" s="40"/>
      <c r="J19" s="40"/>
      <c r="K19" s="40"/>
      <c r="L19" s="40"/>
      <c r="M19" s="40"/>
      <c r="N19" s="41"/>
    </row>
    <row r="20" spans="1:14" s="145" customFormat="1" ht="12.75" customHeight="1" x14ac:dyDescent="0.25">
      <c r="A20" s="42" t="s">
        <v>71</v>
      </c>
      <c r="B20" s="43"/>
      <c r="C20" s="44"/>
      <c r="D20" s="147" t="s">
        <v>72</v>
      </c>
      <c r="E20" s="148"/>
      <c r="F20" s="148"/>
      <c r="G20" s="148"/>
      <c r="H20" s="148"/>
      <c r="I20" s="148"/>
      <c r="J20" s="148"/>
      <c r="K20" s="148"/>
      <c r="L20" s="148"/>
      <c r="M20" s="148"/>
      <c r="N20" s="149"/>
    </row>
    <row r="21" spans="1:14" ht="12.75" customHeight="1" x14ac:dyDescent="0.35">
      <c r="A21" s="45"/>
      <c r="B21" s="46"/>
      <c r="C21" s="47"/>
      <c r="D21" s="150" t="s">
        <v>73</v>
      </c>
      <c r="E21" s="151"/>
      <c r="F21" s="151"/>
      <c r="G21" s="151"/>
      <c r="H21" s="151"/>
      <c r="I21" s="151"/>
      <c r="J21" s="151"/>
      <c r="K21" s="151"/>
      <c r="L21" s="151"/>
      <c r="M21" s="151"/>
      <c r="N21" s="152"/>
    </row>
    <row r="22" spans="1:14" ht="14.5" x14ac:dyDescent="0.35">
      <c r="A22" s="48" t="s">
        <v>74</v>
      </c>
      <c r="B22" s="49"/>
      <c r="C22" s="50"/>
      <c r="D22" s="153" t="s">
        <v>75</v>
      </c>
      <c r="E22" s="154"/>
      <c r="F22" s="154"/>
      <c r="G22" s="154"/>
      <c r="H22" s="154"/>
      <c r="I22" s="154"/>
      <c r="J22" s="154"/>
      <c r="K22" s="154"/>
      <c r="L22" s="154"/>
      <c r="M22" s="154"/>
      <c r="N22" s="155"/>
    </row>
    <row r="23" spans="1:14" ht="12.75" customHeight="1" x14ac:dyDescent="0.35">
      <c r="A23" s="42" t="s">
        <v>76</v>
      </c>
      <c r="B23" s="43"/>
      <c r="C23" s="44"/>
      <c r="D23" s="147" t="s">
        <v>77</v>
      </c>
      <c r="E23" s="148"/>
      <c r="F23" s="148"/>
      <c r="G23" s="148"/>
      <c r="H23" s="148"/>
      <c r="I23" s="148"/>
      <c r="J23" s="148"/>
      <c r="K23" s="148"/>
      <c r="L23" s="148"/>
      <c r="M23" s="148"/>
      <c r="N23" s="149"/>
    </row>
    <row r="24" spans="1:14" ht="14.5" x14ac:dyDescent="0.35">
      <c r="A24" s="42" t="s">
        <v>78</v>
      </c>
      <c r="B24" s="43"/>
      <c r="C24" s="44"/>
      <c r="D24" s="367" t="s">
        <v>79</v>
      </c>
      <c r="E24" s="368"/>
      <c r="F24" s="368"/>
      <c r="G24" s="368"/>
      <c r="H24" s="368"/>
      <c r="I24" s="368"/>
      <c r="J24" s="368"/>
      <c r="K24" s="368"/>
      <c r="L24" s="368"/>
      <c r="M24" s="368"/>
      <c r="N24" s="369"/>
    </row>
    <row r="25" spans="1:14" ht="12.75" customHeight="1" x14ac:dyDescent="0.35">
      <c r="A25" s="51"/>
      <c r="B25" s="52"/>
      <c r="C25" s="53"/>
      <c r="D25" s="370"/>
      <c r="E25" s="371"/>
      <c r="F25" s="371"/>
      <c r="G25" s="371"/>
      <c r="H25" s="371"/>
      <c r="I25" s="371"/>
      <c r="J25" s="371"/>
      <c r="K25" s="371"/>
      <c r="L25" s="371"/>
      <c r="M25" s="371"/>
      <c r="N25" s="372"/>
    </row>
    <row r="26" spans="1:14" ht="12.75" customHeight="1" x14ac:dyDescent="0.35">
      <c r="A26" s="167" t="s">
        <v>80</v>
      </c>
      <c r="B26" s="168"/>
      <c r="C26" s="169"/>
      <c r="D26" s="170" t="s">
        <v>6506</v>
      </c>
      <c r="E26" s="171"/>
      <c r="F26" s="171"/>
      <c r="G26" s="171"/>
      <c r="H26" s="171"/>
      <c r="I26" s="171"/>
      <c r="J26" s="171"/>
      <c r="K26" s="171"/>
      <c r="L26" s="171"/>
      <c r="M26" s="171"/>
      <c r="N26" s="172"/>
    </row>
    <row r="27" spans="1:14" ht="14.5" x14ac:dyDescent="0.35">
      <c r="A27" s="51" t="s">
        <v>81</v>
      </c>
      <c r="B27" s="52"/>
      <c r="C27" s="53"/>
      <c r="D27" s="156" t="s">
        <v>82</v>
      </c>
      <c r="E27" s="157"/>
      <c r="F27" s="157"/>
      <c r="G27" s="157"/>
      <c r="H27" s="157"/>
      <c r="I27" s="157"/>
      <c r="J27" s="157"/>
      <c r="K27" s="157"/>
      <c r="L27" s="157"/>
      <c r="M27" s="157"/>
      <c r="N27" s="158"/>
    </row>
    <row r="28" spans="1:14" ht="12.75" customHeight="1" x14ac:dyDescent="0.35">
      <c r="A28" s="45"/>
      <c r="B28" s="46"/>
      <c r="C28" s="47"/>
      <c r="D28" s="150" t="s">
        <v>83</v>
      </c>
      <c r="E28" s="151"/>
      <c r="F28" s="151"/>
      <c r="G28" s="151"/>
      <c r="H28" s="151"/>
      <c r="I28" s="151"/>
      <c r="J28" s="151"/>
      <c r="K28" s="151"/>
      <c r="L28" s="151"/>
      <c r="M28" s="151"/>
      <c r="N28" s="152"/>
    </row>
    <row r="29" spans="1:14" ht="14.5" x14ac:dyDescent="0.35">
      <c r="A29" s="42" t="s">
        <v>84</v>
      </c>
      <c r="B29" s="43"/>
      <c r="C29" s="44"/>
      <c r="D29" s="147" t="s">
        <v>85</v>
      </c>
      <c r="E29" s="148"/>
      <c r="F29" s="148"/>
      <c r="G29" s="148"/>
      <c r="H29" s="148"/>
      <c r="I29" s="148"/>
      <c r="J29" s="148"/>
      <c r="K29" s="148"/>
      <c r="L29" s="148"/>
      <c r="M29" s="148"/>
      <c r="N29" s="149"/>
    </row>
    <row r="30" spans="1:14" ht="14.5" x14ac:dyDescent="0.35">
      <c r="A30" s="45"/>
      <c r="B30" s="46"/>
      <c r="C30" s="47"/>
      <c r="D30" s="150" t="s">
        <v>86</v>
      </c>
      <c r="E30" s="151"/>
      <c r="F30" s="151"/>
      <c r="G30" s="151"/>
      <c r="H30" s="151"/>
      <c r="I30" s="151"/>
      <c r="J30" s="151"/>
      <c r="K30" s="151"/>
      <c r="L30" s="151"/>
      <c r="M30" s="151"/>
      <c r="N30" s="152"/>
    </row>
    <row r="31" spans="1:14" ht="14.5" x14ac:dyDescent="0.35">
      <c r="A31" s="48" t="s">
        <v>87</v>
      </c>
      <c r="B31" s="49"/>
      <c r="C31" s="50"/>
      <c r="D31" s="153" t="s">
        <v>88</v>
      </c>
      <c r="E31" s="154"/>
      <c r="F31" s="154"/>
      <c r="G31" s="154"/>
      <c r="H31" s="154"/>
      <c r="I31" s="154"/>
      <c r="J31" s="154"/>
      <c r="K31" s="154"/>
      <c r="L31" s="154"/>
      <c r="M31" s="154"/>
      <c r="N31" s="155"/>
    </row>
    <row r="32" spans="1:14" ht="14.5" x14ac:dyDescent="0.35">
      <c r="A32" s="42" t="s">
        <v>89</v>
      </c>
      <c r="B32" s="43"/>
      <c r="C32" s="44"/>
      <c r="D32" s="147" t="s">
        <v>90</v>
      </c>
      <c r="E32" s="148"/>
      <c r="F32" s="148"/>
      <c r="G32" s="148"/>
      <c r="H32" s="148"/>
      <c r="I32" s="148"/>
      <c r="J32" s="148"/>
      <c r="K32" s="148"/>
      <c r="L32" s="148"/>
      <c r="M32" s="148"/>
      <c r="N32" s="149"/>
    </row>
    <row r="33" spans="1:14" ht="12.75" customHeight="1" x14ac:dyDescent="0.35">
      <c r="A33" s="45"/>
      <c r="B33" s="46"/>
      <c r="C33" s="47"/>
      <c r="D33" s="150" t="s">
        <v>91</v>
      </c>
      <c r="E33" s="151"/>
      <c r="F33" s="151"/>
      <c r="G33" s="151"/>
      <c r="H33" s="151"/>
      <c r="I33" s="151"/>
      <c r="J33" s="151"/>
      <c r="K33" s="151"/>
      <c r="L33" s="151"/>
      <c r="M33" s="151"/>
      <c r="N33" s="152"/>
    </row>
    <row r="34" spans="1:14" ht="14.5" x14ac:dyDescent="0.35">
      <c r="A34" s="42" t="s">
        <v>92</v>
      </c>
      <c r="B34" s="43"/>
      <c r="C34" s="44"/>
      <c r="D34" s="147" t="s">
        <v>93</v>
      </c>
      <c r="E34" s="148"/>
      <c r="F34" s="148"/>
      <c r="G34" s="148"/>
      <c r="H34" s="148"/>
      <c r="I34" s="148"/>
      <c r="J34" s="148"/>
      <c r="K34" s="148"/>
      <c r="L34" s="148"/>
      <c r="M34" s="148"/>
      <c r="N34" s="149"/>
    </row>
    <row r="35" spans="1:14" ht="15" customHeight="1" x14ac:dyDescent="0.35">
      <c r="A35" s="51"/>
      <c r="B35" s="52"/>
      <c r="C35" s="53"/>
      <c r="D35" s="156" t="s">
        <v>94</v>
      </c>
      <c r="E35" s="157"/>
      <c r="F35" s="157"/>
      <c r="G35" s="157"/>
      <c r="H35" s="157"/>
      <c r="I35" s="157"/>
      <c r="J35" s="157"/>
      <c r="K35" s="157"/>
      <c r="L35" s="157"/>
      <c r="M35" s="157"/>
      <c r="N35" s="158"/>
    </row>
    <row r="36" spans="1:14" ht="14.5" x14ac:dyDescent="0.35">
      <c r="A36" s="51"/>
      <c r="B36" s="52"/>
      <c r="C36" s="53"/>
      <c r="D36" s="156" t="s">
        <v>95</v>
      </c>
      <c r="E36" s="157"/>
      <c r="F36" s="157"/>
      <c r="G36" s="157"/>
      <c r="H36" s="157"/>
      <c r="I36" s="157"/>
      <c r="J36" s="157"/>
      <c r="K36" s="157"/>
      <c r="L36" s="157"/>
      <c r="M36" s="157"/>
      <c r="N36" s="158"/>
    </row>
    <row r="37" spans="1:14" ht="14.5" x14ac:dyDescent="0.35">
      <c r="A37" s="51"/>
      <c r="B37" s="52"/>
      <c r="C37" s="53"/>
      <c r="D37" s="156" t="s">
        <v>96</v>
      </c>
      <c r="E37" s="157"/>
      <c r="F37" s="157"/>
      <c r="G37" s="157"/>
      <c r="H37" s="157"/>
      <c r="I37" s="157"/>
      <c r="J37" s="157"/>
      <c r="K37" s="157"/>
      <c r="L37" s="157"/>
      <c r="M37" s="157"/>
      <c r="N37" s="158"/>
    </row>
    <row r="38" spans="1:14" ht="14.5" x14ac:dyDescent="0.35">
      <c r="A38" s="45"/>
      <c r="B38" s="46"/>
      <c r="C38" s="47"/>
      <c r="D38" s="150" t="s">
        <v>97</v>
      </c>
      <c r="E38" s="151"/>
      <c r="F38" s="151"/>
      <c r="G38" s="151"/>
      <c r="H38" s="151"/>
      <c r="I38" s="151"/>
      <c r="J38" s="151"/>
      <c r="K38" s="151"/>
      <c r="L38" s="151"/>
      <c r="M38" s="151"/>
      <c r="N38" s="152"/>
    </row>
    <row r="39" spans="1:14" ht="14.5" x14ac:dyDescent="0.35">
      <c r="A39" s="42" t="s">
        <v>98</v>
      </c>
      <c r="B39" s="43"/>
      <c r="C39" s="44"/>
      <c r="D39" s="147" t="s">
        <v>99</v>
      </c>
      <c r="E39" s="148"/>
      <c r="F39" s="148"/>
      <c r="G39" s="148"/>
      <c r="H39" s="148"/>
      <c r="I39" s="148"/>
      <c r="J39" s="148"/>
      <c r="K39" s="148"/>
      <c r="L39" s="148"/>
      <c r="M39" s="148"/>
      <c r="N39" s="149"/>
    </row>
    <row r="40" spans="1:14" ht="14.5" x14ac:dyDescent="0.35">
      <c r="A40" s="45"/>
      <c r="B40" s="46"/>
      <c r="C40" s="47"/>
      <c r="D40" s="150" t="s">
        <v>100</v>
      </c>
      <c r="E40" s="151"/>
      <c r="F40" s="151"/>
      <c r="G40" s="151"/>
      <c r="H40" s="151"/>
      <c r="I40" s="151"/>
      <c r="J40" s="151"/>
      <c r="K40" s="151"/>
      <c r="L40" s="151"/>
      <c r="M40" s="151"/>
      <c r="N40" s="152"/>
    </row>
    <row r="41" spans="1:14" ht="14.5" x14ac:dyDescent="0.35">
      <c r="A41" s="124" t="s">
        <v>101</v>
      </c>
      <c r="B41" s="125"/>
      <c r="C41" s="126"/>
      <c r="D41" s="373" t="s">
        <v>102</v>
      </c>
      <c r="E41" s="374"/>
      <c r="F41" s="374"/>
      <c r="G41" s="374"/>
      <c r="H41" s="374"/>
      <c r="I41" s="374"/>
      <c r="J41" s="374"/>
      <c r="K41" s="374"/>
      <c r="L41" s="374"/>
      <c r="M41" s="374"/>
      <c r="N41" s="375"/>
    </row>
    <row r="42" spans="1:14" ht="14.5" x14ac:dyDescent="0.35">
      <c r="A42" s="127"/>
      <c r="B42" s="52"/>
      <c r="C42" s="128"/>
      <c r="D42" s="376"/>
      <c r="E42" s="377"/>
      <c r="F42" s="377"/>
      <c r="G42" s="377"/>
      <c r="H42" s="377"/>
      <c r="I42" s="377"/>
      <c r="J42" s="377"/>
      <c r="K42" s="377"/>
      <c r="L42" s="377"/>
      <c r="M42" s="377"/>
      <c r="N42" s="378"/>
    </row>
    <row r="43" spans="1:14" ht="14.5" x14ac:dyDescent="0.35">
      <c r="A43" s="173" t="s">
        <v>103</v>
      </c>
      <c r="B43" s="168"/>
      <c r="C43" s="174"/>
      <c r="D43" s="153" t="s">
        <v>104</v>
      </c>
      <c r="E43" s="154"/>
      <c r="F43" s="154"/>
      <c r="G43" s="154"/>
      <c r="H43" s="154"/>
      <c r="I43" s="154"/>
      <c r="J43" s="154"/>
      <c r="K43" s="154"/>
      <c r="L43" s="154"/>
      <c r="M43" s="154"/>
      <c r="N43" s="155"/>
    </row>
    <row r="44" spans="1:14" ht="14.5" x14ac:dyDescent="0.35">
      <c r="A44" s="167" t="s">
        <v>105</v>
      </c>
      <c r="B44" s="168"/>
      <c r="C44" s="174"/>
      <c r="D44" s="153" t="s">
        <v>106</v>
      </c>
      <c r="E44" s="154"/>
      <c r="F44" s="154"/>
      <c r="G44" s="154"/>
      <c r="H44" s="154"/>
      <c r="I44" s="154"/>
      <c r="J44" s="154"/>
      <c r="K44" s="154"/>
      <c r="L44" s="154"/>
      <c r="M44" s="154"/>
      <c r="N44" s="155"/>
    </row>
    <row r="45" spans="1:14" ht="14.5" x14ac:dyDescent="0.35">
      <c r="A45" s="379" t="s">
        <v>107</v>
      </c>
      <c r="B45" s="380"/>
      <c r="C45" s="381"/>
      <c r="D45" s="373" t="s">
        <v>6507</v>
      </c>
      <c r="E45" s="374"/>
      <c r="F45" s="374"/>
      <c r="G45" s="374"/>
      <c r="H45" s="374"/>
      <c r="I45" s="374"/>
      <c r="J45" s="374"/>
      <c r="K45" s="374"/>
      <c r="L45" s="374"/>
      <c r="M45" s="374"/>
      <c r="N45" s="375"/>
    </row>
    <row r="46" spans="1:14" ht="14.5" x14ac:dyDescent="0.35">
      <c r="A46" s="382"/>
      <c r="B46" s="383"/>
      <c r="C46" s="384"/>
      <c r="D46" s="385"/>
      <c r="E46" s="386"/>
      <c r="F46" s="386"/>
      <c r="G46" s="386"/>
      <c r="H46" s="386"/>
      <c r="I46" s="386"/>
      <c r="J46" s="386"/>
      <c r="K46" s="386"/>
      <c r="L46" s="386"/>
      <c r="M46" s="386"/>
      <c r="N46" s="387"/>
    </row>
    <row r="47" spans="1:14" ht="14.5" x14ac:dyDescent="0.35">
      <c r="A47" s="379" t="s">
        <v>108</v>
      </c>
      <c r="B47" s="380"/>
      <c r="C47" s="381"/>
      <c r="D47" s="373" t="s">
        <v>109</v>
      </c>
      <c r="E47" s="374"/>
      <c r="F47" s="374"/>
      <c r="G47" s="374"/>
      <c r="H47" s="374"/>
      <c r="I47" s="374"/>
      <c r="J47" s="374"/>
      <c r="K47" s="374"/>
      <c r="L47" s="374"/>
      <c r="M47" s="374"/>
      <c r="N47" s="375"/>
    </row>
    <row r="48" spans="1:14" ht="14.5" x14ac:dyDescent="0.35">
      <c r="A48" s="382"/>
      <c r="B48" s="383"/>
      <c r="C48" s="384"/>
      <c r="D48" s="385"/>
      <c r="E48" s="386"/>
      <c r="F48" s="386"/>
      <c r="G48" s="386"/>
      <c r="H48" s="386"/>
      <c r="I48" s="386"/>
      <c r="J48" s="386"/>
      <c r="K48" s="386"/>
      <c r="L48" s="386"/>
      <c r="M48" s="386"/>
      <c r="N48" s="387"/>
    </row>
    <row r="49" spans="1:14" ht="14.5" x14ac:dyDescent="0.35">
      <c r="A49" s="124" t="s">
        <v>110</v>
      </c>
      <c r="B49" s="125"/>
      <c r="C49" s="126"/>
      <c r="D49" s="358" t="s">
        <v>111</v>
      </c>
      <c r="E49" s="359"/>
      <c r="F49" s="359"/>
      <c r="G49" s="359"/>
      <c r="H49" s="359"/>
      <c r="I49" s="359"/>
      <c r="J49" s="359"/>
      <c r="K49" s="359"/>
      <c r="L49" s="359"/>
      <c r="M49" s="359"/>
      <c r="N49" s="360"/>
    </row>
    <row r="50" spans="1:14" ht="14.5" x14ac:dyDescent="0.35">
      <c r="A50" s="180"/>
      <c r="B50" s="181"/>
      <c r="C50" s="182"/>
      <c r="D50" s="364"/>
      <c r="E50" s="365"/>
      <c r="F50" s="365"/>
      <c r="G50" s="365"/>
      <c r="H50" s="365"/>
      <c r="I50" s="365"/>
      <c r="J50" s="365"/>
      <c r="K50" s="365"/>
      <c r="L50" s="365"/>
      <c r="M50" s="365"/>
      <c r="N50" s="366"/>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3"/>
  <sheetViews>
    <sheetView zoomScale="90" zoomScaleNormal="90" workbookViewId="0">
      <pane ySplit="2" topLeftCell="A3" activePane="bottomLeft" state="frozen"/>
      <selection pane="bottomLeft" activeCell="J3" sqref="J3:J12"/>
    </sheetView>
  </sheetViews>
  <sheetFormatPr defaultRowHeight="12.75" customHeight="1" x14ac:dyDescent="0.35"/>
  <cols>
    <col min="1" max="1" width="11.7265625" customWidth="1"/>
    <col min="2" max="2" width="11.26953125" customWidth="1"/>
    <col min="3" max="3" width="23" customWidth="1"/>
    <col min="4" max="4" width="20.54296875" customWidth="1"/>
    <col min="5" max="5" width="35" customWidth="1"/>
    <col min="6" max="6" width="33.26953125" customWidth="1"/>
    <col min="7" max="7" width="23" customWidth="1"/>
    <col min="8" max="8" width="23.26953125" customWidth="1"/>
    <col min="9" max="9" width="17.7265625" customWidth="1"/>
    <col min="10" max="10" width="18" customWidth="1"/>
    <col min="11" max="12" width="12.7265625" style="131" customWidth="1"/>
    <col min="13" max="13" width="79.7265625" style="131" customWidth="1"/>
    <col min="14" max="14" width="9.26953125" style="131" customWidth="1"/>
    <col min="15" max="19" width="9.26953125" customWidth="1"/>
    <col min="27" max="27" width="11" style="1" hidden="1" customWidth="1"/>
  </cols>
  <sheetData>
    <row r="1" spans="1:27" s="1" customFormat="1" ht="14.5" x14ac:dyDescent="0.35">
      <c r="A1" s="36" t="s">
        <v>55</v>
      </c>
      <c r="B1" s="37"/>
      <c r="C1" s="37"/>
      <c r="D1" s="37"/>
      <c r="E1" s="37"/>
      <c r="F1" s="37"/>
      <c r="G1" s="37"/>
      <c r="H1" s="37"/>
      <c r="I1" s="37"/>
      <c r="J1" s="37"/>
      <c r="K1" s="185"/>
      <c r="L1" s="186"/>
      <c r="M1" s="186"/>
      <c r="N1" s="187"/>
      <c r="O1" s="187"/>
      <c r="P1" s="187"/>
      <c r="Q1" s="187"/>
      <c r="R1" s="187"/>
      <c r="S1" s="187"/>
      <c r="T1" s="187"/>
      <c r="Y1" s="33"/>
      <c r="AA1" s="37"/>
    </row>
    <row r="2" spans="1:27" ht="42.75" customHeight="1" x14ac:dyDescent="0.35">
      <c r="A2" s="59" t="s">
        <v>112</v>
      </c>
      <c r="B2" s="59" t="s">
        <v>113</v>
      </c>
      <c r="C2" s="59" t="s">
        <v>4853</v>
      </c>
      <c r="D2" s="59" t="s">
        <v>114</v>
      </c>
      <c r="E2" s="59" t="s">
        <v>115</v>
      </c>
      <c r="F2" s="59" t="s">
        <v>4854</v>
      </c>
      <c r="G2" s="61" t="s">
        <v>116</v>
      </c>
      <c r="H2" s="59" t="s">
        <v>117</v>
      </c>
      <c r="I2" s="59" t="s">
        <v>118</v>
      </c>
      <c r="J2" s="61" t="s">
        <v>119</v>
      </c>
      <c r="K2" s="129" t="s">
        <v>120</v>
      </c>
      <c r="L2" s="130" t="s">
        <v>121</v>
      </c>
      <c r="M2" s="130" t="s">
        <v>122</v>
      </c>
      <c r="AA2" s="130" t="s">
        <v>123</v>
      </c>
    </row>
    <row r="3" spans="1:27" ht="137.5" x14ac:dyDescent="0.35">
      <c r="A3" s="217" t="s">
        <v>124</v>
      </c>
      <c r="B3" s="62" t="s">
        <v>125</v>
      </c>
      <c r="C3" s="62" t="s">
        <v>126</v>
      </c>
      <c r="D3" s="303" t="s">
        <v>127</v>
      </c>
      <c r="E3" s="216" t="s">
        <v>128</v>
      </c>
      <c r="F3" s="65" t="s">
        <v>129</v>
      </c>
      <c r="G3" s="65" t="s">
        <v>130</v>
      </c>
      <c r="H3" s="215"/>
      <c r="I3" s="71"/>
      <c r="J3" s="215"/>
      <c r="K3" s="215" t="s">
        <v>131</v>
      </c>
      <c r="L3" s="215" t="s">
        <v>132</v>
      </c>
      <c r="M3" s="218" t="s">
        <v>133</v>
      </c>
      <c r="AA3" s="165" t="e">
        <f>IF(OR(I3="Fail",ISBLANK(I3)),INDEX('Issue Code Table'!C:C,MATCH(L:L,'Issue Code Table'!A:A,0)),IF(K3="Critical",6,IF(K3="Significant",5,IF(K3="Moderate",3,2))))</f>
        <v>#N/A</v>
      </c>
    </row>
    <row r="4" spans="1:27" ht="152.25" customHeight="1" x14ac:dyDescent="0.35">
      <c r="A4" s="217" t="s">
        <v>134</v>
      </c>
      <c r="B4" s="63" t="s">
        <v>135</v>
      </c>
      <c r="C4" s="62" t="s">
        <v>136</v>
      </c>
      <c r="D4" s="303" t="s">
        <v>137</v>
      </c>
      <c r="E4" s="216" t="s">
        <v>138</v>
      </c>
      <c r="F4" s="224" t="s">
        <v>4904</v>
      </c>
      <c r="G4" s="216" t="s">
        <v>139</v>
      </c>
      <c r="H4" s="215"/>
      <c r="I4" s="71"/>
      <c r="J4" s="215"/>
      <c r="K4" s="215" t="s">
        <v>140</v>
      </c>
      <c r="L4" s="215" t="s">
        <v>141</v>
      </c>
      <c r="M4" s="215" t="s">
        <v>142</v>
      </c>
      <c r="N4"/>
      <c r="AA4" s="165" t="e">
        <f>IF(OR(I4="Fail",ISBLANK(I4)),INDEX('Issue Code Table'!C:C,MATCH(L:L,'Issue Code Table'!A:A,0)),IF(K4="Critical",6,IF(K4="Significant",5,IF(K4="Moderate",3,2))))</f>
        <v>#N/A</v>
      </c>
    </row>
    <row r="5" spans="1:27" ht="75.75" customHeight="1" x14ac:dyDescent="0.35">
      <c r="A5" s="217" t="s">
        <v>143</v>
      </c>
      <c r="B5" s="62" t="s">
        <v>144</v>
      </c>
      <c r="C5" s="62" t="s">
        <v>145</v>
      </c>
      <c r="D5" s="62" t="s">
        <v>146</v>
      </c>
      <c r="E5" s="62" t="s">
        <v>147</v>
      </c>
      <c r="F5" s="62" t="s">
        <v>148</v>
      </c>
      <c r="G5" s="62" t="s">
        <v>149</v>
      </c>
      <c r="H5" s="77"/>
      <c r="I5" s="71"/>
      <c r="J5" s="73" t="s">
        <v>150</v>
      </c>
      <c r="K5" s="133" t="s">
        <v>151</v>
      </c>
      <c r="L5" s="213" t="s">
        <v>152</v>
      </c>
      <c r="M5" s="213" t="s">
        <v>153</v>
      </c>
      <c r="AA5" s="165">
        <f>IF(OR(I5="Fail",ISBLANK(I5)),INDEX('Issue Code Table'!C:C,MATCH(L:L,'Issue Code Table'!A:A,0)),IF(K5="Critical",6,IF(K5="Significant",5,IF(K5="Moderate",3,2))))</f>
        <v>2</v>
      </c>
    </row>
    <row r="6" spans="1:27" ht="75.75" customHeight="1" x14ac:dyDescent="0.35">
      <c r="A6" s="217" t="s">
        <v>154</v>
      </c>
      <c r="B6" s="215" t="s">
        <v>2904</v>
      </c>
      <c r="C6" s="215" t="s">
        <v>2905</v>
      </c>
      <c r="D6" s="62" t="s">
        <v>146</v>
      </c>
      <c r="E6" s="348" t="s">
        <v>6472</v>
      </c>
      <c r="F6" s="348" t="s">
        <v>6473</v>
      </c>
      <c r="G6" s="348" t="s">
        <v>6474</v>
      </c>
      <c r="H6" s="349"/>
      <c r="I6" s="71"/>
      <c r="J6" s="73"/>
      <c r="K6" s="350" t="s">
        <v>140</v>
      </c>
      <c r="L6" s="351" t="s">
        <v>6475</v>
      </c>
      <c r="M6" s="352" t="s">
        <v>6469</v>
      </c>
      <c r="AA6" s="165" t="e">
        <f>IF(OR(I6="Fail",ISBLANK(I6)),INDEX('Issue Code Table'!C:C,MATCH(L:L,'Issue Code Table'!A:A,0)),IF(K6="Critical",6,IF(K6="Significant",5,IF(K6="Moderate",3,2))))</f>
        <v>#N/A</v>
      </c>
    </row>
    <row r="7" spans="1:27" ht="75.75" customHeight="1" x14ac:dyDescent="0.35">
      <c r="A7" s="217" t="s">
        <v>162</v>
      </c>
      <c r="B7" s="348" t="s">
        <v>505</v>
      </c>
      <c r="C7" s="348" t="s">
        <v>506</v>
      </c>
      <c r="D7" s="62" t="s">
        <v>146</v>
      </c>
      <c r="E7" s="348" t="s">
        <v>6466</v>
      </c>
      <c r="F7" s="348" t="s">
        <v>6467</v>
      </c>
      <c r="G7" s="348" t="s">
        <v>6468</v>
      </c>
      <c r="H7" s="349"/>
      <c r="I7" s="71"/>
      <c r="J7" s="73"/>
      <c r="K7" s="350" t="s">
        <v>140</v>
      </c>
      <c r="L7" s="352" t="s">
        <v>6440</v>
      </c>
      <c r="M7" s="352" t="s">
        <v>6465</v>
      </c>
      <c r="AA7" s="165">
        <f>IF(OR(I7="Fail",ISBLANK(I7)),INDEX('Issue Code Table'!C:C,MATCH(L:L,'Issue Code Table'!A:A,0)),IF(K7="Critical",6,IF(K7="Significant",5,IF(K7="Moderate",3,2))))</f>
        <v>6</v>
      </c>
    </row>
    <row r="8" spans="1:27" ht="199.5" customHeight="1" x14ac:dyDescent="0.35">
      <c r="A8" s="217" t="s">
        <v>171</v>
      </c>
      <c r="B8" s="63" t="s">
        <v>155</v>
      </c>
      <c r="C8" s="62" t="s">
        <v>156</v>
      </c>
      <c r="D8" s="62" t="s">
        <v>146</v>
      </c>
      <c r="E8" s="62" t="s">
        <v>157</v>
      </c>
      <c r="F8" s="62" t="s">
        <v>158</v>
      </c>
      <c r="G8" s="62" t="s">
        <v>159</v>
      </c>
      <c r="H8" s="77"/>
      <c r="I8" s="71"/>
      <c r="J8" s="73" t="s">
        <v>150</v>
      </c>
      <c r="K8" s="133" t="s">
        <v>151</v>
      </c>
      <c r="L8" s="212" t="s">
        <v>160</v>
      </c>
      <c r="M8" s="212" t="s">
        <v>161</v>
      </c>
      <c r="AA8" s="165">
        <f>IF(OR(I8="Fail",ISBLANK(I8)),INDEX('Issue Code Table'!C:C,MATCH(L:L,'Issue Code Table'!A:A,0)),IF(K8="Critical",6,IF(K8="Significant",5,IF(K8="Moderate",3,2))))</f>
        <v>5</v>
      </c>
    </row>
    <row r="9" spans="1:27" ht="186" customHeight="1" x14ac:dyDescent="0.35">
      <c r="A9" s="217" t="s">
        <v>179</v>
      </c>
      <c r="B9" s="63" t="s">
        <v>163</v>
      </c>
      <c r="C9" s="62" t="s">
        <v>164</v>
      </c>
      <c r="D9" s="62" t="s">
        <v>165</v>
      </c>
      <c r="E9" s="62" t="s">
        <v>166</v>
      </c>
      <c r="F9" s="62" t="s">
        <v>167</v>
      </c>
      <c r="G9" s="62" t="s">
        <v>168</v>
      </c>
      <c r="H9" s="77"/>
      <c r="I9" s="71"/>
      <c r="J9" s="73" t="s">
        <v>150</v>
      </c>
      <c r="K9" s="133" t="s">
        <v>151</v>
      </c>
      <c r="L9" s="213" t="s">
        <v>169</v>
      </c>
      <c r="M9" s="212" t="s">
        <v>170</v>
      </c>
      <c r="AA9" s="165">
        <f>IF(OR(I9="Fail",ISBLANK(I9)),INDEX('Issue Code Table'!C:C,MATCH(L:L,'Issue Code Table'!A:A,0)),IF(K9="Critical",6,IF(K9="Significant",5,IF(K9="Moderate",3,2))))</f>
        <v>4</v>
      </c>
    </row>
    <row r="10" spans="1:27" ht="74.25" customHeight="1" x14ac:dyDescent="0.35">
      <c r="A10" s="217" t="s">
        <v>187</v>
      </c>
      <c r="B10" s="63" t="s">
        <v>172</v>
      </c>
      <c r="C10" s="62" t="s">
        <v>173</v>
      </c>
      <c r="D10" s="62" t="s">
        <v>146</v>
      </c>
      <c r="E10" s="62" t="s">
        <v>174</v>
      </c>
      <c r="F10" s="64" t="s">
        <v>175</v>
      </c>
      <c r="G10" s="62" t="s">
        <v>176</v>
      </c>
      <c r="H10" s="77"/>
      <c r="I10" s="71"/>
      <c r="J10" s="73" t="s">
        <v>150</v>
      </c>
      <c r="K10" s="133" t="s">
        <v>151</v>
      </c>
      <c r="L10" s="212" t="s">
        <v>177</v>
      </c>
      <c r="M10" s="212" t="s">
        <v>178</v>
      </c>
      <c r="AA10" s="165">
        <f>IF(OR(I10="Fail",ISBLANK(I10)),INDEX('Issue Code Table'!C:C,MATCH(L:L,'Issue Code Table'!A:A,0)),IF(K10="Critical",6,IF(K10="Significant",5,IF(K10="Moderate",3,2))))</f>
        <v>4</v>
      </c>
    </row>
    <row r="11" spans="1:27" ht="137.5" x14ac:dyDescent="0.35">
      <c r="A11" s="217" t="s">
        <v>6470</v>
      </c>
      <c r="B11" s="63" t="s">
        <v>180</v>
      </c>
      <c r="C11" s="62" t="s">
        <v>181</v>
      </c>
      <c r="D11" s="62" t="s">
        <v>146</v>
      </c>
      <c r="E11" s="62" t="s">
        <v>182</v>
      </c>
      <c r="F11" s="62" t="s">
        <v>183</v>
      </c>
      <c r="G11" s="62" t="s">
        <v>184</v>
      </c>
      <c r="H11" s="77"/>
      <c r="I11" s="71"/>
      <c r="J11" s="73" t="s">
        <v>150</v>
      </c>
      <c r="K11" s="133" t="s">
        <v>140</v>
      </c>
      <c r="L11" s="213" t="s">
        <v>185</v>
      </c>
      <c r="M11" s="213" t="s">
        <v>186</v>
      </c>
      <c r="AA11" s="165">
        <f>IF(OR(I11="Fail",ISBLANK(I11)),INDEX('Issue Code Table'!C:C,MATCH(L:L,'Issue Code Table'!A:A,0)),IF(K11="Critical",6,IF(K11="Significant",5,IF(K11="Moderate",3,2))))</f>
        <v>5</v>
      </c>
    </row>
    <row r="12" spans="1:27" ht="144.75" customHeight="1" x14ac:dyDescent="0.35">
      <c r="A12" s="217" t="s">
        <v>6471</v>
      </c>
      <c r="B12" s="62" t="s">
        <v>188</v>
      </c>
      <c r="C12" s="62" t="s">
        <v>189</v>
      </c>
      <c r="D12" s="62" t="s">
        <v>146</v>
      </c>
      <c r="E12" s="65" t="s">
        <v>190</v>
      </c>
      <c r="F12" s="65" t="s">
        <v>191</v>
      </c>
      <c r="G12" s="65" t="s">
        <v>192</v>
      </c>
      <c r="H12" s="77"/>
      <c r="I12" s="71"/>
      <c r="J12" s="73" t="s">
        <v>150</v>
      </c>
      <c r="K12" s="134" t="s">
        <v>151</v>
      </c>
      <c r="L12" s="214" t="s">
        <v>193</v>
      </c>
      <c r="M12" s="212" t="s">
        <v>194</v>
      </c>
      <c r="N12" s="183"/>
      <c r="O12" s="184"/>
      <c r="P12" s="184"/>
      <c r="Q12" s="184"/>
      <c r="R12" s="184"/>
      <c r="S12" s="184"/>
      <c r="AA12" s="165">
        <f>IF(OR(I12="Fail",ISBLANK(I12)),INDEX('Issue Code Table'!C:C,MATCH(L:L,'Issue Code Table'!A:A,0)),IF(K12="Critical",6,IF(K12="Significant",5,IF(K12="Moderate",3,2))))</f>
        <v>2</v>
      </c>
    </row>
    <row r="13" spans="1:27" ht="14.5" x14ac:dyDescent="0.35">
      <c r="A13" s="135"/>
      <c r="B13" s="253" t="s">
        <v>195</v>
      </c>
      <c r="C13" s="135"/>
      <c r="D13" s="135"/>
      <c r="E13" s="135"/>
      <c r="F13" s="135"/>
      <c r="G13" s="135"/>
      <c r="H13" s="135"/>
      <c r="I13" s="135"/>
      <c r="J13" s="135"/>
      <c r="K13" s="135"/>
      <c r="L13" s="135"/>
      <c r="M13" s="135"/>
      <c r="O13" s="131"/>
      <c r="P13" s="131"/>
      <c r="Q13" s="131"/>
      <c r="R13" s="131"/>
      <c r="S13" s="131"/>
      <c r="AA13" s="135"/>
    </row>
    <row r="14" spans="1:27" ht="14.5" hidden="1" x14ac:dyDescent="0.35">
      <c r="G14" s="72" t="s">
        <v>56</v>
      </c>
      <c r="K14" s="136"/>
      <c r="L14" s="136"/>
      <c r="M14" s="136"/>
      <c r="N14" s="137"/>
      <c r="O14" s="137"/>
      <c r="P14" s="137"/>
      <c r="Q14" s="137"/>
      <c r="R14" s="137"/>
      <c r="S14" s="137"/>
      <c r="AA14" s="137"/>
    </row>
    <row r="15" spans="1:27" ht="14.5" hidden="1" x14ac:dyDescent="0.35">
      <c r="G15" s="72" t="s">
        <v>57</v>
      </c>
      <c r="K15"/>
      <c r="L15"/>
      <c r="M15"/>
      <c r="N15"/>
      <c r="AA15"/>
    </row>
    <row r="16" spans="1:27" ht="14.5" hidden="1" x14ac:dyDescent="0.35">
      <c r="G16" s="72" t="s">
        <v>45</v>
      </c>
      <c r="K16"/>
      <c r="L16"/>
      <c r="M16"/>
      <c r="N16"/>
      <c r="AA16"/>
    </row>
    <row r="17" spans="7:27" ht="14.5" hidden="1" x14ac:dyDescent="0.35">
      <c r="G17" s="72" t="s">
        <v>196</v>
      </c>
      <c r="K17"/>
      <c r="L17"/>
      <c r="M17"/>
      <c r="N17"/>
      <c r="AA17"/>
    </row>
    <row r="18" spans="7:27" ht="14.5" hidden="1" x14ac:dyDescent="0.35">
      <c r="K18"/>
      <c r="L18"/>
      <c r="M18"/>
      <c r="N18"/>
      <c r="AA18"/>
    </row>
    <row r="19" spans="7:27" ht="14.5" hidden="1" x14ac:dyDescent="0.35">
      <c r="G19" s="72" t="s">
        <v>197</v>
      </c>
      <c r="K19"/>
      <c r="L19"/>
      <c r="M19"/>
      <c r="N19"/>
      <c r="AA19"/>
    </row>
    <row r="20" spans="7:27" ht="14.5" hidden="1" x14ac:dyDescent="0.35">
      <c r="G20" s="72" t="s">
        <v>131</v>
      </c>
      <c r="K20"/>
      <c r="L20"/>
      <c r="M20"/>
      <c r="N20"/>
      <c r="AA20"/>
    </row>
    <row r="21" spans="7:27" ht="14.5" hidden="1" x14ac:dyDescent="0.35">
      <c r="G21" s="72" t="s">
        <v>140</v>
      </c>
      <c r="K21"/>
      <c r="L21"/>
      <c r="M21"/>
      <c r="N21"/>
      <c r="AA21"/>
    </row>
    <row r="22" spans="7:27" ht="14.5" hidden="1" x14ac:dyDescent="0.35">
      <c r="G22" s="72" t="s">
        <v>151</v>
      </c>
      <c r="K22"/>
      <c r="L22"/>
      <c r="M22"/>
      <c r="N22"/>
      <c r="AA22"/>
    </row>
    <row r="23" spans="7:27" ht="14.5" hidden="1" x14ac:dyDescent="0.35">
      <c r="G23" s="72" t="s">
        <v>198</v>
      </c>
      <c r="K23"/>
      <c r="L23"/>
      <c r="M23"/>
      <c r="N23"/>
      <c r="AA23"/>
    </row>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1" name="Range1_5_1"/>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autoFilter ref="A2:L12" xr:uid="{00000000-0009-0000-0000-000003000000}"/>
  <phoneticPr fontId="28" type="noConversion"/>
  <conditionalFormatting sqref="L3:L12">
    <cfRule type="expression" dxfId="547" priority="22" stopIfTrue="1">
      <formula>ISERROR(AA3)</formula>
    </cfRule>
  </conditionalFormatting>
  <conditionalFormatting sqref="M11">
    <cfRule type="expression" dxfId="546" priority="15" stopIfTrue="1">
      <formula>ISERROR(AA11)</formula>
    </cfRule>
  </conditionalFormatting>
  <conditionalFormatting sqref="I3">
    <cfRule type="cellIs" dxfId="545" priority="8" stopIfTrue="1" operator="equal">
      <formula>"Fail"</formula>
    </cfRule>
    <cfRule type="cellIs" dxfId="544" priority="9" stopIfTrue="1" operator="equal">
      <formula>"Pass"</formula>
    </cfRule>
    <cfRule type="cellIs" dxfId="543" priority="10" stopIfTrue="1" operator="equal">
      <formula>"Info"</formula>
    </cfRule>
  </conditionalFormatting>
  <conditionalFormatting sqref="I4:I5 I8:I12">
    <cfRule type="cellIs" dxfId="542" priority="5" stopIfTrue="1" operator="equal">
      <formula>"Fail"</formula>
    </cfRule>
    <cfRule type="cellIs" dxfId="541" priority="6" stopIfTrue="1" operator="equal">
      <formula>"Pass"</formula>
    </cfRule>
    <cfRule type="cellIs" dxfId="540" priority="7" stopIfTrue="1" operator="equal">
      <formula>"Info"</formula>
    </cfRule>
  </conditionalFormatting>
  <conditionalFormatting sqref="I6:I7">
    <cfRule type="cellIs" dxfId="539" priority="1" operator="equal">
      <formula>"Fail"</formula>
    </cfRule>
    <cfRule type="cellIs" dxfId="538" priority="2" operator="equal">
      <formula>"Pass"</formula>
    </cfRule>
    <cfRule type="cellIs" dxfId="537" priority="3"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B203"/>
  <sheetViews>
    <sheetView zoomScale="80" zoomScaleNormal="80" workbookViewId="0">
      <pane ySplit="2" topLeftCell="A3" activePane="bottomLeft" state="frozen"/>
      <selection activeCell="E1" sqref="E1"/>
      <selection pane="bottomLeft" activeCell="U1" sqref="U1:V1048576"/>
    </sheetView>
  </sheetViews>
  <sheetFormatPr defaultColWidth="9.26953125" defaultRowHeight="57" customHeight="1" x14ac:dyDescent="0.35"/>
  <cols>
    <col min="1" max="1" width="9.26953125" style="60" customWidth="1"/>
    <col min="2" max="2" width="10" style="60" customWidth="1"/>
    <col min="3" max="3" width="14" style="70" customWidth="1"/>
    <col min="4" max="4" width="12.26953125" style="60" customWidth="1"/>
    <col min="5" max="5" width="16.26953125" style="60" customWidth="1"/>
    <col min="6" max="6" width="36.26953125" style="60" customWidth="1"/>
    <col min="7" max="7" width="39" style="60" customWidth="1"/>
    <col min="8" max="8" width="38.26953125" style="60" customWidth="1"/>
    <col min="9" max="10" width="23" style="60" customWidth="1"/>
    <col min="11" max="11" width="29.26953125" style="60" hidden="1" customWidth="1"/>
    <col min="12" max="12" width="23" style="60" customWidth="1"/>
    <col min="13" max="14" width="12.7265625" style="131" customWidth="1"/>
    <col min="15" max="15" width="40" style="223" customWidth="1"/>
    <col min="16" max="16" width="4.26953125" style="60" customWidth="1"/>
    <col min="17" max="17" width="14.7265625" style="60" customWidth="1"/>
    <col min="18" max="18" width="23" style="60" customWidth="1"/>
    <col min="19" max="19" width="43.7265625" style="60" customWidth="1"/>
    <col min="20" max="20" width="29.54296875" style="60" customWidth="1"/>
    <col min="21" max="22" width="29.54296875" style="60" hidden="1" customWidth="1"/>
    <col min="23" max="26" width="8.7265625" customWidth="1"/>
    <col min="27" max="27" width="11" style="1" hidden="1" customWidth="1"/>
    <col min="28" max="28" width="8.7265625" customWidth="1"/>
    <col min="29" max="16384" width="9.26953125" style="60"/>
  </cols>
  <sheetData>
    <row r="1" spans="1:27" s="1" customFormat="1" ht="14.5" x14ac:dyDescent="0.35">
      <c r="A1" s="36" t="s">
        <v>55</v>
      </c>
      <c r="B1" s="37"/>
      <c r="C1" s="37"/>
      <c r="D1" s="37"/>
      <c r="E1" s="37"/>
      <c r="F1" s="37"/>
      <c r="G1" s="37"/>
      <c r="H1" s="37"/>
      <c r="I1" s="37"/>
      <c r="J1" s="37"/>
      <c r="K1" s="185"/>
      <c r="L1" s="186"/>
      <c r="M1" s="186"/>
      <c r="N1" s="186"/>
      <c r="O1" s="219"/>
      <c r="P1" s="186"/>
      <c r="Q1" s="186"/>
      <c r="R1" s="186"/>
      <c r="S1" s="186"/>
      <c r="T1" s="186"/>
      <c r="U1" s="186"/>
      <c r="V1" s="186"/>
      <c r="W1" s="166"/>
      <c r="X1" s="166"/>
      <c r="Y1" s="166"/>
      <c r="Z1" s="33"/>
      <c r="AA1" s="37"/>
    </row>
    <row r="2" spans="1:27" ht="42.75" customHeight="1" x14ac:dyDescent="0.35">
      <c r="A2" s="59" t="s">
        <v>112</v>
      </c>
      <c r="B2" s="59" t="s">
        <v>113</v>
      </c>
      <c r="C2" s="59" t="s">
        <v>4853</v>
      </c>
      <c r="D2" s="59" t="s">
        <v>114</v>
      </c>
      <c r="E2" s="59" t="s">
        <v>199</v>
      </c>
      <c r="F2" s="59" t="s">
        <v>115</v>
      </c>
      <c r="G2" s="59" t="s">
        <v>4854</v>
      </c>
      <c r="H2" s="61" t="s">
        <v>116</v>
      </c>
      <c r="I2" s="61" t="s">
        <v>117</v>
      </c>
      <c r="J2" s="61" t="s">
        <v>118</v>
      </c>
      <c r="K2" s="69" t="s">
        <v>4906</v>
      </c>
      <c r="L2" s="61" t="s">
        <v>119</v>
      </c>
      <c r="M2" s="130" t="s">
        <v>120</v>
      </c>
      <c r="N2" s="130" t="s">
        <v>121</v>
      </c>
      <c r="O2" s="130" t="s">
        <v>122</v>
      </c>
      <c r="P2" s="312"/>
      <c r="Q2" s="304" t="s">
        <v>200</v>
      </c>
      <c r="R2" s="304" t="s">
        <v>201</v>
      </c>
      <c r="S2" s="304" t="s">
        <v>202</v>
      </c>
      <c r="T2" s="304" t="s">
        <v>203</v>
      </c>
      <c r="U2" s="265" t="s">
        <v>4905</v>
      </c>
      <c r="V2" s="268" t="s">
        <v>204</v>
      </c>
      <c r="W2" s="166"/>
      <c r="X2" s="166"/>
      <c r="Y2" s="166"/>
      <c r="AA2" s="130" t="s">
        <v>123</v>
      </c>
    </row>
    <row r="3" spans="1:27" ht="57" customHeight="1" x14ac:dyDescent="0.35">
      <c r="A3" s="82" t="s">
        <v>205</v>
      </c>
      <c r="B3" s="308" t="s">
        <v>135</v>
      </c>
      <c r="C3" s="300" t="s">
        <v>136</v>
      </c>
      <c r="D3" s="82" t="s">
        <v>206</v>
      </c>
      <c r="E3" s="300" t="s">
        <v>207</v>
      </c>
      <c r="F3" s="82" t="s">
        <v>208</v>
      </c>
      <c r="G3" s="82" t="s">
        <v>209</v>
      </c>
      <c r="H3" s="82" t="s">
        <v>210</v>
      </c>
      <c r="I3" s="66"/>
      <c r="J3" s="71"/>
      <c r="K3" s="82" t="s">
        <v>211</v>
      </c>
      <c r="L3" s="213"/>
      <c r="M3" s="132" t="s">
        <v>140</v>
      </c>
      <c r="N3" s="213" t="s">
        <v>141</v>
      </c>
      <c r="O3" s="213" t="s">
        <v>212</v>
      </c>
      <c r="P3" s="200"/>
      <c r="Q3" s="66" t="s">
        <v>213</v>
      </c>
      <c r="R3" s="66" t="s">
        <v>214</v>
      </c>
      <c r="S3" s="82" t="s">
        <v>215</v>
      </c>
      <c r="T3" s="82" t="s">
        <v>216</v>
      </c>
      <c r="U3" s="82" t="s">
        <v>217</v>
      </c>
      <c r="V3" s="82" t="s">
        <v>6512</v>
      </c>
      <c r="W3" s="166"/>
      <c r="X3" s="166"/>
      <c r="Y3" s="166"/>
      <c r="AA3" s="165" t="e">
        <f>IF(OR(J3="Fail",ISBLANK(J3)),INDEX('Issue Code Table'!C:C,MATCH(N:N,'Issue Code Table'!A:A,0)),IF(M3="Critical",6,IF(M3="Significant",5,IF(M3="Moderate",3,2))))</f>
        <v>#N/A</v>
      </c>
    </row>
    <row r="4" spans="1:27" ht="57" customHeight="1" x14ac:dyDescent="0.35">
      <c r="A4" s="82" t="s">
        <v>218</v>
      </c>
      <c r="B4" s="82" t="s">
        <v>180</v>
      </c>
      <c r="C4" s="300" t="s">
        <v>181</v>
      </c>
      <c r="D4" s="82" t="s">
        <v>219</v>
      </c>
      <c r="E4" s="82" t="s">
        <v>220</v>
      </c>
      <c r="F4" s="82" t="s">
        <v>221</v>
      </c>
      <c r="G4" s="82" t="s">
        <v>222</v>
      </c>
      <c r="H4" s="82" t="s">
        <v>223</v>
      </c>
      <c r="I4" s="66"/>
      <c r="J4" s="71"/>
      <c r="K4" s="82" t="s">
        <v>224</v>
      </c>
      <c r="L4" s="307"/>
      <c r="M4" s="132" t="s">
        <v>140</v>
      </c>
      <c r="N4" s="212" t="s">
        <v>185</v>
      </c>
      <c r="O4" s="213" t="s">
        <v>186</v>
      </c>
      <c r="P4" s="330"/>
      <c r="Q4" s="66" t="s">
        <v>225</v>
      </c>
      <c r="R4" s="66" t="s">
        <v>226</v>
      </c>
      <c r="S4" s="82" t="s">
        <v>227</v>
      </c>
      <c r="T4" s="82" t="s">
        <v>4513</v>
      </c>
      <c r="U4" s="82" t="s">
        <v>4514</v>
      </c>
      <c r="V4" s="82" t="s">
        <v>228</v>
      </c>
      <c r="W4" s="166"/>
      <c r="X4" s="166"/>
      <c r="Y4" s="166"/>
      <c r="AA4" s="165">
        <f>IF(OR(J4="Fail",ISBLANK(J4)),INDEX('Issue Code Table'!C:C,MATCH(N:N,'Issue Code Table'!A:A,0)),IF(M4="Critical",6,IF(M4="Significant",5,IF(M4="Moderate",3,2))))</f>
        <v>5</v>
      </c>
    </row>
    <row r="5" spans="1:27" ht="57" customHeight="1" x14ac:dyDescent="0.35">
      <c r="A5" s="82" t="s">
        <v>229</v>
      </c>
      <c r="B5" s="82" t="s">
        <v>180</v>
      </c>
      <c r="C5" s="300" t="s">
        <v>181</v>
      </c>
      <c r="D5" s="82" t="s">
        <v>219</v>
      </c>
      <c r="E5" s="82" t="s">
        <v>230</v>
      </c>
      <c r="F5" s="82" t="s">
        <v>231</v>
      </c>
      <c r="G5" s="82" t="s">
        <v>232</v>
      </c>
      <c r="H5" s="82" t="s">
        <v>233</v>
      </c>
      <c r="I5" s="66"/>
      <c r="J5" s="71"/>
      <c r="K5" s="82" t="s">
        <v>234</v>
      </c>
      <c r="L5" s="66"/>
      <c r="M5" s="132" t="s">
        <v>140</v>
      </c>
      <c r="N5" s="212" t="s">
        <v>185</v>
      </c>
      <c r="O5" s="213" t="s">
        <v>186</v>
      </c>
      <c r="P5" s="330"/>
      <c r="Q5" s="66" t="s">
        <v>225</v>
      </c>
      <c r="R5" s="66" t="s">
        <v>235</v>
      </c>
      <c r="S5" s="82" t="s">
        <v>236</v>
      </c>
      <c r="T5" s="82" t="s">
        <v>4515</v>
      </c>
      <c r="U5" s="82" t="s">
        <v>4516</v>
      </c>
      <c r="V5" s="82" t="s">
        <v>237</v>
      </c>
      <c r="W5" s="166"/>
      <c r="X5" s="166"/>
      <c r="Y5" s="166"/>
      <c r="AA5" s="165">
        <f>IF(OR(J5="Fail",ISBLANK(J5)),INDEX('Issue Code Table'!C:C,MATCH(N:N,'Issue Code Table'!A:A,0)),IF(M5="Critical",6,IF(M5="Significant",5,IF(M5="Moderate",3,2))))</f>
        <v>5</v>
      </c>
    </row>
    <row r="6" spans="1:27" ht="57" customHeight="1" x14ac:dyDescent="0.35">
      <c r="A6" s="82" t="s">
        <v>238</v>
      </c>
      <c r="B6" s="82" t="s">
        <v>180</v>
      </c>
      <c r="C6" s="300" t="s">
        <v>181</v>
      </c>
      <c r="D6" s="82" t="s">
        <v>219</v>
      </c>
      <c r="E6" s="82" t="s">
        <v>239</v>
      </c>
      <c r="F6" s="82" t="s">
        <v>240</v>
      </c>
      <c r="G6" s="82" t="s">
        <v>241</v>
      </c>
      <c r="H6" s="82" t="s">
        <v>242</v>
      </c>
      <c r="I6" s="66"/>
      <c r="J6" s="71"/>
      <c r="K6" s="82" t="s">
        <v>243</v>
      </c>
      <c r="L6" s="66"/>
      <c r="M6" s="132" t="s">
        <v>140</v>
      </c>
      <c r="N6" s="212" t="s">
        <v>185</v>
      </c>
      <c r="O6" s="213" t="s">
        <v>186</v>
      </c>
      <c r="P6" s="330"/>
      <c r="Q6" s="66" t="s">
        <v>225</v>
      </c>
      <c r="R6" s="66" t="s">
        <v>244</v>
      </c>
      <c r="S6" s="82" t="s">
        <v>245</v>
      </c>
      <c r="T6" s="82" t="s">
        <v>4517</v>
      </c>
      <c r="U6" s="82" t="s">
        <v>4518</v>
      </c>
      <c r="V6" s="82" t="s">
        <v>246</v>
      </c>
      <c r="W6" s="166"/>
      <c r="X6" s="166"/>
      <c r="Y6" s="166"/>
      <c r="AA6" s="165">
        <f>IF(OR(J6="Fail",ISBLANK(J6)),INDEX('Issue Code Table'!C:C,MATCH(N:N,'Issue Code Table'!A:A,0)),IF(M6="Critical",6,IF(M6="Significant",5,IF(M6="Moderate",3,2))))</f>
        <v>5</v>
      </c>
    </row>
    <row r="7" spans="1:27" ht="57" customHeight="1" x14ac:dyDescent="0.35">
      <c r="A7" s="82" t="s">
        <v>247</v>
      </c>
      <c r="B7" s="82" t="s">
        <v>180</v>
      </c>
      <c r="C7" s="300" t="s">
        <v>181</v>
      </c>
      <c r="D7" s="82" t="s">
        <v>219</v>
      </c>
      <c r="E7" s="82" t="s">
        <v>248</v>
      </c>
      <c r="F7" s="82" t="s">
        <v>221</v>
      </c>
      <c r="G7" s="82" t="s">
        <v>249</v>
      </c>
      <c r="H7" s="82" t="s">
        <v>223</v>
      </c>
      <c r="I7" s="66"/>
      <c r="J7" s="71"/>
      <c r="K7" s="82" t="s">
        <v>250</v>
      </c>
      <c r="L7" s="66"/>
      <c r="M7" s="132" t="s">
        <v>140</v>
      </c>
      <c r="N7" s="212" t="s">
        <v>185</v>
      </c>
      <c r="O7" s="213" t="s">
        <v>186</v>
      </c>
      <c r="P7" s="330"/>
      <c r="Q7" s="66" t="s">
        <v>225</v>
      </c>
      <c r="R7" s="66" t="s">
        <v>251</v>
      </c>
      <c r="S7" s="82" t="s">
        <v>252</v>
      </c>
      <c r="T7" s="82" t="s">
        <v>4519</v>
      </c>
      <c r="U7" s="82" t="s">
        <v>4520</v>
      </c>
      <c r="V7" s="82" t="s">
        <v>253</v>
      </c>
      <c r="W7" s="166"/>
      <c r="X7" s="166"/>
      <c r="Y7" s="166"/>
      <c r="AA7" s="165">
        <f>IF(OR(J7="Fail",ISBLANK(J7)),INDEX('Issue Code Table'!C:C,MATCH(N:N,'Issue Code Table'!A:A,0)),IF(M7="Critical",6,IF(M7="Significant",5,IF(M7="Moderate",3,2))))</f>
        <v>5</v>
      </c>
    </row>
    <row r="8" spans="1:27" ht="57" customHeight="1" x14ac:dyDescent="0.35">
      <c r="A8" s="82" t="s">
        <v>254</v>
      </c>
      <c r="B8" s="82" t="s">
        <v>180</v>
      </c>
      <c r="C8" s="300" t="s">
        <v>181</v>
      </c>
      <c r="D8" s="82" t="s">
        <v>219</v>
      </c>
      <c r="E8" s="82" t="s">
        <v>255</v>
      </c>
      <c r="F8" s="82" t="s">
        <v>231</v>
      </c>
      <c r="G8" s="82" t="s">
        <v>256</v>
      </c>
      <c r="H8" s="82" t="s">
        <v>233</v>
      </c>
      <c r="I8" s="66"/>
      <c r="J8" s="71"/>
      <c r="K8" s="82" t="s">
        <v>257</v>
      </c>
      <c r="L8" s="66"/>
      <c r="M8" s="132" t="s">
        <v>140</v>
      </c>
      <c r="N8" s="212" t="s">
        <v>185</v>
      </c>
      <c r="O8" s="213" t="s">
        <v>186</v>
      </c>
      <c r="P8" s="330"/>
      <c r="Q8" s="66" t="s">
        <v>225</v>
      </c>
      <c r="R8" s="66" t="s">
        <v>258</v>
      </c>
      <c r="S8" s="82" t="s">
        <v>259</v>
      </c>
      <c r="T8" s="82" t="s">
        <v>4521</v>
      </c>
      <c r="U8" s="82" t="s">
        <v>4522</v>
      </c>
      <c r="V8" s="82" t="s">
        <v>260</v>
      </c>
      <c r="W8" s="166"/>
      <c r="X8" s="166"/>
      <c r="Y8" s="166"/>
      <c r="AA8" s="165">
        <f>IF(OR(J8="Fail",ISBLANK(J8)),INDEX('Issue Code Table'!C:C,MATCH(N:N,'Issue Code Table'!A:A,0)),IF(M8="Critical",6,IF(M8="Significant",5,IF(M8="Moderate",3,2))))</f>
        <v>5</v>
      </c>
    </row>
    <row r="9" spans="1:27" ht="57" customHeight="1" x14ac:dyDescent="0.35">
      <c r="A9" s="82" t="s">
        <v>261</v>
      </c>
      <c r="B9" s="82" t="s">
        <v>180</v>
      </c>
      <c r="C9" s="300" t="s">
        <v>181</v>
      </c>
      <c r="D9" s="82" t="s">
        <v>219</v>
      </c>
      <c r="E9" s="82" t="s">
        <v>262</v>
      </c>
      <c r="F9" s="82" t="s">
        <v>240</v>
      </c>
      <c r="G9" s="82" t="s">
        <v>263</v>
      </c>
      <c r="H9" s="82" t="s">
        <v>242</v>
      </c>
      <c r="I9" s="66"/>
      <c r="J9" s="71"/>
      <c r="K9" s="82" t="s">
        <v>264</v>
      </c>
      <c r="L9" s="66"/>
      <c r="M9" s="132" t="s">
        <v>140</v>
      </c>
      <c r="N9" s="212" t="s">
        <v>185</v>
      </c>
      <c r="O9" s="213" t="s">
        <v>186</v>
      </c>
      <c r="P9" s="330"/>
      <c r="Q9" s="66" t="s">
        <v>225</v>
      </c>
      <c r="R9" s="66" t="s">
        <v>265</v>
      </c>
      <c r="S9" s="82" t="s">
        <v>266</v>
      </c>
      <c r="T9" s="82" t="s">
        <v>4523</v>
      </c>
      <c r="U9" s="82" t="s">
        <v>4524</v>
      </c>
      <c r="V9" s="82" t="s">
        <v>267</v>
      </c>
      <c r="W9" s="166"/>
      <c r="X9" s="166"/>
      <c r="Y9" s="166"/>
      <c r="AA9" s="165">
        <f>IF(OR(J9="Fail",ISBLANK(J9)),INDEX('Issue Code Table'!C:C,MATCH(N:N,'Issue Code Table'!A:A,0)),IF(M9="Critical",6,IF(M9="Significant",5,IF(M9="Moderate",3,2))))</f>
        <v>5</v>
      </c>
    </row>
    <row r="10" spans="1:27" ht="57" customHeight="1" x14ac:dyDescent="0.35">
      <c r="A10" s="82" t="s">
        <v>268</v>
      </c>
      <c r="B10" s="82" t="s">
        <v>180</v>
      </c>
      <c r="C10" s="300" t="s">
        <v>181</v>
      </c>
      <c r="D10" s="82" t="s">
        <v>219</v>
      </c>
      <c r="E10" s="82" t="s">
        <v>269</v>
      </c>
      <c r="F10" s="82" t="s">
        <v>221</v>
      </c>
      <c r="G10" s="82" t="s">
        <v>270</v>
      </c>
      <c r="H10" s="82" t="s">
        <v>223</v>
      </c>
      <c r="I10" s="66"/>
      <c r="J10" s="71"/>
      <c r="K10" s="82" t="s">
        <v>271</v>
      </c>
      <c r="L10" s="66"/>
      <c r="M10" s="132" t="s">
        <v>140</v>
      </c>
      <c r="N10" s="212" t="s">
        <v>185</v>
      </c>
      <c r="O10" s="213" t="s">
        <v>186</v>
      </c>
      <c r="P10" s="330"/>
      <c r="Q10" s="66" t="s">
        <v>225</v>
      </c>
      <c r="R10" s="66" t="s">
        <v>272</v>
      </c>
      <c r="S10" s="82" t="s">
        <v>273</v>
      </c>
      <c r="T10" s="82" t="s">
        <v>4525</v>
      </c>
      <c r="U10" s="82" t="s">
        <v>4526</v>
      </c>
      <c r="V10" s="82" t="s">
        <v>274</v>
      </c>
      <c r="W10" s="166"/>
      <c r="X10" s="166"/>
      <c r="Y10" s="166"/>
      <c r="AA10" s="165">
        <f>IF(OR(J10="Fail",ISBLANK(J10)),INDEX('Issue Code Table'!C:C,MATCH(N:N,'Issue Code Table'!A:A,0)),IF(M10="Critical",6,IF(M10="Significant",5,IF(M10="Moderate",3,2))))</f>
        <v>5</v>
      </c>
    </row>
    <row r="11" spans="1:27" ht="57" customHeight="1" x14ac:dyDescent="0.35">
      <c r="A11" s="82" t="s">
        <v>275</v>
      </c>
      <c r="B11" s="82" t="s">
        <v>180</v>
      </c>
      <c r="C11" s="300" t="s">
        <v>181</v>
      </c>
      <c r="D11" s="82" t="s">
        <v>219</v>
      </c>
      <c r="E11" s="82" t="s">
        <v>276</v>
      </c>
      <c r="F11" s="82" t="s">
        <v>221</v>
      </c>
      <c r="G11" s="82" t="s">
        <v>277</v>
      </c>
      <c r="H11" s="82" t="s">
        <v>223</v>
      </c>
      <c r="I11" s="66"/>
      <c r="J11" s="71"/>
      <c r="K11" s="82" t="s">
        <v>278</v>
      </c>
      <c r="L11" s="66"/>
      <c r="M11" s="132" t="s">
        <v>140</v>
      </c>
      <c r="N11" s="212" t="s">
        <v>185</v>
      </c>
      <c r="O11" s="213" t="s">
        <v>186</v>
      </c>
      <c r="P11" s="330"/>
      <c r="Q11" s="66" t="s">
        <v>225</v>
      </c>
      <c r="R11" s="66" t="s">
        <v>279</v>
      </c>
      <c r="S11" s="82" t="s">
        <v>280</v>
      </c>
      <c r="T11" s="82" t="s">
        <v>4527</v>
      </c>
      <c r="U11" s="82" t="s">
        <v>4528</v>
      </c>
      <c r="V11" s="82" t="s">
        <v>281</v>
      </c>
      <c r="W11" s="166"/>
      <c r="X11" s="166"/>
      <c r="Y11" s="166"/>
      <c r="AA11" s="165">
        <f>IF(OR(J11="Fail",ISBLANK(J11)),INDEX('Issue Code Table'!C:C,MATCH(N:N,'Issue Code Table'!A:A,0)),IF(M11="Critical",6,IF(M11="Significant",5,IF(M11="Moderate",3,2))))</f>
        <v>5</v>
      </c>
    </row>
    <row r="12" spans="1:27" ht="57" customHeight="1" x14ac:dyDescent="0.35">
      <c r="A12" s="82" t="s">
        <v>282</v>
      </c>
      <c r="B12" s="82" t="s">
        <v>180</v>
      </c>
      <c r="C12" s="300" t="s">
        <v>181</v>
      </c>
      <c r="D12" s="82" t="s">
        <v>219</v>
      </c>
      <c r="E12" s="82" t="s">
        <v>283</v>
      </c>
      <c r="F12" s="82" t="s">
        <v>231</v>
      </c>
      <c r="G12" s="82" t="s">
        <v>284</v>
      </c>
      <c r="H12" s="82" t="s">
        <v>233</v>
      </c>
      <c r="I12" s="66"/>
      <c r="J12" s="71"/>
      <c r="K12" s="82" t="s">
        <v>285</v>
      </c>
      <c r="L12" s="66"/>
      <c r="M12" s="132" t="s">
        <v>140</v>
      </c>
      <c r="N12" s="212" t="s">
        <v>185</v>
      </c>
      <c r="O12" s="213" t="s">
        <v>186</v>
      </c>
      <c r="P12" s="330"/>
      <c r="Q12" s="66" t="s">
        <v>225</v>
      </c>
      <c r="R12" s="66" t="s">
        <v>286</v>
      </c>
      <c r="S12" s="82" t="s">
        <v>287</v>
      </c>
      <c r="T12" s="82" t="s">
        <v>4529</v>
      </c>
      <c r="U12" s="82" t="s">
        <v>4530</v>
      </c>
      <c r="V12" s="82" t="s">
        <v>4531</v>
      </c>
      <c r="W12" s="166"/>
      <c r="X12" s="166"/>
      <c r="Y12" s="166"/>
      <c r="AA12" s="165">
        <f>IF(OR(J12="Fail",ISBLANK(J12)),INDEX('Issue Code Table'!C:C,MATCH(N:N,'Issue Code Table'!A:A,0)),IF(M12="Critical",6,IF(M12="Significant",5,IF(M12="Moderate",3,2))))</f>
        <v>5</v>
      </c>
    </row>
    <row r="13" spans="1:27" ht="57" customHeight="1" x14ac:dyDescent="0.35">
      <c r="A13" s="82" t="s">
        <v>288</v>
      </c>
      <c r="B13" s="82" t="s">
        <v>180</v>
      </c>
      <c r="C13" s="300" t="s">
        <v>181</v>
      </c>
      <c r="D13" s="82" t="s">
        <v>219</v>
      </c>
      <c r="E13" s="82" t="s">
        <v>4532</v>
      </c>
      <c r="F13" s="82" t="s">
        <v>240</v>
      </c>
      <c r="G13" s="82" t="s">
        <v>290</v>
      </c>
      <c r="H13" s="82" t="s">
        <v>242</v>
      </c>
      <c r="I13" s="66"/>
      <c r="J13" s="71"/>
      <c r="K13" s="82" t="s">
        <v>291</v>
      </c>
      <c r="L13" s="66"/>
      <c r="M13" s="132" t="s">
        <v>140</v>
      </c>
      <c r="N13" s="212" t="s">
        <v>185</v>
      </c>
      <c r="O13" s="213" t="s">
        <v>186</v>
      </c>
      <c r="P13" s="330"/>
      <c r="Q13" s="66" t="s">
        <v>225</v>
      </c>
      <c r="R13" s="66" t="s">
        <v>292</v>
      </c>
      <c r="S13" s="82" t="s">
        <v>293</v>
      </c>
      <c r="T13" s="82" t="s">
        <v>4533</v>
      </c>
      <c r="U13" s="82" t="s">
        <v>4534</v>
      </c>
      <c r="V13" s="82" t="s">
        <v>294</v>
      </c>
      <c r="W13" s="166"/>
      <c r="X13" s="166"/>
      <c r="Y13" s="166"/>
      <c r="AA13" s="165">
        <f>IF(OR(J13="Fail",ISBLANK(J13)),INDEX('Issue Code Table'!C:C,MATCH(N:N,'Issue Code Table'!A:A,0)),IF(M13="Critical",6,IF(M13="Significant",5,IF(M13="Moderate",3,2))))</f>
        <v>5</v>
      </c>
    </row>
    <row r="14" spans="1:27" ht="57" customHeight="1" x14ac:dyDescent="0.35">
      <c r="A14" s="82" t="s">
        <v>295</v>
      </c>
      <c r="B14" s="82" t="s">
        <v>180</v>
      </c>
      <c r="C14" s="300" t="s">
        <v>181</v>
      </c>
      <c r="D14" s="82" t="s">
        <v>206</v>
      </c>
      <c r="E14" s="82" t="s">
        <v>296</v>
      </c>
      <c r="F14" s="82" t="s">
        <v>221</v>
      </c>
      <c r="G14" s="82" t="s">
        <v>297</v>
      </c>
      <c r="H14" s="82" t="s">
        <v>223</v>
      </c>
      <c r="I14" s="66"/>
      <c r="J14" s="71"/>
      <c r="K14" s="82" t="s">
        <v>298</v>
      </c>
      <c r="L14" s="66"/>
      <c r="M14" s="132" t="s">
        <v>140</v>
      </c>
      <c r="N14" s="212" t="s">
        <v>185</v>
      </c>
      <c r="O14" s="213" t="s">
        <v>186</v>
      </c>
      <c r="P14" s="330"/>
      <c r="Q14" s="66" t="s">
        <v>225</v>
      </c>
      <c r="R14" s="66" t="s">
        <v>299</v>
      </c>
      <c r="S14" s="82" t="s">
        <v>300</v>
      </c>
      <c r="T14" s="82" t="s">
        <v>4535</v>
      </c>
      <c r="U14" s="82" t="s">
        <v>4536</v>
      </c>
      <c r="V14" s="82" t="s">
        <v>4537</v>
      </c>
      <c r="W14" s="166"/>
      <c r="X14" s="166"/>
      <c r="Y14" s="166"/>
      <c r="AA14" s="165">
        <f>IF(OR(J14="Fail",ISBLANK(J14)),INDEX('Issue Code Table'!C:C,MATCH(N:N,'Issue Code Table'!A:A,0)),IF(M14="Critical",6,IF(M14="Significant",5,IF(M14="Moderate",3,2))))</f>
        <v>5</v>
      </c>
    </row>
    <row r="15" spans="1:27" ht="57" customHeight="1" x14ac:dyDescent="0.35">
      <c r="A15" s="82" t="s">
        <v>301</v>
      </c>
      <c r="B15" s="82" t="s">
        <v>180</v>
      </c>
      <c r="C15" s="300" t="s">
        <v>181</v>
      </c>
      <c r="D15" s="82" t="s">
        <v>206</v>
      </c>
      <c r="E15" s="82" t="s">
        <v>302</v>
      </c>
      <c r="F15" s="82" t="s">
        <v>231</v>
      </c>
      <c r="G15" s="82" t="s">
        <v>303</v>
      </c>
      <c r="H15" s="82" t="s">
        <v>233</v>
      </c>
      <c r="I15" s="66"/>
      <c r="J15" s="71"/>
      <c r="K15" s="82" t="s">
        <v>304</v>
      </c>
      <c r="L15" s="66"/>
      <c r="M15" s="132" t="s">
        <v>140</v>
      </c>
      <c r="N15" s="212" t="s">
        <v>185</v>
      </c>
      <c r="O15" s="213" t="s">
        <v>186</v>
      </c>
      <c r="P15" s="330"/>
      <c r="Q15" s="66" t="s">
        <v>225</v>
      </c>
      <c r="R15" s="66" t="s">
        <v>305</v>
      </c>
      <c r="S15" s="82" t="s">
        <v>287</v>
      </c>
      <c r="T15" s="82" t="s">
        <v>4538</v>
      </c>
      <c r="U15" s="82" t="s">
        <v>4539</v>
      </c>
      <c r="V15" s="82" t="s">
        <v>4540</v>
      </c>
      <c r="W15" s="166"/>
      <c r="X15" s="166"/>
      <c r="Y15" s="166"/>
      <c r="AA15" s="165">
        <f>IF(OR(J15="Fail",ISBLANK(J15)),INDEX('Issue Code Table'!C:C,MATCH(N:N,'Issue Code Table'!A:A,0)),IF(M15="Critical",6,IF(M15="Significant",5,IF(M15="Moderate",3,2))))</f>
        <v>5</v>
      </c>
    </row>
    <row r="16" spans="1:27" ht="57" customHeight="1" x14ac:dyDescent="0.35">
      <c r="A16" s="82" t="s">
        <v>306</v>
      </c>
      <c r="B16" s="82" t="s">
        <v>180</v>
      </c>
      <c r="C16" s="300" t="s">
        <v>181</v>
      </c>
      <c r="D16" s="82" t="s">
        <v>206</v>
      </c>
      <c r="E16" s="82" t="s">
        <v>307</v>
      </c>
      <c r="F16" s="82" t="s">
        <v>240</v>
      </c>
      <c r="G16" s="82" t="s">
        <v>308</v>
      </c>
      <c r="H16" s="82" t="s">
        <v>242</v>
      </c>
      <c r="I16" s="66"/>
      <c r="J16" s="71"/>
      <c r="K16" s="82" t="s">
        <v>309</v>
      </c>
      <c r="L16" s="66"/>
      <c r="M16" s="132" t="s">
        <v>140</v>
      </c>
      <c r="N16" s="212" t="s">
        <v>185</v>
      </c>
      <c r="O16" s="213" t="s">
        <v>186</v>
      </c>
      <c r="P16" s="330"/>
      <c r="Q16" s="66" t="s">
        <v>225</v>
      </c>
      <c r="R16" s="66" t="s">
        <v>310</v>
      </c>
      <c r="S16" s="82" t="s">
        <v>311</v>
      </c>
      <c r="T16" s="82" t="s">
        <v>4541</v>
      </c>
      <c r="U16" s="82" t="s">
        <v>4542</v>
      </c>
      <c r="V16" s="82" t="s">
        <v>4543</v>
      </c>
      <c r="W16" s="166"/>
      <c r="X16" s="166"/>
      <c r="Y16" s="166"/>
      <c r="AA16" s="165">
        <f>IF(OR(J16="Fail",ISBLANK(J16)),INDEX('Issue Code Table'!C:C,MATCH(N:N,'Issue Code Table'!A:A,0)),IF(M16="Critical",6,IF(M16="Significant",5,IF(M16="Moderate",3,2))))</f>
        <v>5</v>
      </c>
    </row>
    <row r="17" spans="1:27" ht="57" customHeight="1" x14ac:dyDescent="0.35">
      <c r="A17" s="82" t="s">
        <v>312</v>
      </c>
      <c r="B17" s="308" t="s">
        <v>313</v>
      </c>
      <c r="C17" s="300" t="s">
        <v>314</v>
      </c>
      <c r="D17" s="82" t="s">
        <v>219</v>
      </c>
      <c r="E17" s="82" t="s">
        <v>315</v>
      </c>
      <c r="F17" s="82" t="s">
        <v>316</v>
      </c>
      <c r="G17" s="82" t="s">
        <v>317</v>
      </c>
      <c r="H17" s="82" t="s">
        <v>318</v>
      </c>
      <c r="I17" s="66"/>
      <c r="J17" s="71"/>
      <c r="K17" s="82" t="s">
        <v>319</v>
      </c>
      <c r="L17" s="66"/>
      <c r="M17" s="132" t="s">
        <v>140</v>
      </c>
      <c r="N17" s="212" t="s">
        <v>185</v>
      </c>
      <c r="O17" s="213" t="s">
        <v>186</v>
      </c>
      <c r="P17" s="330"/>
      <c r="Q17" s="66" t="s">
        <v>225</v>
      </c>
      <c r="R17" s="66" t="s">
        <v>320</v>
      </c>
      <c r="S17" s="82" t="s">
        <v>321</v>
      </c>
      <c r="T17" s="82" t="s">
        <v>322</v>
      </c>
      <c r="U17" s="82" t="s">
        <v>4544</v>
      </c>
      <c r="V17" s="82" t="s">
        <v>323</v>
      </c>
      <c r="W17" s="166"/>
      <c r="X17" s="166"/>
      <c r="Y17" s="166"/>
      <c r="AA17" s="165">
        <f>IF(OR(J17="Fail",ISBLANK(J17)),INDEX('Issue Code Table'!C:C,MATCH(N:N,'Issue Code Table'!A:A,0)),IF(M17="Critical",6,IF(M17="Significant",5,IF(M17="Moderate",3,2))))</f>
        <v>5</v>
      </c>
    </row>
    <row r="18" spans="1:27" ht="57" customHeight="1" x14ac:dyDescent="0.35">
      <c r="A18" s="82" t="s">
        <v>324</v>
      </c>
      <c r="B18" s="82" t="s">
        <v>180</v>
      </c>
      <c r="C18" s="300" t="s">
        <v>181</v>
      </c>
      <c r="D18" s="82" t="s">
        <v>219</v>
      </c>
      <c r="E18" s="82" t="s">
        <v>325</v>
      </c>
      <c r="F18" s="82" t="s">
        <v>326</v>
      </c>
      <c r="G18" s="82" t="s">
        <v>327</v>
      </c>
      <c r="H18" s="82" t="s">
        <v>328</v>
      </c>
      <c r="I18" s="66"/>
      <c r="J18" s="71"/>
      <c r="K18" s="82" t="s">
        <v>329</v>
      </c>
      <c r="L18" s="66"/>
      <c r="M18" s="132" t="s">
        <v>140</v>
      </c>
      <c r="N18" s="212" t="s">
        <v>185</v>
      </c>
      <c r="O18" s="213" t="s">
        <v>186</v>
      </c>
      <c r="P18" s="330"/>
      <c r="Q18" s="66" t="s">
        <v>225</v>
      </c>
      <c r="R18" s="66" t="s">
        <v>330</v>
      </c>
      <c r="S18" s="82" t="s">
        <v>331</v>
      </c>
      <c r="T18" s="82" t="s">
        <v>332</v>
      </c>
      <c r="U18" s="82" t="s">
        <v>4545</v>
      </c>
      <c r="V18" s="82" t="s">
        <v>333</v>
      </c>
      <c r="W18" s="166"/>
      <c r="X18" s="166"/>
      <c r="Y18" s="166"/>
      <c r="AA18" s="165">
        <f>IF(OR(J18="Fail",ISBLANK(J18)),INDEX('Issue Code Table'!C:C,MATCH(N:N,'Issue Code Table'!A:A,0)),IF(M18="Critical",6,IF(M18="Significant",5,IF(M18="Moderate",3,2))))</f>
        <v>5</v>
      </c>
    </row>
    <row r="19" spans="1:27" ht="57" customHeight="1" x14ac:dyDescent="0.35">
      <c r="A19" s="82" t="s">
        <v>334</v>
      </c>
      <c r="B19" s="82" t="s">
        <v>180</v>
      </c>
      <c r="C19" s="300" t="s">
        <v>181</v>
      </c>
      <c r="D19" s="82" t="s">
        <v>219</v>
      </c>
      <c r="E19" s="82" t="s">
        <v>335</v>
      </c>
      <c r="F19" s="82" t="s">
        <v>336</v>
      </c>
      <c r="G19" s="82" t="s">
        <v>337</v>
      </c>
      <c r="H19" s="82" t="s">
        <v>338</v>
      </c>
      <c r="I19" s="66"/>
      <c r="J19" s="71"/>
      <c r="K19" s="82" t="s">
        <v>339</v>
      </c>
      <c r="L19" s="66"/>
      <c r="M19" s="132" t="s">
        <v>140</v>
      </c>
      <c r="N19" s="212" t="s">
        <v>185</v>
      </c>
      <c r="O19" s="213" t="s">
        <v>186</v>
      </c>
      <c r="P19" s="330"/>
      <c r="Q19" s="66" t="s">
        <v>340</v>
      </c>
      <c r="R19" s="66" t="s">
        <v>341</v>
      </c>
      <c r="S19" s="82" t="s">
        <v>342</v>
      </c>
      <c r="T19" s="82" t="s">
        <v>343</v>
      </c>
      <c r="U19" s="82" t="s">
        <v>4546</v>
      </c>
      <c r="V19" s="82" t="s">
        <v>344</v>
      </c>
      <c r="W19" s="166"/>
      <c r="X19" s="166"/>
      <c r="Y19" s="166"/>
      <c r="AA19" s="165">
        <f>IF(OR(J19="Fail",ISBLANK(J19)),INDEX('Issue Code Table'!C:C,MATCH(N:N,'Issue Code Table'!A:A,0)),IF(M19="Critical",6,IF(M19="Significant",5,IF(M19="Moderate",3,2))))</f>
        <v>5</v>
      </c>
    </row>
    <row r="20" spans="1:27" ht="57" customHeight="1" x14ac:dyDescent="0.35">
      <c r="A20" s="82" t="s">
        <v>345</v>
      </c>
      <c r="B20" s="82" t="s">
        <v>180</v>
      </c>
      <c r="C20" s="300" t="s">
        <v>181</v>
      </c>
      <c r="D20" s="82" t="s">
        <v>219</v>
      </c>
      <c r="E20" s="82" t="s">
        <v>346</v>
      </c>
      <c r="F20" s="82" t="s">
        <v>347</v>
      </c>
      <c r="G20" s="82" t="s">
        <v>348</v>
      </c>
      <c r="H20" s="82" t="s">
        <v>349</v>
      </c>
      <c r="I20" s="66"/>
      <c r="J20" s="71"/>
      <c r="K20" s="82" t="s">
        <v>350</v>
      </c>
      <c r="L20" s="66"/>
      <c r="M20" s="132" t="s">
        <v>140</v>
      </c>
      <c r="N20" s="212" t="s">
        <v>185</v>
      </c>
      <c r="O20" s="213" t="s">
        <v>186</v>
      </c>
      <c r="P20" s="330"/>
      <c r="Q20" s="66" t="s">
        <v>340</v>
      </c>
      <c r="R20" s="66" t="s">
        <v>351</v>
      </c>
      <c r="S20" s="82" t="s">
        <v>352</v>
      </c>
      <c r="T20" s="82" t="s">
        <v>353</v>
      </c>
      <c r="U20" s="82" t="s">
        <v>4547</v>
      </c>
      <c r="V20" s="82" t="s">
        <v>354</v>
      </c>
      <c r="W20" s="166"/>
      <c r="X20" s="166"/>
      <c r="Y20" s="166"/>
      <c r="AA20" s="165">
        <f>IF(OR(J20="Fail",ISBLANK(J20)),INDEX('Issue Code Table'!C:C,MATCH(N:N,'Issue Code Table'!A:A,0)),IF(M20="Critical",6,IF(M20="Significant",5,IF(M20="Moderate",3,2))))</f>
        <v>5</v>
      </c>
    </row>
    <row r="21" spans="1:27" ht="57" customHeight="1" x14ac:dyDescent="0.35">
      <c r="A21" s="82" t="s">
        <v>355</v>
      </c>
      <c r="B21" s="82" t="s">
        <v>180</v>
      </c>
      <c r="C21" s="300" t="s">
        <v>181</v>
      </c>
      <c r="D21" s="82" t="s">
        <v>219</v>
      </c>
      <c r="E21" s="82" t="s">
        <v>356</v>
      </c>
      <c r="F21" s="82" t="s">
        <v>357</v>
      </c>
      <c r="G21" s="82" t="s">
        <v>358</v>
      </c>
      <c r="H21" s="82" t="s">
        <v>359</v>
      </c>
      <c r="I21" s="66"/>
      <c r="J21" s="71"/>
      <c r="K21" s="82" t="s">
        <v>360</v>
      </c>
      <c r="L21" s="66"/>
      <c r="M21" s="132" t="s">
        <v>140</v>
      </c>
      <c r="N21" s="212" t="s">
        <v>185</v>
      </c>
      <c r="O21" s="213" t="s">
        <v>186</v>
      </c>
      <c r="P21" s="330"/>
      <c r="Q21" s="66" t="s">
        <v>340</v>
      </c>
      <c r="R21" s="66" t="s">
        <v>361</v>
      </c>
      <c r="S21" s="82" t="s">
        <v>352</v>
      </c>
      <c r="T21" s="82" t="s">
        <v>362</v>
      </c>
      <c r="U21" s="82" t="s">
        <v>4548</v>
      </c>
      <c r="V21" s="82" t="s">
        <v>363</v>
      </c>
      <c r="W21" s="166"/>
      <c r="X21" s="166"/>
      <c r="Y21" s="166"/>
      <c r="AA21" s="165">
        <f>IF(OR(J21="Fail",ISBLANK(J21)),INDEX('Issue Code Table'!C:C,MATCH(N:N,'Issue Code Table'!A:A,0)),IF(M21="Critical",6,IF(M21="Significant",5,IF(M21="Moderate",3,2))))</f>
        <v>5</v>
      </c>
    </row>
    <row r="22" spans="1:27" ht="57" customHeight="1" x14ac:dyDescent="0.35">
      <c r="A22" s="82" t="s">
        <v>364</v>
      </c>
      <c r="B22" s="82" t="s">
        <v>180</v>
      </c>
      <c r="C22" s="300" t="s">
        <v>181</v>
      </c>
      <c r="D22" s="82" t="s">
        <v>219</v>
      </c>
      <c r="E22" s="82" t="s">
        <v>365</v>
      </c>
      <c r="F22" s="82" t="s">
        <v>4549</v>
      </c>
      <c r="G22" s="82" t="s">
        <v>366</v>
      </c>
      <c r="H22" s="82" t="s">
        <v>367</v>
      </c>
      <c r="I22" s="66"/>
      <c r="J22" s="71"/>
      <c r="K22" s="82" t="s">
        <v>368</v>
      </c>
      <c r="L22" s="66"/>
      <c r="M22" s="132" t="s">
        <v>140</v>
      </c>
      <c r="N22" s="212" t="s">
        <v>185</v>
      </c>
      <c r="O22" s="213" t="s">
        <v>186</v>
      </c>
      <c r="P22" s="330"/>
      <c r="Q22" s="66" t="s">
        <v>340</v>
      </c>
      <c r="R22" s="66" t="s">
        <v>369</v>
      </c>
      <c r="S22" s="82" t="s">
        <v>352</v>
      </c>
      <c r="T22" s="82" t="s">
        <v>370</v>
      </c>
      <c r="U22" s="82" t="s">
        <v>4550</v>
      </c>
      <c r="V22" s="82" t="s">
        <v>371</v>
      </c>
      <c r="W22" s="166"/>
      <c r="X22" s="166"/>
      <c r="Y22" s="166"/>
      <c r="AA22" s="165">
        <f>IF(OR(J22="Fail",ISBLANK(J22)),INDEX('Issue Code Table'!C:C,MATCH(N:N,'Issue Code Table'!A:A,0)),IF(M22="Critical",6,IF(M22="Significant",5,IF(M22="Moderate",3,2))))</f>
        <v>5</v>
      </c>
    </row>
    <row r="23" spans="1:27" ht="57" customHeight="1" x14ac:dyDescent="0.35">
      <c r="A23" s="82" t="s">
        <v>372</v>
      </c>
      <c r="B23" s="82" t="s">
        <v>180</v>
      </c>
      <c r="C23" s="300" t="s">
        <v>181</v>
      </c>
      <c r="D23" s="82" t="s">
        <v>219</v>
      </c>
      <c r="E23" s="82" t="s">
        <v>373</v>
      </c>
      <c r="F23" s="82" t="s">
        <v>4551</v>
      </c>
      <c r="G23" s="82" t="s">
        <v>374</v>
      </c>
      <c r="H23" s="82" t="s">
        <v>375</v>
      </c>
      <c r="I23" s="66"/>
      <c r="J23" s="71"/>
      <c r="K23" s="82" t="s">
        <v>376</v>
      </c>
      <c r="L23" s="66"/>
      <c r="M23" s="132" t="s">
        <v>140</v>
      </c>
      <c r="N23" s="212" t="s">
        <v>185</v>
      </c>
      <c r="O23" s="213" t="s">
        <v>186</v>
      </c>
      <c r="P23" s="330"/>
      <c r="Q23" s="66" t="s">
        <v>340</v>
      </c>
      <c r="R23" s="66" t="s">
        <v>377</v>
      </c>
      <c r="S23" s="82" t="s">
        <v>352</v>
      </c>
      <c r="T23" s="82" t="s">
        <v>378</v>
      </c>
      <c r="U23" s="82" t="s">
        <v>4552</v>
      </c>
      <c r="V23" s="82" t="s">
        <v>379</v>
      </c>
      <c r="W23" s="166"/>
      <c r="X23" s="166"/>
      <c r="Y23" s="166"/>
      <c r="AA23" s="165">
        <f>IF(OR(J23="Fail",ISBLANK(J23)),INDEX('Issue Code Table'!C:C,MATCH(N:N,'Issue Code Table'!A:A,0)),IF(M23="Critical",6,IF(M23="Significant",5,IF(M23="Moderate",3,2))))</f>
        <v>5</v>
      </c>
    </row>
    <row r="24" spans="1:27" ht="57" customHeight="1" x14ac:dyDescent="0.35">
      <c r="A24" s="82" t="s">
        <v>380</v>
      </c>
      <c r="B24" s="82" t="s">
        <v>180</v>
      </c>
      <c r="C24" s="300" t="s">
        <v>181</v>
      </c>
      <c r="D24" s="82" t="s">
        <v>219</v>
      </c>
      <c r="E24" s="82" t="s">
        <v>381</v>
      </c>
      <c r="F24" s="82" t="s">
        <v>382</v>
      </c>
      <c r="G24" s="82" t="s">
        <v>383</v>
      </c>
      <c r="H24" s="82" t="s">
        <v>384</v>
      </c>
      <c r="I24" s="66"/>
      <c r="J24" s="71"/>
      <c r="K24" s="82" t="s">
        <v>385</v>
      </c>
      <c r="L24" s="66"/>
      <c r="M24" s="132" t="s">
        <v>140</v>
      </c>
      <c r="N24" s="212" t="s">
        <v>185</v>
      </c>
      <c r="O24" s="213" t="s">
        <v>186</v>
      </c>
      <c r="P24" s="330"/>
      <c r="Q24" s="66" t="s">
        <v>340</v>
      </c>
      <c r="R24" s="66" t="s">
        <v>386</v>
      </c>
      <c r="S24" s="82" t="s">
        <v>352</v>
      </c>
      <c r="T24" s="82" t="s">
        <v>387</v>
      </c>
      <c r="U24" s="82" t="s">
        <v>4553</v>
      </c>
      <c r="V24" s="82" t="s">
        <v>388</v>
      </c>
      <c r="W24" s="166"/>
      <c r="X24" s="166"/>
      <c r="Y24" s="166"/>
      <c r="AA24" s="165">
        <f>IF(OR(J24="Fail",ISBLANK(J24)),INDEX('Issue Code Table'!C:C,MATCH(N:N,'Issue Code Table'!A:A,0)),IF(M24="Critical",6,IF(M24="Significant",5,IF(M24="Moderate",3,2))))</f>
        <v>5</v>
      </c>
    </row>
    <row r="25" spans="1:27" ht="57" customHeight="1" x14ac:dyDescent="0.35">
      <c r="A25" s="82" t="s">
        <v>389</v>
      </c>
      <c r="B25" s="82" t="s">
        <v>180</v>
      </c>
      <c r="C25" s="300" t="s">
        <v>181</v>
      </c>
      <c r="D25" s="82" t="s">
        <v>219</v>
      </c>
      <c r="E25" s="82" t="s">
        <v>390</v>
      </c>
      <c r="F25" s="82" t="s">
        <v>391</v>
      </c>
      <c r="G25" s="82" t="s">
        <v>392</v>
      </c>
      <c r="H25" s="82" t="s">
        <v>393</v>
      </c>
      <c r="I25" s="66"/>
      <c r="J25" s="71"/>
      <c r="K25" s="82" t="s">
        <v>394</v>
      </c>
      <c r="L25" s="66"/>
      <c r="M25" s="132" t="s">
        <v>140</v>
      </c>
      <c r="N25" s="212" t="s">
        <v>185</v>
      </c>
      <c r="O25" s="213" t="s">
        <v>186</v>
      </c>
      <c r="P25" s="330"/>
      <c r="Q25" s="66" t="s">
        <v>340</v>
      </c>
      <c r="R25" s="66" t="s">
        <v>395</v>
      </c>
      <c r="S25" s="82" t="s">
        <v>352</v>
      </c>
      <c r="T25" s="82" t="s">
        <v>396</v>
      </c>
      <c r="U25" s="82" t="s">
        <v>4554</v>
      </c>
      <c r="V25" s="82" t="s">
        <v>397</v>
      </c>
      <c r="W25" s="166"/>
      <c r="X25" s="166"/>
      <c r="Y25" s="166"/>
      <c r="AA25" s="165">
        <f>IF(OR(J25="Fail",ISBLANK(J25)),INDEX('Issue Code Table'!C:C,MATCH(N:N,'Issue Code Table'!A:A,0)),IF(M25="Critical",6,IF(M25="Significant",5,IF(M25="Moderate",3,2))))</f>
        <v>5</v>
      </c>
    </row>
    <row r="26" spans="1:27" ht="57" customHeight="1" x14ac:dyDescent="0.35">
      <c r="A26" s="82" t="s">
        <v>398</v>
      </c>
      <c r="B26" s="308" t="s">
        <v>399</v>
      </c>
      <c r="C26" s="300" t="s">
        <v>400</v>
      </c>
      <c r="D26" s="82" t="s">
        <v>206</v>
      </c>
      <c r="E26" s="82" t="s">
        <v>401</v>
      </c>
      <c r="F26" s="82" t="s">
        <v>402</v>
      </c>
      <c r="G26" s="82" t="s">
        <v>403</v>
      </c>
      <c r="H26" s="82" t="s">
        <v>404</v>
      </c>
      <c r="I26" s="66"/>
      <c r="J26" s="71"/>
      <c r="K26" s="82" t="s">
        <v>405</v>
      </c>
      <c r="L26" s="66"/>
      <c r="M26" s="134" t="s">
        <v>140</v>
      </c>
      <c r="N26" s="213" t="s">
        <v>406</v>
      </c>
      <c r="O26" s="213" t="s">
        <v>407</v>
      </c>
      <c r="P26" s="330"/>
      <c r="Q26" s="66" t="s">
        <v>408</v>
      </c>
      <c r="R26" s="66" t="s">
        <v>409</v>
      </c>
      <c r="S26" s="82" t="s">
        <v>410</v>
      </c>
      <c r="T26" s="82" t="s">
        <v>411</v>
      </c>
      <c r="U26" s="82" t="s">
        <v>4555</v>
      </c>
      <c r="V26" s="82" t="s">
        <v>412</v>
      </c>
      <c r="W26" s="166"/>
      <c r="X26" s="166"/>
      <c r="Y26" s="166"/>
      <c r="AA26" s="165">
        <f>IF(OR(J26="Fail",ISBLANK(J26)),INDEX('Issue Code Table'!C:C,MATCH(N:N,'Issue Code Table'!A:A,0)),IF(M26="Critical",6,IF(M26="Significant",5,IF(M26="Moderate",3,2))))</f>
        <v>5</v>
      </c>
    </row>
    <row r="27" spans="1:27" ht="57" customHeight="1" x14ac:dyDescent="0.35">
      <c r="A27" s="82" t="s">
        <v>413</v>
      </c>
      <c r="B27" s="308" t="s">
        <v>399</v>
      </c>
      <c r="C27" s="300" t="s">
        <v>400</v>
      </c>
      <c r="D27" s="82" t="s">
        <v>219</v>
      </c>
      <c r="E27" s="82" t="s">
        <v>414</v>
      </c>
      <c r="F27" s="82" t="s">
        <v>415</v>
      </c>
      <c r="G27" s="82" t="s">
        <v>416</v>
      </c>
      <c r="H27" s="82" t="s">
        <v>417</v>
      </c>
      <c r="I27" s="66"/>
      <c r="J27" s="71"/>
      <c r="K27" s="82" t="s">
        <v>418</v>
      </c>
      <c r="L27" s="66"/>
      <c r="M27" s="134" t="s">
        <v>140</v>
      </c>
      <c r="N27" s="213" t="s">
        <v>419</v>
      </c>
      <c r="O27" s="213" t="s">
        <v>420</v>
      </c>
      <c r="P27" s="330"/>
      <c r="Q27" s="66" t="s">
        <v>408</v>
      </c>
      <c r="R27" s="66" t="s">
        <v>421</v>
      </c>
      <c r="S27" s="82" t="s">
        <v>422</v>
      </c>
      <c r="T27" s="82" t="s">
        <v>423</v>
      </c>
      <c r="U27" s="82" t="s">
        <v>4556</v>
      </c>
      <c r="V27" s="82" t="s">
        <v>424</v>
      </c>
      <c r="W27" s="166"/>
      <c r="X27" s="166"/>
      <c r="Y27" s="166"/>
      <c r="AA27" s="165">
        <f>IF(OR(J27="Fail",ISBLANK(J27)),INDEX('Issue Code Table'!C:C,MATCH(N:N,'Issue Code Table'!A:A,0)),IF(M27="Critical",6,IF(M27="Significant",5,IF(M27="Moderate",3,2))))</f>
        <v>4</v>
      </c>
    </row>
    <row r="28" spans="1:27" ht="57" customHeight="1" x14ac:dyDescent="0.35">
      <c r="A28" s="82" t="s">
        <v>425</v>
      </c>
      <c r="B28" s="308" t="s">
        <v>399</v>
      </c>
      <c r="C28" s="300" t="s">
        <v>400</v>
      </c>
      <c r="D28" s="82" t="s">
        <v>206</v>
      </c>
      <c r="E28" s="82" t="s">
        <v>426</v>
      </c>
      <c r="F28" s="82" t="s">
        <v>427</v>
      </c>
      <c r="G28" s="82" t="s">
        <v>428</v>
      </c>
      <c r="H28" s="82" t="s">
        <v>4557</v>
      </c>
      <c r="I28" s="66"/>
      <c r="J28" s="71"/>
      <c r="K28" s="82" t="s">
        <v>4558</v>
      </c>
      <c r="L28" s="66"/>
      <c r="M28" s="134" t="s">
        <v>140</v>
      </c>
      <c r="N28" s="213" t="s">
        <v>419</v>
      </c>
      <c r="O28" s="213" t="s">
        <v>420</v>
      </c>
      <c r="P28" s="330"/>
      <c r="Q28" s="66" t="s">
        <v>408</v>
      </c>
      <c r="R28" s="66" t="s">
        <v>429</v>
      </c>
      <c r="S28" s="82" t="s">
        <v>430</v>
      </c>
      <c r="T28" s="82" t="s">
        <v>431</v>
      </c>
      <c r="U28" s="82" t="s">
        <v>432</v>
      </c>
      <c r="V28" s="82" t="s">
        <v>433</v>
      </c>
      <c r="W28" s="166"/>
      <c r="X28" s="166"/>
      <c r="Y28" s="166"/>
      <c r="AA28" s="165">
        <f>IF(OR(J28="Fail",ISBLANK(J28)),INDEX('Issue Code Table'!C:C,MATCH(N:N,'Issue Code Table'!A:A,0)),IF(M28="Critical",6,IF(M28="Significant",5,IF(M28="Moderate",3,2))))</f>
        <v>4</v>
      </c>
    </row>
    <row r="29" spans="1:27" ht="57" customHeight="1" x14ac:dyDescent="0.35">
      <c r="A29" s="82" t="s">
        <v>434</v>
      </c>
      <c r="B29" s="308" t="s">
        <v>399</v>
      </c>
      <c r="C29" s="300" t="s">
        <v>400</v>
      </c>
      <c r="D29" s="82" t="s">
        <v>206</v>
      </c>
      <c r="E29" s="82" t="s">
        <v>4559</v>
      </c>
      <c r="F29" s="82" t="s">
        <v>4560</v>
      </c>
      <c r="G29" s="82" t="s">
        <v>4561</v>
      </c>
      <c r="H29" s="82" t="s">
        <v>4562</v>
      </c>
      <c r="I29" s="66"/>
      <c r="J29" s="71"/>
      <c r="K29" s="82" t="s">
        <v>211</v>
      </c>
      <c r="L29" s="66"/>
      <c r="M29" s="134" t="s">
        <v>140</v>
      </c>
      <c r="N29" s="213" t="s">
        <v>406</v>
      </c>
      <c r="O29" s="213" t="s">
        <v>407</v>
      </c>
      <c r="P29" s="330"/>
      <c r="Q29" s="66" t="s">
        <v>408</v>
      </c>
      <c r="R29" s="66" t="s">
        <v>435</v>
      </c>
      <c r="S29" s="82" t="s">
        <v>4563</v>
      </c>
      <c r="T29" s="82" t="s">
        <v>4564</v>
      </c>
      <c r="U29" s="82" t="s">
        <v>4565</v>
      </c>
      <c r="V29" s="82" t="s">
        <v>4566</v>
      </c>
      <c r="W29" s="166"/>
      <c r="X29" s="166"/>
      <c r="Y29" s="166"/>
      <c r="AA29" s="165">
        <f>IF(OR(J29="Fail",ISBLANK(J29)),INDEX('Issue Code Table'!C:C,MATCH(N:N,'Issue Code Table'!A:A,0)),IF(M29="Critical",6,IF(M29="Significant",5,IF(M29="Moderate",3,2))))</f>
        <v>5</v>
      </c>
    </row>
    <row r="30" spans="1:27" ht="57" customHeight="1" x14ac:dyDescent="0.35">
      <c r="A30" s="82" t="s">
        <v>436</v>
      </c>
      <c r="B30" s="82" t="s">
        <v>399</v>
      </c>
      <c r="C30" s="300" t="s">
        <v>400</v>
      </c>
      <c r="D30" s="82" t="s">
        <v>219</v>
      </c>
      <c r="E30" s="82" t="s">
        <v>437</v>
      </c>
      <c r="F30" s="82" t="s">
        <v>438</v>
      </c>
      <c r="G30" s="82" t="s">
        <v>439</v>
      </c>
      <c r="H30" s="82" t="s">
        <v>440</v>
      </c>
      <c r="I30" s="66"/>
      <c r="J30" s="71"/>
      <c r="K30" s="82" t="s">
        <v>441</v>
      </c>
      <c r="L30" s="66"/>
      <c r="M30" s="132" t="s">
        <v>140</v>
      </c>
      <c r="N30" s="212" t="s">
        <v>442</v>
      </c>
      <c r="O30" s="213" t="s">
        <v>443</v>
      </c>
      <c r="P30" s="330"/>
      <c r="Q30" s="66" t="s">
        <v>444</v>
      </c>
      <c r="R30" s="66" t="s">
        <v>445</v>
      </c>
      <c r="S30" s="82" t="s">
        <v>446</v>
      </c>
      <c r="T30" s="82" t="s">
        <v>447</v>
      </c>
      <c r="U30" s="82" t="s">
        <v>4567</v>
      </c>
      <c r="V30" s="82" t="s">
        <v>4568</v>
      </c>
      <c r="W30" s="166"/>
      <c r="X30" s="166"/>
      <c r="Y30" s="166"/>
      <c r="AA30" s="165">
        <f>IF(OR(J30="Fail",ISBLANK(J30)),INDEX('Issue Code Table'!C:C,MATCH(N:N,'Issue Code Table'!A:A,0)),IF(M30="Critical",6,IF(M30="Significant",5,IF(M30="Moderate",3,2))))</f>
        <v>5</v>
      </c>
    </row>
    <row r="31" spans="1:27" ht="57" customHeight="1" x14ac:dyDescent="0.35">
      <c r="A31" s="82" t="s">
        <v>448</v>
      </c>
      <c r="B31" s="82" t="s">
        <v>399</v>
      </c>
      <c r="C31" s="300" t="s">
        <v>400</v>
      </c>
      <c r="D31" s="82" t="s">
        <v>219</v>
      </c>
      <c r="E31" s="82" t="s">
        <v>449</v>
      </c>
      <c r="F31" s="82" t="s">
        <v>450</v>
      </c>
      <c r="G31" s="82" t="s">
        <v>451</v>
      </c>
      <c r="H31" s="82" t="s">
        <v>4569</v>
      </c>
      <c r="I31" s="66"/>
      <c r="J31" s="71"/>
      <c r="K31" s="82" t="s">
        <v>4570</v>
      </c>
      <c r="L31" s="66"/>
      <c r="M31" s="132" t="s">
        <v>140</v>
      </c>
      <c r="N31" s="212" t="s">
        <v>442</v>
      </c>
      <c r="O31" s="213" t="s">
        <v>443</v>
      </c>
      <c r="P31" s="330"/>
      <c r="Q31" s="66" t="s">
        <v>444</v>
      </c>
      <c r="R31" s="66" t="s">
        <v>452</v>
      </c>
      <c r="S31" s="82" t="s">
        <v>453</v>
      </c>
      <c r="T31" s="82" t="s">
        <v>454</v>
      </c>
      <c r="U31" s="82" t="s">
        <v>4571</v>
      </c>
      <c r="V31" s="82" t="s">
        <v>455</v>
      </c>
      <c r="W31" s="166"/>
      <c r="X31" s="166"/>
      <c r="Y31" s="166"/>
      <c r="AA31" s="165">
        <f>IF(OR(J31="Fail",ISBLANK(J31)),INDEX('Issue Code Table'!C:C,MATCH(N:N,'Issue Code Table'!A:A,0)),IF(M31="Critical",6,IF(M31="Significant",5,IF(M31="Moderate",3,2))))</f>
        <v>5</v>
      </c>
    </row>
    <row r="32" spans="1:27" ht="57" customHeight="1" x14ac:dyDescent="0.35">
      <c r="A32" s="82" t="s">
        <v>456</v>
      </c>
      <c r="B32" s="82" t="s">
        <v>457</v>
      </c>
      <c r="C32" s="300" t="s">
        <v>458</v>
      </c>
      <c r="D32" s="82" t="s">
        <v>219</v>
      </c>
      <c r="E32" s="82" t="s">
        <v>459</v>
      </c>
      <c r="F32" s="82" t="s">
        <v>460</v>
      </c>
      <c r="G32" s="82" t="s">
        <v>461</v>
      </c>
      <c r="H32" s="82" t="s">
        <v>462</v>
      </c>
      <c r="I32" s="66"/>
      <c r="J32" s="71"/>
      <c r="K32" s="82" t="s">
        <v>463</v>
      </c>
      <c r="L32" s="66"/>
      <c r="M32" s="134" t="s">
        <v>151</v>
      </c>
      <c r="N32" s="213" t="s">
        <v>464</v>
      </c>
      <c r="O32" s="213" t="s">
        <v>465</v>
      </c>
      <c r="P32" s="330"/>
      <c r="Q32" s="66" t="s">
        <v>466</v>
      </c>
      <c r="R32" s="66" t="s">
        <v>467</v>
      </c>
      <c r="S32" s="82" t="s">
        <v>468</v>
      </c>
      <c r="T32" s="82" t="s">
        <v>469</v>
      </c>
      <c r="U32" s="82" t="s">
        <v>4572</v>
      </c>
      <c r="V32" s="82"/>
      <c r="W32" s="166"/>
      <c r="X32" s="166"/>
      <c r="Y32" s="166"/>
      <c r="AA32" s="165">
        <f>IF(OR(J32="Fail",ISBLANK(J32)),INDEX('Issue Code Table'!C:C,MATCH(N:N,'Issue Code Table'!A:A,0)),IF(M32="Critical",6,IF(M32="Significant",5,IF(M32="Moderate",3,2))))</f>
        <v>4</v>
      </c>
    </row>
    <row r="33" spans="1:27" ht="57" customHeight="1" x14ac:dyDescent="0.35">
      <c r="A33" s="82" t="s">
        <v>470</v>
      </c>
      <c r="B33" s="82" t="s">
        <v>471</v>
      </c>
      <c r="C33" s="300" t="s">
        <v>472</v>
      </c>
      <c r="D33" s="82" t="s">
        <v>219</v>
      </c>
      <c r="E33" s="82" t="s">
        <v>473</v>
      </c>
      <c r="F33" s="82" t="s">
        <v>474</v>
      </c>
      <c r="G33" s="82" t="s">
        <v>475</v>
      </c>
      <c r="H33" s="82" t="s">
        <v>476</v>
      </c>
      <c r="I33" s="66"/>
      <c r="J33" s="71"/>
      <c r="K33" s="82" t="s">
        <v>477</v>
      </c>
      <c r="L33" s="66"/>
      <c r="M33" s="132" t="s">
        <v>140</v>
      </c>
      <c r="N33" s="212" t="s">
        <v>185</v>
      </c>
      <c r="O33" s="213" t="s">
        <v>186</v>
      </c>
      <c r="P33" s="330"/>
      <c r="Q33" s="66" t="s">
        <v>466</v>
      </c>
      <c r="R33" s="66" t="s">
        <v>478</v>
      </c>
      <c r="S33" s="82" t="s">
        <v>479</v>
      </c>
      <c r="T33" s="82" t="s">
        <v>4573</v>
      </c>
      <c r="U33" s="82" t="s">
        <v>4574</v>
      </c>
      <c r="V33" s="82" t="s">
        <v>480</v>
      </c>
      <c r="W33" s="166"/>
      <c r="X33" s="166"/>
      <c r="Y33" s="166"/>
      <c r="AA33" s="165">
        <f>IF(OR(J33="Fail",ISBLANK(J33)),INDEX('Issue Code Table'!C:C,MATCH(N:N,'Issue Code Table'!A:A,0)),IF(M33="Critical",6,IF(M33="Significant",5,IF(M33="Moderate",3,2))))</f>
        <v>5</v>
      </c>
    </row>
    <row r="34" spans="1:27" ht="57" customHeight="1" x14ac:dyDescent="0.35">
      <c r="A34" s="82" t="s">
        <v>481</v>
      </c>
      <c r="B34" s="82" t="s">
        <v>471</v>
      </c>
      <c r="C34" s="300" t="s">
        <v>472</v>
      </c>
      <c r="D34" s="82" t="s">
        <v>219</v>
      </c>
      <c r="E34" s="82" t="s">
        <v>482</v>
      </c>
      <c r="F34" s="82" t="s">
        <v>4575</v>
      </c>
      <c r="G34" s="82" t="s">
        <v>484</v>
      </c>
      <c r="H34" s="82" t="s">
        <v>485</v>
      </c>
      <c r="I34" s="66"/>
      <c r="J34" s="71"/>
      <c r="K34" s="82" t="s">
        <v>486</v>
      </c>
      <c r="L34" s="66"/>
      <c r="M34" s="134" t="s">
        <v>140</v>
      </c>
      <c r="N34" s="213" t="s">
        <v>487</v>
      </c>
      <c r="O34" s="213" t="s">
        <v>488</v>
      </c>
      <c r="P34" s="330"/>
      <c r="Q34" s="66" t="s">
        <v>466</v>
      </c>
      <c r="R34" s="66" t="s">
        <v>489</v>
      </c>
      <c r="S34" s="82" t="s">
        <v>490</v>
      </c>
      <c r="T34" s="82" t="s">
        <v>491</v>
      </c>
      <c r="U34" s="82" t="s">
        <v>4576</v>
      </c>
      <c r="V34" s="82" t="s">
        <v>2405</v>
      </c>
      <c r="W34" s="166"/>
      <c r="X34" s="166"/>
      <c r="Y34" s="166"/>
      <c r="AA34" s="165">
        <f>IF(OR(J34="Fail",ISBLANK(J34)),INDEX('Issue Code Table'!C:C,MATCH(N:N,'Issue Code Table'!A:A,0)),IF(M34="Critical",6,IF(M34="Significant",5,IF(M34="Moderate",3,2))))</f>
        <v>5</v>
      </c>
    </row>
    <row r="35" spans="1:27" ht="57" customHeight="1" x14ac:dyDescent="0.35">
      <c r="A35" s="82" t="s">
        <v>492</v>
      </c>
      <c r="B35" s="82" t="s">
        <v>493</v>
      </c>
      <c r="C35" s="300" t="s">
        <v>494</v>
      </c>
      <c r="D35" s="82" t="s">
        <v>219</v>
      </c>
      <c r="E35" s="82" t="s">
        <v>495</v>
      </c>
      <c r="F35" s="82" t="s">
        <v>496</v>
      </c>
      <c r="G35" s="82" t="s">
        <v>497</v>
      </c>
      <c r="H35" s="82" t="s">
        <v>498</v>
      </c>
      <c r="I35" s="66"/>
      <c r="J35" s="71"/>
      <c r="K35" s="82" t="s">
        <v>499</v>
      </c>
      <c r="L35" s="66"/>
      <c r="M35" s="269" t="s">
        <v>140</v>
      </c>
      <c r="N35" s="271" t="s">
        <v>185</v>
      </c>
      <c r="O35" s="66" t="s">
        <v>186</v>
      </c>
      <c r="P35" s="330"/>
      <c r="Q35" s="66">
        <v>1.4</v>
      </c>
      <c r="R35" s="66" t="s">
        <v>500</v>
      </c>
      <c r="S35" s="82" t="s">
        <v>501</v>
      </c>
      <c r="T35" s="82" t="s">
        <v>502</v>
      </c>
      <c r="U35" s="82" t="s">
        <v>4577</v>
      </c>
      <c r="V35" s="82" t="s">
        <v>503</v>
      </c>
      <c r="W35" s="166"/>
      <c r="X35" s="166"/>
      <c r="Y35" s="166"/>
      <c r="AA35" s="165">
        <f>IF(OR(J35="Fail",ISBLANK(J35)),INDEX('Issue Code Table'!C:C,MATCH(N:N,'Issue Code Table'!A:A,0)),IF(M35="Critical",6,IF(M35="Significant",5,IF(M35="Moderate",3,2))))</f>
        <v>5</v>
      </c>
    </row>
    <row r="36" spans="1:27" ht="57" customHeight="1" x14ac:dyDescent="0.35">
      <c r="A36" s="82" t="s">
        <v>504</v>
      </c>
      <c r="B36" s="308" t="s">
        <v>505</v>
      </c>
      <c r="C36" s="300" t="s">
        <v>506</v>
      </c>
      <c r="D36" s="82" t="s">
        <v>219</v>
      </c>
      <c r="E36" s="82" t="s">
        <v>507</v>
      </c>
      <c r="F36" s="82" t="s">
        <v>508</v>
      </c>
      <c r="G36" s="82" t="s">
        <v>509</v>
      </c>
      <c r="H36" s="82" t="s">
        <v>510</v>
      </c>
      <c r="I36" s="66"/>
      <c r="J36" s="71"/>
      <c r="K36" s="82" t="s">
        <v>511</v>
      </c>
      <c r="L36" s="66"/>
      <c r="M36" s="132" t="s">
        <v>140</v>
      </c>
      <c r="N36" s="212" t="s">
        <v>185</v>
      </c>
      <c r="O36" s="213" t="s">
        <v>186</v>
      </c>
      <c r="P36" s="330"/>
      <c r="Q36" s="66" t="s">
        <v>512</v>
      </c>
      <c r="R36" s="66" t="s">
        <v>513</v>
      </c>
      <c r="S36" s="82" t="s">
        <v>514</v>
      </c>
      <c r="T36" s="82" t="s">
        <v>4578</v>
      </c>
      <c r="U36" s="82" t="s">
        <v>4579</v>
      </c>
      <c r="V36" s="82" t="s">
        <v>503</v>
      </c>
      <c r="W36" s="166"/>
      <c r="X36" s="166"/>
      <c r="Y36" s="166"/>
      <c r="AA36" s="165">
        <f>IF(OR(J36="Fail",ISBLANK(J36)),INDEX('Issue Code Table'!C:C,MATCH(N:N,'Issue Code Table'!A:A,0)),IF(M36="Critical",6,IF(M36="Significant",5,IF(M36="Moderate",3,2))))</f>
        <v>5</v>
      </c>
    </row>
    <row r="37" spans="1:27" ht="57" customHeight="1" x14ac:dyDescent="0.35">
      <c r="A37" s="82" t="s">
        <v>516</v>
      </c>
      <c r="B37" s="308" t="s">
        <v>517</v>
      </c>
      <c r="C37" s="300" t="s">
        <v>518</v>
      </c>
      <c r="D37" s="82" t="s">
        <v>206</v>
      </c>
      <c r="E37" s="82" t="s">
        <v>519</v>
      </c>
      <c r="F37" s="82" t="s">
        <v>520</v>
      </c>
      <c r="G37" s="82" t="s">
        <v>521</v>
      </c>
      <c r="H37" s="82" t="s">
        <v>522</v>
      </c>
      <c r="I37" s="66"/>
      <c r="J37" s="71"/>
      <c r="K37" s="82" t="s">
        <v>523</v>
      </c>
      <c r="L37" s="66"/>
      <c r="M37" s="132" t="s">
        <v>140</v>
      </c>
      <c r="N37" s="212" t="s">
        <v>185</v>
      </c>
      <c r="O37" s="213" t="s">
        <v>186</v>
      </c>
      <c r="P37" s="330"/>
      <c r="Q37" s="66" t="s">
        <v>512</v>
      </c>
      <c r="R37" s="66" t="s">
        <v>524</v>
      </c>
      <c r="S37" s="82" t="s">
        <v>525</v>
      </c>
      <c r="T37" s="82" t="s">
        <v>526</v>
      </c>
      <c r="U37" s="82" t="s">
        <v>4580</v>
      </c>
      <c r="V37" s="82" t="s">
        <v>515</v>
      </c>
      <c r="W37" s="166"/>
      <c r="X37" s="166"/>
      <c r="Y37" s="166"/>
      <c r="AA37" s="165">
        <f>IF(OR(J37="Fail",ISBLANK(J37)),INDEX('Issue Code Table'!C:C,MATCH(N:N,'Issue Code Table'!A:A,0)),IF(M37="Critical",6,IF(M37="Significant",5,IF(M37="Moderate",3,2))))</f>
        <v>5</v>
      </c>
    </row>
    <row r="38" spans="1:27" ht="57" customHeight="1" x14ac:dyDescent="0.35">
      <c r="A38" s="82" t="s">
        <v>528</v>
      </c>
      <c r="B38" s="308" t="s">
        <v>517</v>
      </c>
      <c r="C38" s="300" t="s">
        <v>518</v>
      </c>
      <c r="D38" s="82" t="s">
        <v>219</v>
      </c>
      <c r="E38" s="82" t="s">
        <v>529</v>
      </c>
      <c r="F38" s="82" t="s">
        <v>530</v>
      </c>
      <c r="G38" s="82" t="s">
        <v>531</v>
      </c>
      <c r="H38" s="82" t="s">
        <v>532</v>
      </c>
      <c r="I38" s="68"/>
      <c r="J38" s="71"/>
      <c r="K38" s="82" t="s">
        <v>533</v>
      </c>
      <c r="L38" s="66"/>
      <c r="M38" s="132" t="s">
        <v>140</v>
      </c>
      <c r="N38" s="212" t="s">
        <v>185</v>
      </c>
      <c r="O38" s="213" t="s">
        <v>186</v>
      </c>
      <c r="P38" s="330"/>
      <c r="Q38" s="66" t="s">
        <v>512</v>
      </c>
      <c r="R38" s="66" t="s">
        <v>534</v>
      </c>
      <c r="S38" s="82" t="s">
        <v>535</v>
      </c>
      <c r="T38" s="82" t="s">
        <v>4581</v>
      </c>
      <c r="U38" s="82" t="s">
        <v>4582</v>
      </c>
      <c r="V38" s="82" t="s">
        <v>527</v>
      </c>
      <c r="W38" s="166"/>
      <c r="X38" s="166"/>
      <c r="Y38" s="166"/>
      <c r="AA38" s="165">
        <f>IF(OR(J38="Fail",ISBLANK(J38)),INDEX('Issue Code Table'!C:C,MATCH(N:N,'Issue Code Table'!A:A,0)),IF(M38="Critical",6,IF(M38="Significant",5,IF(M38="Moderate",3,2))))</f>
        <v>5</v>
      </c>
    </row>
    <row r="39" spans="1:27" ht="57" customHeight="1" x14ac:dyDescent="0.35">
      <c r="A39" s="82" t="s">
        <v>537</v>
      </c>
      <c r="B39" s="82" t="s">
        <v>180</v>
      </c>
      <c r="C39" s="300" t="s">
        <v>181</v>
      </c>
      <c r="D39" s="82" t="s">
        <v>219</v>
      </c>
      <c r="E39" s="82" t="s">
        <v>538</v>
      </c>
      <c r="F39" s="82" t="s">
        <v>539</v>
      </c>
      <c r="G39" s="82" t="s">
        <v>540</v>
      </c>
      <c r="H39" s="82" t="s">
        <v>541</v>
      </c>
      <c r="I39" s="66"/>
      <c r="J39" s="71"/>
      <c r="K39" s="82" t="s">
        <v>542</v>
      </c>
      <c r="L39" s="66"/>
      <c r="M39" s="132" t="s">
        <v>140</v>
      </c>
      <c r="N39" s="212" t="s">
        <v>185</v>
      </c>
      <c r="O39" s="213" t="s">
        <v>186</v>
      </c>
      <c r="P39" s="330"/>
      <c r="Q39" s="66" t="s">
        <v>512</v>
      </c>
      <c r="R39" s="66" t="s">
        <v>543</v>
      </c>
      <c r="S39" s="82" t="s">
        <v>544</v>
      </c>
      <c r="T39" s="82" t="s">
        <v>4583</v>
      </c>
      <c r="U39" s="82" t="s">
        <v>4584</v>
      </c>
      <c r="V39" s="82" t="s">
        <v>536</v>
      </c>
      <c r="W39" s="166"/>
      <c r="X39" s="166"/>
      <c r="Y39" s="166"/>
      <c r="AA39" s="165">
        <f>IF(OR(J39="Fail",ISBLANK(J39)),INDEX('Issue Code Table'!C:C,MATCH(N:N,'Issue Code Table'!A:A,0)),IF(M39="Critical",6,IF(M39="Significant",5,IF(M39="Moderate",3,2))))</f>
        <v>5</v>
      </c>
    </row>
    <row r="40" spans="1:27" ht="57" customHeight="1" x14ac:dyDescent="0.35">
      <c r="A40" s="82" t="s">
        <v>545</v>
      </c>
      <c r="B40" s="82" t="s">
        <v>546</v>
      </c>
      <c r="C40" s="300" t="s">
        <v>547</v>
      </c>
      <c r="D40" s="82" t="s">
        <v>206</v>
      </c>
      <c r="E40" s="82" t="s">
        <v>548</v>
      </c>
      <c r="F40" s="82" t="s">
        <v>549</v>
      </c>
      <c r="G40" s="82" t="s">
        <v>550</v>
      </c>
      <c r="H40" s="82" t="s">
        <v>551</v>
      </c>
      <c r="I40" s="66"/>
      <c r="J40" s="71"/>
      <c r="K40" s="82" t="s">
        <v>552</v>
      </c>
      <c r="L40" s="66"/>
      <c r="M40" s="134" t="s">
        <v>198</v>
      </c>
      <c r="N40" s="213" t="s">
        <v>553</v>
      </c>
      <c r="O40" s="213" t="s">
        <v>554</v>
      </c>
      <c r="P40" s="330"/>
      <c r="Q40" s="66" t="s">
        <v>555</v>
      </c>
      <c r="R40" s="66" t="s">
        <v>556</v>
      </c>
      <c r="S40" s="82" t="s">
        <v>557</v>
      </c>
      <c r="T40" s="82" t="s">
        <v>558</v>
      </c>
      <c r="U40" s="82" t="s">
        <v>4585</v>
      </c>
      <c r="V40" s="82"/>
      <c r="W40" s="166"/>
      <c r="X40" s="166"/>
      <c r="Y40" s="166"/>
      <c r="AA40" s="165" t="e">
        <f>IF(OR(J40="Fail",ISBLANK(J40)),INDEX('Issue Code Table'!C:C,MATCH(N:N,'Issue Code Table'!A:A,0)),IF(M40="Critical",6,IF(M40="Significant",5,IF(M40="Moderate",3,2))))</f>
        <v>#N/A</v>
      </c>
    </row>
    <row r="41" spans="1:27" ht="57" customHeight="1" x14ac:dyDescent="0.35">
      <c r="A41" s="82" t="s">
        <v>559</v>
      </c>
      <c r="B41" s="82" t="s">
        <v>546</v>
      </c>
      <c r="C41" s="300" t="s">
        <v>547</v>
      </c>
      <c r="D41" s="82" t="s">
        <v>219</v>
      </c>
      <c r="E41" s="82" t="s">
        <v>560</v>
      </c>
      <c r="F41" s="82" t="s">
        <v>561</v>
      </c>
      <c r="G41" s="82" t="s">
        <v>562</v>
      </c>
      <c r="H41" s="82" t="s">
        <v>563</v>
      </c>
      <c r="I41" s="66"/>
      <c r="J41" s="71"/>
      <c r="K41" s="82" t="s">
        <v>564</v>
      </c>
      <c r="L41" s="66"/>
      <c r="M41" s="134" t="s">
        <v>198</v>
      </c>
      <c r="N41" s="213" t="s">
        <v>565</v>
      </c>
      <c r="O41" s="225" t="s">
        <v>566</v>
      </c>
      <c r="P41" s="330"/>
      <c r="Q41" s="66" t="s">
        <v>567</v>
      </c>
      <c r="R41" s="66" t="s">
        <v>568</v>
      </c>
      <c r="S41" s="82" t="s">
        <v>569</v>
      </c>
      <c r="T41" s="82" t="s">
        <v>570</v>
      </c>
      <c r="U41" s="82" t="s">
        <v>4586</v>
      </c>
      <c r="V41" s="82"/>
      <c r="W41" s="166"/>
      <c r="X41" s="166"/>
      <c r="Y41" s="166"/>
      <c r="AA41" s="165">
        <f>IF(OR(J41="Fail",ISBLANK(J41)),INDEX('Issue Code Table'!C:C,MATCH(N:N,'Issue Code Table'!A:A,0)),IF(M41="Critical",6,IF(M41="Significant",5,IF(M41="Moderate",3,2))))</f>
        <v>1</v>
      </c>
    </row>
    <row r="42" spans="1:27" ht="57" customHeight="1" x14ac:dyDescent="0.35">
      <c r="A42" s="82" t="s">
        <v>571</v>
      </c>
      <c r="B42" s="82" t="s">
        <v>546</v>
      </c>
      <c r="C42" s="300" t="s">
        <v>547</v>
      </c>
      <c r="D42" s="82" t="s">
        <v>219</v>
      </c>
      <c r="E42" s="82" t="s">
        <v>572</v>
      </c>
      <c r="F42" s="82" t="s">
        <v>573</v>
      </c>
      <c r="G42" s="82" t="s">
        <v>574</v>
      </c>
      <c r="H42" s="82" t="s">
        <v>563</v>
      </c>
      <c r="I42" s="66"/>
      <c r="J42" s="71"/>
      <c r="K42" s="82" t="s">
        <v>564</v>
      </c>
      <c r="L42" s="66"/>
      <c r="M42" s="134" t="s">
        <v>198</v>
      </c>
      <c r="N42" s="213" t="s">
        <v>565</v>
      </c>
      <c r="O42" s="225" t="s">
        <v>566</v>
      </c>
      <c r="P42" s="330"/>
      <c r="Q42" s="66" t="s">
        <v>567</v>
      </c>
      <c r="R42" s="66" t="s">
        <v>575</v>
      </c>
      <c r="S42" s="82" t="s">
        <v>569</v>
      </c>
      <c r="T42" s="82" t="s">
        <v>4587</v>
      </c>
      <c r="U42" s="82" t="s">
        <v>4588</v>
      </c>
      <c r="V42" s="82"/>
      <c r="W42" s="166"/>
      <c r="X42" s="166"/>
      <c r="Y42" s="166"/>
      <c r="AA42" s="165">
        <f>IF(OR(J42="Fail",ISBLANK(J42)),INDEX('Issue Code Table'!C:C,MATCH(N:N,'Issue Code Table'!A:A,0)),IF(M42="Critical",6,IF(M42="Significant",5,IF(M42="Moderate",3,2))))</f>
        <v>1</v>
      </c>
    </row>
    <row r="43" spans="1:27" ht="57" customHeight="1" x14ac:dyDescent="0.35">
      <c r="A43" s="82" t="s">
        <v>576</v>
      </c>
      <c r="B43" s="82" t="s">
        <v>546</v>
      </c>
      <c r="C43" s="300" t="s">
        <v>547</v>
      </c>
      <c r="D43" s="82" t="s">
        <v>219</v>
      </c>
      <c r="E43" s="82" t="s">
        <v>577</v>
      </c>
      <c r="F43" s="82" t="s">
        <v>578</v>
      </c>
      <c r="G43" s="82" t="s">
        <v>579</v>
      </c>
      <c r="H43" s="82" t="s">
        <v>563</v>
      </c>
      <c r="I43" s="66"/>
      <c r="J43" s="71"/>
      <c r="K43" s="82" t="s">
        <v>564</v>
      </c>
      <c r="L43" s="66"/>
      <c r="M43" s="134" t="s">
        <v>198</v>
      </c>
      <c r="N43" s="213" t="s">
        <v>565</v>
      </c>
      <c r="O43" s="225" t="s">
        <v>566</v>
      </c>
      <c r="P43" s="330"/>
      <c r="Q43" s="66" t="s">
        <v>567</v>
      </c>
      <c r="R43" s="66" t="s">
        <v>580</v>
      </c>
      <c r="S43" s="82" t="s">
        <v>569</v>
      </c>
      <c r="T43" s="82" t="s">
        <v>4589</v>
      </c>
      <c r="U43" s="82" t="s">
        <v>4590</v>
      </c>
      <c r="V43" s="82"/>
      <c r="W43" s="166"/>
      <c r="X43" s="166"/>
      <c r="Y43" s="166"/>
      <c r="AA43" s="165">
        <f>IF(OR(J43="Fail",ISBLANK(J43)),INDEX('Issue Code Table'!C:C,MATCH(N:N,'Issue Code Table'!A:A,0)),IF(M43="Critical",6,IF(M43="Significant",5,IF(M43="Moderate",3,2))))</f>
        <v>1</v>
      </c>
    </row>
    <row r="44" spans="1:27" ht="57" customHeight="1" x14ac:dyDescent="0.35">
      <c r="A44" s="82" t="s">
        <v>581</v>
      </c>
      <c r="B44" s="308" t="s">
        <v>457</v>
      </c>
      <c r="C44" s="300" t="s">
        <v>458</v>
      </c>
      <c r="D44" s="82" t="s">
        <v>219</v>
      </c>
      <c r="E44" s="82" t="s">
        <v>6508</v>
      </c>
      <c r="F44" s="82" t="s">
        <v>582</v>
      </c>
      <c r="G44" s="82" t="s">
        <v>583</v>
      </c>
      <c r="H44" s="82" t="s">
        <v>584</v>
      </c>
      <c r="I44" s="66"/>
      <c r="J44" s="71"/>
      <c r="K44" s="82" t="s">
        <v>585</v>
      </c>
      <c r="L44" s="66"/>
      <c r="M44" s="134" t="s">
        <v>151</v>
      </c>
      <c r="N44" s="213" t="s">
        <v>464</v>
      </c>
      <c r="O44" s="213" t="s">
        <v>465</v>
      </c>
      <c r="P44" s="330"/>
      <c r="Q44" s="66" t="s">
        <v>567</v>
      </c>
      <c r="R44" s="66" t="s">
        <v>586</v>
      </c>
      <c r="S44" s="82" t="s">
        <v>587</v>
      </c>
      <c r="T44" s="82" t="s">
        <v>4591</v>
      </c>
      <c r="U44" s="82" t="s">
        <v>6509</v>
      </c>
      <c r="V44" s="82"/>
      <c r="W44" s="166"/>
      <c r="X44" s="166"/>
      <c r="Y44" s="166"/>
      <c r="AA44" s="165">
        <f>IF(OR(J44="Fail",ISBLANK(J44)),INDEX('Issue Code Table'!C:C,MATCH(N:N,'Issue Code Table'!A:A,0)),IF(M44="Critical",6,IF(M44="Significant",5,IF(M44="Moderate",3,2))))</f>
        <v>4</v>
      </c>
    </row>
    <row r="45" spans="1:27" ht="57" customHeight="1" x14ac:dyDescent="0.35">
      <c r="A45" s="82" t="s">
        <v>588</v>
      </c>
      <c r="B45" s="308" t="s">
        <v>457</v>
      </c>
      <c r="C45" s="300" t="s">
        <v>458</v>
      </c>
      <c r="D45" s="82" t="s">
        <v>219</v>
      </c>
      <c r="E45" s="82" t="s">
        <v>589</v>
      </c>
      <c r="F45" s="82" t="s">
        <v>590</v>
      </c>
      <c r="G45" s="82" t="s">
        <v>591</v>
      </c>
      <c r="H45" s="82" t="s">
        <v>592</v>
      </c>
      <c r="I45" s="66"/>
      <c r="J45" s="71"/>
      <c r="K45" s="82" t="s">
        <v>593</v>
      </c>
      <c r="L45" s="66"/>
      <c r="M45" s="134" t="s">
        <v>151</v>
      </c>
      <c r="N45" s="213" t="s">
        <v>464</v>
      </c>
      <c r="O45" s="213" t="s">
        <v>465</v>
      </c>
      <c r="P45" s="330"/>
      <c r="Q45" s="66" t="s">
        <v>567</v>
      </c>
      <c r="R45" s="66" t="s">
        <v>594</v>
      </c>
      <c r="S45" s="82" t="s">
        <v>595</v>
      </c>
      <c r="T45" s="82" t="s">
        <v>4592</v>
      </c>
      <c r="U45" s="82" t="s">
        <v>4593</v>
      </c>
      <c r="V45" s="82"/>
      <c r="W45" s="166"/>
      <c r="X45" s="166"/>
      <c r="Y45" s="166"/>
      <c r="AA45" s="165">
        <f>IF(OR(J45="Fail",ISBLANK(J45)),INDEX('Issue Code Table'!C:C,MATCH(N:N,'Issue Code Table'!A:A,0)),IF(M45="Critical",6,IF(M45="Significant",5,IF(M45="Moderate",3,2))))</f>
        <v>4</v>
      </c>
    </row>
    <row r="46" spans="1:27" ht="57" customHeight="1" x14ac:dyDescent="0.35">
      <c r="A46" s="82" t="s">
        <v>596</v>
      </c>
      <c r="B46" s="308" t="s">
        <v>457</v>
      </c>
      <c r="C46" s="300" t="s">
        <v>458</v>
      </c>
      <c r="D46" s="82" t="s">
        <v>219</v>
      </c>
      <c r="E46" s="82" t="s">
        <v>597</v>
      </c>
      <c r="F46" s="82" t="s">
        <v>598</v>
      </c>
      <c r="G46" s="82" t="s">
        <v>599</v>
      </c>
      <c r="H46" s="82" t="s">
        <v>600</v>
      </c>
      <c r="I46" s="67"/>
      <c r="J46" s="71"/>
      <c r="K46" s="82" t="s">
        <v>601</v>
      </c>
      <c r="L46" s="213"/>
      <c r="M46" s="134" t="s">
        <v>151</v>
      </c>
      <c r="N46" s="213" t="s">
        <v>464</v>
      </c>
      <c r="O46" s="213" t="s">
        <v>465</v>
      </c>
      <c r="P46" s="330"/>
      <c r="Q46" s="66" t="s">
        <v>567</v>
      </c>
      <c r="R46" s="66" t="s">
        <v>602</v>
      </c>
      <c r="S46" s="82" t="s">
        <v>603</v>
      </c>
      <c r="T46" s="82" t="s">
        <v>4594</v>
      </c>
      <c r="U46" s="82" t="s">
        <v>4595</v>
      </c>
      <c r="V46" s="82"/>
      <c r="W46" s="166"/>
      <c r="X46" s="166"/>
      <c r="Y46" s="166"/>
      <c r="AA46" s="165">
        <f>IF(OR(J46="Fail",ISBLANK(J46)),INDEX('Issue Code Table'!C:C,MATCH(N:N,'Issue Code Table'!A:A,0)),IF(M46="Critical",6,IF(M46="Significant",5,IF(M46="Moderate",3,2))))</f>
        <v>4</v>
      </c>
    </row>
    <row r="47" spans="1:27" ht="57" customHeight="1" x14ac:dyDescent="0.35">
      <c r="A47" s="82" t="s">
        <v>604</v>
      </c>
      <c r="B47" s="82" t="s">
        <v>180</v>
      </c>
      <c r="C47" s="300" t="s">
        <v>181</v>
      </c>
      <c r="D47" s="82" t="s">
        <v>219</v>
      </c>
      <c r="E47" s="82" t="s">
        <v>605</v>
      </c>
      <c r="F47" s="82" t="s">
        <v>606</v>
      </c>
      <c r="G47" s="82" t="s">
        <v>607</v>
      </c>
      <c r="H47" s="82" t="s">
        <v>608</v>
      </c>
      <c r="I47" s="67"/>
      <c r="J47" s="71"/>
      <c r="K47" s="82" t="s">
        <v>609</v>
      </c>
      <c r="L47" s="213"/>
      <c r="M47" s="132" t="s">
        <v>140</v>
      </c>
      <c r="N47" s="212" t="s">
        <v>185</v>
      </c>
      <c r="O47" s="213" t="s">
        <v>186</v>
      </c>
      <c r="P47" s="330"/>
      <c r="Q47" s="66" t="s">
        <v>610</v>
      </c>
      <c r="R47" s="66" t="s">
        <v>611</v>
      </c>
      <c r="S47" s="82" t="s">
        <v>612</v>
      </c>
      <c r="T47" s="82" t="s">
        <v>4596</v>
      </c>
      <c r="U47" s="82" t="s">
        <v>4597</v>
      </c>
      <c r="V47" s="82" t="s">
        <v>613</v>
      </c>
      <c r="W47" s="166"/>
      <c r="X47" s="166"/>
      <c r="Y47" s="166"/>
      <c r="AA47" s="165">
        <f>IF(OR(J47="Fail",ISBLANK(J47)),INDEX('Issue Code Table'!C:C,MATCH(N:N,'Issue Code Table'!A:A,0)),IF(M47="Critical",6,IF(M47="Significant",5,IF(M47="Moderate",3,2))))</f>
        <v>5</v>
      </c>
    </row>
    <row r="48" spans="1:27" ht="57" customHeight="1" x14ac:dyDescent="0.35">
      <c r="A48" s="82" t="s">
        <v>614</v>
      </c>
      <c r="B48" s="82" t="s">
        <v>180</v>
      </c>
      <c r="C48" s="300" t="s">
        <v>181</v>
      </c>
      <c r="D48" s="82" t="s">
        <v>219</v>
      </c>
      <c r="E48" s="82" t="s">
        <v>615</v>
      </c>
      <c r="F48" s="82" t="s">
        <v>616</v>
      </c>
      <c r="G48" s="82" t="s">
        <v>617</v>
      </c>
      <c r="H48" s="82" t="s">
        <v>618</v>
      </c>
      <c r="I48" s="66"/>
      <c r="J48" s="71"/>
      <c r="K48" s="82" t="s">
        <v>619</v>
      </c>
      <c r="L48" s="66"/>
      <c r="M48" s="132" t="s">
        <v>140</v>
      </c>
      <c r="N48" s="212" t="s">
        <v>185</v>
      </c>
      <c r="O48" s="213" t="s">
        <v>186</v>
      </c>
      <c r="P48" s="330"/>
      <c r="Q48" s="66" t="s">
        <v>610</v>
      </c>
      <c r="R48" s="66" t="s">
        <v>620</v>
      </c>
      <c r="S48" s="82" t="s">
        <v>612</v>
      </c>
      <c r="T48" s="82" t="s">
        <v>4598</v>
      </c>
      <c r="U48" s="82" t="s">
        <v>4599</v>
      </c>
      <c r="V48" s="82" t="s">
        <v>621</v>
      </c>
      <c r="W48" s="166"/>
      <c r="X48" s="166"/>
      <c r="Y48" s="166"/>
      <c r="AA48" s="165">
        <f>IF(OR(J48="Fail",ISBLANK(J48)),INDEX('Issue Code Table'!C:C,MATCH(N:N,'Issue Code Table'!A:A,0)),IF(M48="Critical",6,IF(M48="Significant",5,IF(M48="Moderate",3,2))))</f>
        <v>5</v>
      </c>
    </row>
    <row r="49" spans="1:27" ht="57" customHeight="1" x14ac:dyDescent="0.35">
      <c r="A49" s="82" t="s">
        <v>622</v>
      </c>
      <c r="B49" s="82" t="s">
        <v>180</v>
      </c>
      <c r="C49" s="300" t="s">
        <v>181</v>
      </c>
      <c r="D49" s="82" t="s">
        <v>219</v>
      </c>
      <c r="E49" s="82" t="s">
        <v>623</v>
      </c>
      <c r="F49" s="82" t="s">
        <v>624</v>
      </c>
      <c r="G49" s="82" t="s">
        <v>625</v>
      </c>
      <c r="H49" s="82" t="s">
        <v>626</v>
      </c>
      <c r="I49" s="66"/>
      <c r="J49" s="71"/>
      <c r="K49" s="82" t="s">
        <v>627</v>
      </c>
      <c r="L49" s="66"/>
      <c r="M49" s="132" t="s">
        <v>140</v>
      </c>
      <c r="N49" s="212" t="s">
        <v>185</v>
      </c>
      <c r="O49" s="213" t="s">
        <v>186</v>
      </c>
      <c r="P49" s="330"/>
      <c r="Q49" s="66" t="s">
        <v>610</v>
      </c>
      <c r="R49" s="66" t="s">
        <v>628</v>
      </c>
      <c r="S49" s="82" t="s">
        <v>612</v>
      </c>
      <c r="T49" s="82" t="s">
        <v>4600</v>
      </c>
      <c r="U49" s="82" t="s">
        <v>4601</v>
      </c>
      <c r="V49" s="82" t="s">
        <v>629</v>
      </c>
      <c r="W49" s="166"/>
      <c r="X49" s="166"/>
      <c r="Y49" s="166"/>
      <c r="AA49" s="165">
        <f>IF(OR(J49="Fail",ISBLANK(J49)),INDEX('Issue Code Table'!C:C,MATCH(N:N,'Issue Code Table'!A:A,0)),IF(M49="Critical",6,IF(M49="Significant",5,IF(M49="Moderate",3,2))))</f>
        <v>5</v>
      </c>
    </row>
    <row r="50" spans="1:27" ht="57" customHeight="1" x14ac:dyDescent="0.35">
      <c r="A50" s="82" t="s">
        <v>630</v>
      </c>
      <c r="B50" s="82" t="s">
        <v>180</v>
      </c>
      <c r="C50" s="300" t="s">
        <v>181</v>
      </c>
      <c r="D50" s="82" t="s">
        <v>219</v>
      </c>
      <c r="E50" s="82" t="s">
        <v>631</v>
      </c>
      <c r="F50" s="82" t="s">
        <v>632</v>
      </c>
      <c r="G50" s="82" t="s">
        <v>633</v>
      </c>
      <c r="H50" s="82" t="s">
        <v>634</v>
      </c>
      <c r="I50" s="66"/>
      <c r="J50" s="71"/>
      <c r="K50" s="82" t="s">
        <v>635</v>
      </c>
      <c r="L50" s="66"/>
      <c r="M50" s="132" t="s">
        <v>140</v>
      </c>
      <c r="N50" s="212" t="s">
        <v>185</v>
      </c>
      <c r="O50" s="213" t="s">
        <v>186</v>
      </c>
      <c r="P50" s="330"/>
      <c r="Q50" s="66" t="s">
        <v>610</v>
      </c>
      <c r="R50" s="66" t="s">
        <v>636</v>
      </c>
      <c r="S50" s="82" t="s">
        <v>612</v>
      </c>
      <c r="T50" s="82" t="s">
        <v>4602</v>
      </c>
      <c r="U50" s="82" t="s">
        <v>4603</v>
      </c>
      <c r="V50" s="82" t="s">
        <v>637</v>
      </c>
      <c r="W50" s="166"/>
      <c r="X50" s="166"/>
      <c r="Y50" s="166"/>
      <c r="AA50" s="165">
        <f>IF(OR(J50="Fail",ISBLANK(J50)),INDEX('Issue Code Table'!C:C,MATCH(N:N,'Issue Code Table'!A:A,0)),IF(M50="Critical",6,IF(M50="Significant",5,IF(M50="Moderate",3,2))))</f>
        <v>5</v>
      </c>
    </row>
    <row r="51" spans="1:27" ht="57" customHeight="1" x14ac:dyDescent="0.35">
      <c r="A51" s="82" t="s">
        <v>638</v>
      </c>
      <c r="B51" s="82" t="s">
        <v>180</v>
      </c>
      <c r="C51" s="300" t="s">
        <v>181</v>
      </c>
      <c r="D51" s="82" t="s">
        <v>219</v>
      </c>
      <c r="E51" s="82" t="s">
        <v>639</v>
      </c>
      <c r="F51" s="82" t="s">
        <v>640</v>
      </c>
      <c r="G51" s="82" t="s">
        <v>641</v>
      </c>
      <c r="H51" s="82" t="s">
        <v>642</v>
      </c>
      <c r="I51" s="66"/>
      <c r="J51" s="71"/>
      <c r="K51" s="82" t="s">
        <v>643</v>
      </c>
      <c r="L51" s="66"/>
      <c r="M51" s="132" t="s">
        <v>140</v>
      </c>
      <c r="N51" s="212" t="s">
        <v>185</v>
      </c>
      <c r="O51" s="213" t="s">
        <v>186</v>
      </c>
      <c r="P51" s="330"/>
      <c r="Q51" s="66" t="s">
        <v>610</v>
      </c>
      <c r="R51" s="66" t="s">
        <v>644</v>
      </c>
      <c r="S51" s="82" t="s">
        <v>612</v>
      </c>
      <c r="T51" s="82" t="s">
        <v>4604</v>
      </c>
      <c r="U51" s="82" t="s">
        <v>4605</v>
      </c>
      <c r="V51" s="82" t="s">
        <v>645</v>
      </c>
      <c r="W51" s="166"/>
      <c r="X51" s="166"/>
      <c r="Y51" s="166"/>
      <c r="AA51" s="165">
        <f>IF(OR(J51="Fail",ISBLANK(J51)),INDEX('Issue Code Table'!C:C,MATCH(N:N,'Issue Code Table'!A:A,0)),IF(M51="Critical",6,IF(M51="Significant",5,IF(M51="Moderate",3,2))))</f>
        <v>5</v>
      </c>
    </row>
    <row r="52" spans="1:27" ht="57" customHeight="1" x14ac:dyDescent="0.35">
      <c r="A52" s="82" t="s">
        <v>646</v>
      </c>
      <c r="B52" s="82" t="s">
        <v>180</v>
      </c>
      <c r="C52" s="300" t="s">
        <v>181</v>
      </c>
      <c r="D52" s="82" t="s">
        <v>219</v>
      </c>
      <c r="E52" s="82" t="s">
        <v>647</v>
      </c>
      <c r="F52" s="82" t="s">
        <v>648</v>
      </c>
      <c r="G52" s="82" t="s">
        <v>649</v>
      </c>
      <c r="H52" s="82" t="s">
        <v>650</v>
      </c>
      <c r="I52" s="66"/>
      <c r="J52" s="71"/>
      <c r="K52" s="82" t="s">
        <v>650</v>
      </c>
      <c r="L52" s="66"/>
      <c r="M52" s="134" t="s">
        <v>140</v>
      </c>
      <c r="N52" s="213" t="s">
        <v>651</v>
      </c>
      <c r="O52" s="213" t="s">
        <v>652</v>
      </c>
      <c r="P52" s="330"/>
      <c r="Q52" s="66" t="s">
        <v>610</v>
      </c>
      <c r="R52" s="66" t="s">
        <v>653</v>
      </c>
      <c r="S52" s="82" t="s">
        <v>654</v>
      </c>
      <c r="T52" s="82" t="s">
        <v>4606</v>
      </c>
      <c r="U52" s="82" t="s">
        <v>4607</v>
      </c>
      <c r="V52" s="82" t="s">
        <v>4608</v>
      </c>
      <c r="W52" s="166"/>
      <c r="X52" s="166"/>
      <c r="Y52" s="166"/>
      <c r="AA52" s="165">
        <f>IF(OR(J52="Fail",ISBLANK(J52)),INDEX('Issue Code Table'!C:C,MATCH(N:N,'Issue Code Table'!A:A,0)),IF(M52="Critical",6,IF(M52="Significant",5,IF(M52="Moderate",3,2))))</f>
        <v>5</v>
      </c>
    </row>
    <row r="53" spans="1:27" ht="57" customHeight="1" x14ac:dyDescent="0.35">
      <c r="A53" s="82" t="s">
        <v>655</v>
      </c>
      <c r="B53" s="82" t="s">
        <v>180</v>
      </c>
      <c r="C53" s="300" t="s">
        <v>181</v>
      </c>
      <c r="D53" s="82" t="s">
        <v>219</v>
      </c>
      <c r="E53" s="82" t="s">
        <v>656</v>
      </c>
      <c r="F53" s="82" t="s">
        <v>657</v>
      </c>
      <c r="G53" s="82" t="s">
        <v>658</v>
      </c>
      <c r="H53" s="82" t="s">
        <v>659</v>
      </c>
      <c r="I53" s="66"/>
      <c r="J53" s="71"/>
      <c r="K53" s="82" t="s">
        <v>660</v>
      </c>
      <c r="L53" s="66"/>
      <c r="M53" s="134" t="s">
        <v>140</v>
      </c>
      <c r="N53" s="213" t="s">
        <v>651</v>
      </c>
      <c r="O53" s="213" t="s">
        <v>652</v>
      </c>
      <c r="P53" s="330"/>
      <c r="Q53" s="66" t="s">
        <v>610</v>
      </c>
      <c r="R53" s="66" t="s">
        <v>661</v>
      </c>
      <c r="S53" s="82" t="s">
        <v>662</v>
      </c>
      <c r="T53" s="82" t="s">
        <v>4609</v>
      </c>
      <c r="U53" s="82" t="s">
        <v>4610</v>
      </c>
      <c r="V53" s="82" t="s">
        <v>4611</v>
      </c>
      <c r="W53" s="166"/>
      <c r="X53" s="166"/>
      <c r="Y53" s="166"/>
      <c r="AA53" s="165">
        <f>IF(OR(J53="Fail",ISBLANK(J53)),INDEX('Issue Code Table'!C:C,MATCH(N:N,'Issue Code Table'!A:A,0)),IF(M53="Critical",6,IF(M53="Significant",5,IF(M53="Moderate",3,2))))</f>
        <v>5</v>
      </c>
    </row>
    <row r="54" spans="1:27" ht="57" customHeight="1" x14ac:dyDescent="0.35">
      <c r="A54" s="82" t="s">
        <v>663</v>
      </c>
      <c r="B54" s="82" t="s">
        <v>180</v>
      </c>
      <c r="C54" s="300" t="s">
        <v>181</v>
      </c>
      <c r="D54" s="82" t="s">
        <v>219</v>
      </c>
      <c r="E54" s="82" t="s">
        <v>664</v>
      </c>
      <c r="F54" s="82" t="s">
        <v>665</v>
      </c>
      <c r="G54" s="82" t="s">
        <v>666</v>
      </c>
      <c r="H54" s="82" t="s">
        <v>667</v>
      </c>
      <c r="I54" s="66"/>
      <c r="J54" s="71"/>
      <c r="K54" s="82" t="s">
        <v>668</v>
      </c>
      <c r="L54" s="66"/>
      <c r="M54" s="134" t="s">
        <v>140</v>
      </c>
      <c r="N54" s="213" t="s">
        <v>651</v>
      </c>
      <c r="O54" s="213" t="s">
        <v>652</v>
      </c>
      <c r="P54" s="330"/>
      <c r="Q54" s="66" t="s">
        <v>610</v>
      </c>
      <c r="R54" s="66" t="s">
        <v>669</v>
      </c>
      <c r="S54" s="82" t="s">
        <v>670</v>
      </c>
      <c r="T54" s="82" t="s">
        <v>4612</v>
      </c>
      <c r="U54" s="82" t="s">
        <v>4613</v>
      </c>
      <c r="V54" s="82" t="s">
        <v>4614</v>
      </c>
      <c r="W54" s="166"/>
      <c r="X54" s="166"/>
      <c r="Y54" s="166"/>
      <c r="AA54" s="165">
        <f>IF(OR(J54="Fail",ISBLANK(J54)),INDEX('Issue Code Table'!C:C,MATCH(N:N,'Issue Code Table'!A:A,0)),IF(M54="Critical",6,IF(M54="Significant",5,IF(M54="Moderate",3,2))))</f>
        <v>5</v>
      </c>
    </row>
    <row r="55" spans="1:27" ht="57" customHeight="1" x14ac:dyDescent="0.35">
      <c r="A55" s="82" t="s">
        <v>671</v>
      </c>
      <c r="B55" s="82" t="s">
        <v>180</v>
      </c>
      <c r="C55" s="300" t="s">
        <v>181</v>
      </c>
      <c r="D55" s="82" t="s">
        <v>219</v>
      </c>
      <c r="E55" s="82" t="s">
        <v>672</v>
      </c>
      <c r="F55" s="82" t="s">
        <v>673</v>
      </c>
      <c r="G55" s="82" t="s">
        <v>674</v>
      </c>
      <c r="H55" s="82" t="s">
        <v>675</v>
      </c>
      <c r="I55" s="66"/>
      <c r="J55" s="71"/>
      <c r="K55" s="82" t="s">
        <v>676</v>
      </c>
      <c r="L55" s="66"/>
      <c r="M55" s="259" t="s">
        <v>140</v>
      </c>
      <c r="N55" s="260" t="s">
        <v>651</v>
      </c>
      <c r="O55" s="260" t="s">
        <v>652</v>
      </c>
      <c r="P55" s="330"/>
      <c r="Q55" s="66" t="s">
        <v>610</v>
      </c>
      <c r="R55" s="66" t="s">
        <v>677</v>
      </c>
      <c r="S55" s="82" t="s">
        <v>678</v>
      </c>
      <c r="T55" s="82" t="s">
        <v>4615</v>
      </c>
      <c r="U55" s="82" t="s">
        <v>4616</v>
      </c>
      <c r="V55" s="82" t="s">
        <v>4617</v>
      </c>
      <c r="AA55" s="165">
        <f>IF(OR(J55="Fail",ISBLANK(J55)),INDEX('Issue Code Table'!C:C,MATCH(N:N,'Issue Code Table'!A:A,0)),IF(M55="Critical",6,IF(M55="Significant",5,IF(M55="Moderate",3,2))))</f>
        <v>5</v>
      </c>
    </row>
    <row r="56" spans="1:27" ht="57" customHeight="1" x14ac:dyDescent="0.35">
      <c r="A56" s="82" t="s">
        <v>679</v>
      </c>
      <c r="B56" s="82" t="s">
        <v>180</v>
      </c>
      <c r="C56" s="300" t="s">
        <v>181</v>
      </c>
      <c r="D56" s="82" t="s">
        <v>219</v>
      </c>
      <c r="E56" s="82" t="s">
        <v>680</v>
      </c>
      <c r="F56" s="82" t="s">
        <v>681</v>
      </c>
      <c r="G56" s="82" t="s">
        <v>682</v>
      </c>
      <c r="H56" s="82" t="s">
        <v>683</v>
      </c>
      <c r="I56" s="66"/>
      <c r="J56" s="71"/>
      <c r="K56" s="82" t="s">
        <v>684</v>
      </c>
      <c r="L56" s="66"/>
      <c r="M56" s="134" t="s">
        <v>140</v>
      </c>
      <c r="N56" s="213" t="s">
        <v>651</v>
      </c>
      <c r="O56" s="213" t="s">
        <v>652</v>
      </c>
      <c r="P56" s="330"/>
      <c r="Q56" s="66" t="s">
        <v>610</v>
      </c>
      <c r="R56" s="66" t="s">
        <v>685</v>
      </c>
      <c r="S56" s="82" t="s">
        <v>686</v>
      </c>
      <c r="T56" s="82" t="s">
        <v>4618</v>
      </c>
      <c r="U56" s="82" t="s">
        <v>4619</v>
      </c>
      <c r="V56" s="82" t="s">
        <v>687</v>
      </c>
      <c r="W56" s="166"/>
      <c r="X56" s="166"/>
      <c r="Y56" s="166"/>
      <c r="AA56" s="165">
        <f>IF(OR(J56="Fail",ISBLANK(J56)),INDEX('Issue Code Table'!C:C,MATCH(N:N,'Issue Code Table'!A:A,0)),IF(M56="Critical",6,IF(M56="Significant",5,IF(M56="Moderate",3,2))))</f>
        <v>5</v>
      </c>
    </row>
    <row r="57" spans="1:27" ht="57" customHeight="1" x14ac:dyDescent="0.35">
      <c r="A57" s="82" t="s">
        <v>688</v>
      </c>
      <c r="B57" s="82" t="s">
        <v>180</v>
      </c>
      <c r="C57" s="300" t="s">
        <v>181</v>
      </c>
      <c r="D57" s="82" t="s">
        <v>219</v>
      </c>
      <c r="E57" s="82" t="s">
        <v>689</v>
      </c>
      <c r="F57" s="82" t="s">
        <v>690</v>
      </c>
      <c r="G57" s="82" t="s">
        <v>691</v>
      </c>
      <c r="H57" s="82" t="s">
        <v>692</v>
      </c>
      <c r="I57" s="66"/>
      <c r="J57" s="71"/>
      <c r="K57" s="82" t="s">
        <v>693</v>
      </c>
      <c r="L57" s="66"/>
      <c r="M57" s="134" t="s">
        <v>140</v>
      </c>
      <c r="N57" s="213" t="s">
        <v>651</v>
      </c>
      <c r="O57" s="213" t="s">
        <v>652</v>
      </c>
      <c r="P57" s="330"/>
      <c r="Q57" s="66" t="s">
        <v>610</v>
      </c>
      <c r="R57" s="66" t="s">
        <v>694</v>
      </c>
      <c r="S57" s="82" t="s">
        <v>695</v>
      </c>
      <c r="T57" s="82" t="s">
        <v>4620</v>
      </c>
      <c r="U57" s="82" t="s">
        <v>4621</v>
      </c>
      <c r="V57" s="82" t="s">
        <v>696</v>
      </c>
      <c r="W57" s="166"/>
      <c r="X57" s="166"/>
      <c r="Y57" s="166"/>
      <c r="AA57" s="165">
        <f>IF(OR(J57="Fail",ISBLANK(J57)),INDEX('Issue Code Table'!C:C,MATCH(N:N,'Issue Code Table'!A:A,0)),IF(M57="Critical",6,IF(M57="Significant",5,IF(M57="Moderate",3,2))))</f>
        <v>5</v>
      </c>
    </row>
    <row r="58" spans="1:27" ht="57" customHeight="1" x14ac:dyDescent="0.35">
      <c r="A58" s="82" t="s">
        <v>697</v>
      </c>
      <c r="B58" s="82" t="s">
        <v>180</v>
      </c>
      <c r="C58" s="300" t="s">
        <v>181</v>
      </c>
      <c r="D58" s="82" t="s">
        <v>219</v>
      </c>
      <c r="E58" s="82" t="s">
        <v>698</v>
      </c>
      <c r="F58" s="82" t="s">
        <v>699</v>
      </c>
      <c r="G58" s="82" t="s">
        <v>700</v>
      </c>
      <c r="H58" s="82" t="s">
        <v>701</v>
      </c>
      <c r="I58" s="66"/>
      <c r="J58" s="71"/>
      <c r="K58" s="82" t="s">
        <v>702</v>
      </c>
      <c r="L58" s="66"/>
      <c r="M58" s="134" t="s">
        <v>140</v>
      </c>
      <c r="N58" s="213" t="s">
        <v>651</v>
      </c>
      <c r="O58" s="213" t="s">
        <v>652</v>
      </c>
      <c r="P58" s="330"/>
      <c r="Q58" s="66" t="s">
        <v>703</v>
      </c>
      <c r="R58" s="66" t="s">
        <v>704</v>
      </c>
      <c r="S58" s="82" t="s">
        <v>705</v>
      </c>
      <c r="T58" s="82" t="s">
        <v>4622</v>
      </c>
      <c r="U58" s="82" t="s">
        <v>4623</v>
      </c>
      <c r="V58" s="82" t="s">
        <v>4624</v>
      </c>
      <c r="W58" s="166"/>
      <c r="X58" s="166"/>
      <c r="Y58" s="166"/>
      <c r="AA58" s="165">
        <f>IF(OR(J58="Fail",ISBLANK(J58)),INDEX('Issue Code Table'!C:C,MATCH(N:N,'Issue Code Table'!A:A,0)),IF(M58="Critical",6,IF(M58="Significant",5,IF(M58="Moderate",3,2))))</f>
        <v>5</v>
      </c>
    </row>
    <row r="59" spans="1:27" ht="57" customHeight="1" x14ac:dyDescent="0.35">
      <c r="A59" s="82" t="s">
        <v>706</v>
      </c>
      <c r="B59" s="82" t="s">
        <v>180</v>
      </c>
      <c r="C59" s="300" t="s">
        <v>181</v>
      </c>
      <c r="D59" s="82" t="s">
        <v>219</v>
      </c>
      <c r="E59" s="82" t="s">
        <v>707</v>
      </c>
      <c r="F59" s="82" t="s">
        <v>708</v>
      </c>
      <c r="G59" s="82" t="s">
        <v>709</v>
      </c>
      <c r="H59" s="82" t="s">
        <v>710</v>
      </c>
      <c r="I59" s="66"/>
      <c r="J59" s="71"/>
      <c r="K59" s="82" t="s">
        <v>711</v>
      </c>
      <c r="L59" s="66"/>
      <c r="M59" s="134" t="s">
        <v>140</v>
      </c>
      <c r="N59" s="213" t="s">
        <v>651</v>
      </c>
      <c r="O59" s="213" t="s">
        <v>652</v>
      </c>
      <c r="P59" s="330"/>
      <c r="Q59" s="66" t="s">
        <v>703</v>
      </c>
      <c r="R59" s="66" t="s">
        <v>712</v>
      </c>
      <c r="S59" s="82" t="s">
        <v>713</v>
      </c>
      <c r="T59" s="82" t="s">
        <v>4625</v>
      </c>
      <c r="U59" s="82" t="s">
        <v>4626</v>
      </c>
      <c r="V59" s="82" t="s">
        <v>714</v>
      </c>
      <c r="W59" s="166"/>
      <c r="X59" s="166"/>
      <c r="Y59" s="166"/>
      <c r="AA59" s="165">
        <f>IF(OR(J59="Fail",ISBLANK(J59)),INDEX('Issue Code Table'!C:C,MATCH(N:N,'Issue Code Table'!A:A,0)),IF(M59="Critical",6,IF(M59="Significant",5,IF(M59="Moderate",3,2))))</f>
        <v>5</v>
      </c>
    </row>
    <row r="60" spans="1:27" ht="57" customHeight="1" x14ac:dyDescent="0.35">
      <c r="A60" s="82" t="s">
        <v>715</v>
      </c>
      <c r="B60" s="82" t="s">
        <v>180</v>
      </c>
      <c r="C60" s="300" t="s">
        <v>181</v>
      </c>
      <c r="D60" s="82" t="s">
        <v>219</v>
      </c>
      <c r="E60" s="82" t="s">
        <v>716</v>
      </c>
      <c r="F60" s="82" t="s">
        <v>717</v>
      </c>
      <c r="G60" s="82" t="s">
        <v>718</v>
      </c>
      <c r="H60" s="82" t="s">
        <v>719</v>
      </c>
      <c r="I60" s="66"/>
      <c r="J60" s="71"/>
      <c r="K60" s="82" t="s">
        <v>720</v>
      </c>
      <c r="L60" s="66"/>
      <c r="M60" s="134" t="s">
        <v>140</v>
      </c>
      <c r="N60" s="213" t="s">
        <v>651</v>
      </c>
      <c r="O60" s="213" t="s">
        <v>652</v>
      </c>
      <c r="P60" s="330"/>
      <c r="Q60" s="66" t="s">
        <v>703</v>
      </c>
      <c r="R60" s="256" t="s">
        <v>721</v>
      </c>
      <c r="S60" s="82" t="s">
        <v>722</v>
      </c>
      <c r="T60" s="82" t="s">
        <v>4627</v>
      </c>
      <c r="U60" s="82" t="s">
        <v>4628</v>
      </c>
      <c r="V60" s="82" t="s">
        <v>723</v>
      </c>
      <c r="W60" s="166"/>
      <c r="X60" s="166"/>
      <c r="Y60" s="166"/>
      <c r="AA60" s="165">
        <f>IF(OR(J60="Fail",ISBLANK(J60)),INDEX('Issue Code Table'!C:C,MATCH(N:N,'Issue Code Table'!A:A,0)),IF(M60="Critical",6,IF(M60="Significant",5,IF(M60="Moderate",3,2))))</f>
        <v>5</v>
      </c>
    </row>
    <row r="61" spans="1:27" ht="57" customHeight="1" x14ac:dyDescent="0.35">
      <c r="A61" s="82" t="s">
        <v>724</v>
      </c>
      <c r="B61" s="82" t="s">
        <v>180</v>
      </c>
      <c r="C61" s="300" t="s">
        <v>181</v>
      </c>
      <c r="D61" s="82" t="s">
        <v>219</v>
      </c>
      <c r="E61" s="82" t="s">
        <v>725</v>
      </c>
      <c r="F61" s="82" t="s">
        <v>726</v>
      </c>
      <c r="G61" s="82" t="s">
        <v>727</v>
      </c>
      <c r="H61" s="82" t="s">
        <v>728</v>
      </c>
      <c r="I61" s="66"/>
      <c r="J61" s="71"/>
      <c r="K61" s="82" t="s">
        <v>729</v>
      </c>
      <c r="L61" s="66"/>
      <c r="M61" s="134" t="s">
        <v>140</v>
      </c>
      <c r="N61" s="213" t="s">
        <v>651</v>
      </c>
      <c r="O61" s="213" t="s">
        <v>652</v>
      </c>
      <c r="P61" s="330"/>
      <c r="Q61" s="66" t="s">
        <v>703</v>
      </c>
      <c r="R61" s="66" t="s">
        <v>730</v>
      </c>
      <c r="S61" s="82" t="s">
        <v>731</v>
      </c>
      <c r="T61" s="82" t="s">
        <v>4629</v>
      </c>
      <c r="U61" s="82" t="s">
        <v>4630</v>
      </c>
      <c r="V61" s="82" t="s">
        <v>732</v>
      </c>
      <c r="W61" s="166"/>
      <c r="X61" s="166"/>
      <c r="Y61" s="166"/>
      <c r="AA61" s="165">
        <f>IF(OR(J61="Fail",ISBLANK(J61)),INDEX('Issue Code Table'!C:C,MATCH(N:N,'Issue Code Table'!A:A,0)),IF(M61="Critical",6,IF(M61="Significant",5,IF(M61="Moderate",3,2))))</f>
        <v>5</v>
      </c>
    </row>
    <row r="62" spans="1:27" ht="57" customHeight="1" x14ac:dyDescent="0.35">
      <c r="A62" s="82" t="s">
        <v>733</v>
      </c>
      <c r="B62" s="82" t="s">
        <v>180</v>
      </c>
      <c r="C62" s="300" t="s">
        <v>181</v>
      </c>
      <c r="D62" s="82" t="s">
        <v>219</v>
      </c>
      <c r="E62" s="82" t="s">
        <v>734</v>
      </c>
      <c r="F62" s="82" t="s">
        <v>735</v>
      </c>
      <c r="G62" s="82" t="s">
        <v>736</v>
      </c>
      <c r="H62" s="82" t="s">
        <v>737</v>
      </c>
      <c r="I62" s="66"/>
      <c r="J62" s="71"/>
      <c r="K62" s="82" t="s">
        <v>738</v>
      </c>
      <c r="L62" s="66"/>
      <c r="M62" s="134" t="s">
        <v>140</v>
      </c>
      <c r="N62" s="213" t="s">
        <v>651</v>
      </c>
      <c r="O62" s="213" t="s">
        <v>652</v>
      </c>
      <c r="P62" s="330"/>
      <c r="Q62" s="66" t="s">
        <v>703</v>
      </c>
      <c r="R62" s="66" t="s">
        <v>739</v>
      </c>
      <c r="S62" s="82" t="s">
        <v>740</v>
      </c>
      <c r="T62" s="82" t="s">
        <v>4631</v>
      </c>
      <c r="U62" s="82" t="s">
        <v>4632</v>
      </c>
      <c r="V62" s="82" t="s">
        <v>4633</v>
      </c>
      <c r="W62" s="166"/>
      <c r="X62" s="166"/>
      <c r="Y62" s="166"/>
      <c r="AA62" s="165">
        <f>IF(OR(J62="Fail",ISBLANK(J62)),INDEX('Issue Code Table'!C:C,MATCH(N:N,'Issue Code Table'!A:A,0)),IF(M62="Critical",6,IF(M62="Significant",5,IF(M62="Moderate",3,2))))</f>
        <v>5</v>
      </c>
    </row>
    <row r="63" spans="1:27" ht="57" customHeight="1" x14ac:dyDescent="0.35">
      <c r="A63" s="82" t="s">
        <v>741</v>
      </c>
      <c r="B63" s="82" t="s">
        <v>180</v>
      </c>
      <c r="C63" s="300" t="s">
        <v>181</v>
      </c>
      <c r="D63" s="82" t="s">
        <v>219</v>
      </c>
      <c r="E63" s="82" t="s">
        <v>742</v>
      </c>
      <c r="F63" s="82" t="s">
        <v>743</v>
      </c>
      <c r="G63" s="82" t="s">
        <v>744</v>
      </c>
      <c r="H63" s="82" t="s">
        <v>745</v>
      </c>
      <c r="I63" s="66"/>
      <c r="J63" s="71"/>
      <c r="K63" s="82" t="s">
        <v>746</v>
      </c>
      <c r="L63" s="66"/>
      <c r="M63" s="134" t="s">
        <v>140</v>
      </c>
      <c r="N63" s="213" t="s">
        <v>651</v>
      </c>
      <c r="O63" s="213" t="s">
        <v>652</v>
      </c>
      <c r="P63" s="330"/>
      <c r="Q63" s="66" t="s">
        <v>703</v>
      </c>
      <c r="R63" s="66" t="s">
        <v>747</v>
      </c>
      <c r="S63" s="82" t="s">
        <v>748</v>
      </c>
      <c r="T63" s="82" t="s">
        <v>4634</v>
      </c>
      <c r="U63" s="82" t="s">
        <v>4635</v>
      </c>
      <c r="V63" s="82" t="s">
        <v>4636</v>
      </c>
      <c r="W63" s="166"/>
      <c r="X63" s="166"/>
      <c r="Y63" s="166"/>
      <c r="AA63" s="165">
        <f>IF(OR(J63="Fail",ISBLANK(J63)),INDEX('Issue Code Table'!C:C,MATCH(N:N,'Issue Code Table'!A:A,0)),IF(M63="Critical",6,IF(M63="Significant",5,IF(M63="Moderate",3,2))))</f>
        <v>5</v>
      </c>
    </row>
    <row r="64" spans="1:27" ht="57" customHeight="1" x14ac:dyDescent="0.35">
      <c r="A64" s="82" t="s">
        <v>749</v>
      </c>
      <c r="B64" s="82" t="s">
        <v>180</v>
      </c>
      <c r="C64" s="300" t="s">
        <v>181</v>
      </c>
      <c r="D64" s="82" t="s">
        <v>219</v>
      </c>
      <c r="E64" s="82" t="s">
        <v>750</v>
      </c>
      <c r="F64" s="82" t="s">
        <v>751</v>
      </c>
      <c r="G64" s="82" t="s">
        <v>752</v>
      </c>
      <c r="H64" s="82" t="s">
        <v>753</v>
      </c>
      <c r="I64" s="66"/>
      <c r="J64" s="71"/>
      <c r="K64" s="82" t="s">
        <v>754</v>
      </c>
      <c r="L64" s="66"/>
      <c r="M64" s="134" t="s">
        <v>140</v>
      </c>
      <c r="N64" s="213" t="s">
        <v>651</v>
      </c>
      <c r="O64" s="213" t="s">
        <v>652</v>
      </c>
      <c r="P64" s="330"/>
      <c r="Q64" s="66" t="s">
        <v>703</v>
      </c>
      <c r="R64" s="66" t="s">
        <v>755</v>
      </c>
      <c r="S64" s="82" t="s">
        <v>756</v>
      </c>
      <c r="T64" s="82" t="s">
        <v>4637</v>
      </c>
      <c r="U64" s="82" t="s">
        <v>4638</v>
      </c>
      <c r="V64" s="82" t="s">
        <v>757</v>
      </c>
      <c r="W64" s="166"/>
      <c r="X64" s="166"/>
      <c r="Y64" s="166"/>
      <c r="AA64" s="165">
        <f>IF(OR(J64="Fail",ISBLANK(J64)),INDEX('Issue Code Table'!C:C,MATCH(N:N,'Issue Code Table'!A:A,0)),IF(M64="Critical",6,IF(M64="Significant",5,IF(M64="Moderate",3,2))))</f>
        <v>5</v>
      </c>
    </row>
    <row r="65" spans="1:27" ht="57" customHeight="1" x14ac:dyDescent="0.35">
      <c r="A65" s="82" t="s">
        <v>758</v>
      </c>
      <c r="B65" s="82" t="s">
        <v>180</v>
      </c>
      <c r="C65" s="300" t="s">
        <v>181</v>
      </c>
      <c r="D65" s="82" t="s">
        <v>219</v>
      </c>
      <c r="E65" s="82" t="s">
        <v>759</v>
      </c>
      <c r="F65" s="82" t="s">
        <v>760</v>
      </c>
      <c r="G65" s="82" t="s">
        <v>761</v>
      </c>
      <c r="H65" s="82" t="s">
        <v>762</v>
      </c>
      <c r="I65" s="66"/>
      <c r="J65" s="71"/>
      <c r="K65" s="82" t="s">
        <v>763</v>
      </c>
      <c r="L65" s="321"/>
      <c r="M65" s="134" t="s">
        <v>140</v>
      </c>
      <c r="N65" s="213" t="s">
        <v>651</v>
      </c>
      <c r="O65" s="213" t="s">
        <v>652</v>
      </c>
      <c r="P65" s="330"/>
      <c r="Q65" s="66" t="s">
        <v>703</v>
      </c>
      <c r="R65" s="66" t="s">
        <v>764</v>
      </c>
      <c r="S65" s="82" t="s">
        <v>765</v>
      </c>
      <c r="T65" s="82" t="s">
        <v>4639</v>
      </c>
      <c r="U65" s="82" t="s">
        <v>4640</v>
      </c>
      <c r="V65" s="82" t="s">
        <v>766</v>
      </c>
      <c r="W65" s="166"/>
      <c r="X65" s="166"/>
      <c r="Y65" s="166"/>
      <c r="AA65" s="165">
        <f>IF(OR(J65="Fail",ISBLANK(J65)),INDEX('Issue Code Table'!C:C,MATCH(N:N,'Issue Code Table'!A:A,0)),IF(M65="Critical",6,IF(M65="Significant",5,IF(M65="Moderate",3,2))))</f>
        <v>5</v>
      </c>
    </row>
    <row r="66" spans="1:27" ht="57" customHeight="1" x14ac:dyDescent="0.35">
      <c r="A66" s="82" t="s">
        <v>767</v>
      </c>
      <c r="B66" s="82" t="s">
        <v>180</v>
      </c>
      <c r="C66" s="300" t="s">
        <v>181</v>
      </c>
      <c r="D66" s="82" t="s">
        <v>219</v>
      </c>
      <c r="E66" s="82" t="s">
        <v>768</v>
      </c>
      <c r="F66" s="82" t="s">
        <v>769</v>
      </c>
      <c r="G66" s="82" t="s">
        <v>770</v>
      </c>
      <c r="H66" s="82" t="s">
        <v>771</v>
      </c>
      <c r="I66" s="66"/>
      <c r="J66" s="71"/>
      <c r="K66" s="82" t="s">
        <v>772</v>
      </c>
      <c r="L66" s="66"/>
      <c r="M66" s="134" t="s">
        <v>140</v>
      </c>
      <c r="N66" s="213" t="s">
        <v>651</v>
      </c>
      <c r="O66" s="213" t="s">
        <v>652</v>
      </c>
      <c r="P66" s="330"/>
      <c r="Q66" s="66" t="s">
        <v>703</v>
      </c>
      <c r="R66" s="66" t="s">
        <v>773</v>
      </c>
      <c r="S66" s="82" t="s">
        <v>774</v>
      </c>
      <c r="T66" s="82" t="s">
        <v>4641</v>
      </c>
      <c r="U66" s="82" t="s">
        <v>4642</v>
      </c>
      <c r="V66" s="82" t="s">
        <v>4643</v>
      </c>
      <c r="W66" s="166"/>
      <c r="X66" s="166"/>
      <c r="Y66" s="166"/>
      <c r="AA66" s="165">
        <f>IF(OR(J66="Fail",ISBLANK(J66)),INDEX('Issue Code Table'!C:C,MATCH(N:N,'Issue Code Table'!A:A,0)),IF(M66="Critical",6,IF(M66="Significant",5,IF(M66="Moderate",3,2))))</f>
        <v>5</v>
      </c>
    </row>
    <row r="67" spans="1:27" ht="57" customHeight="1" x14ac:dyDescent="0.35">
      <c r="A67" s="82" t="s">
        <v>775</v>
      </c>
      <c r="B67" s="82" t="s">
        <v>180</v>
      </c>
      <c r="C67" s="300" t="s">
        <v>181</v>
      </c>
      <c r="D67" s="82" t="s">
        <v>219</v>
      </c>
      <c r="E67" s="82" t="s">
        <v>776</v>
      </c>
      <c r="F67" s="82" t="s">
        <v>777</v>
      </c>
      <c r="G67" s="82" t="s">
        <v>778</v>
      </c>
      <c r="H67" s="82" t="s">
        <v>779</v>
      </c>
      <c r="I67" s="66"/>
      <c r="J67" s="71"/>
      <c r="K67" s="82" t="s">
        <v>780</v>
      </c>
      <c r="L67" s="66"/>
      <c r="M67" s="134" t="s">
        <v>140</v>
      </c>
      <c r="N67" s="213" t="s">
        <v>651</v>
      </c>
      <c r="O67" s="213" t="s">
        <v>652</v>
      </c>
      <c r="P67" s="330"/>
      <c r="Q67" s="66" t="s">
        <v>703</v>
      </c>
      <c r="R67" s="66" t="s">
        <v>781</v>
      </c>
      <c r="S67" s="82" t="s">
        <v>782</v>
      </c>
      <c r="T67" s="82" t="s">
        <v>4644</v>
      </c>
      <c r="U67" s="82" t="s">
        <v>4645</v>
      </c>
      <c r="V67" s="82" t="s">
        <v>4646</v>
      </c>
      <c r="W67" s="166"/>
      <c r="X67" s="166"/>
      <c r="Y67" s="166"/>
      <c r="AA67" s="165">
        <f>IF(OR(J67="Fail",ISBLANK(J67)),INDEX('Issue Code Table'!C:C,MATCH(N:N,'Issue Code Table'!A:A,0)),IF(M67="Critical",6,IF(M67="Significant",5,IF(M67="Moderate",3,2))))</f>
        <v>5</v>
      </c>
    </row>
    <row r="68" spans="1:27" ht="57" customHeight="1" x14ac:dyDescent="0.35">
      <c r="A68" s="82" t="s">
        <v>783</v>
      </c>
      <c r="B68" s="82" t="s">
        <v>180</v>
      </c>
      <c r="C68" s="300" t="s">
        <v>181</v>
      </c>
      <c r="D68" s="82" t="s">
        <v>219</v>
      </c>
      <c r="E68" s="82" t="s">
        <v>784</v>
      </c>
      <c r="F68" s="82" t="s">
        <v>785</v>
      </c>
      <c r="G68" s="82" t="s">
        <v>786</v>
      </c>
      <c r="H68" s="82" t="s">
        <v>787</v>
      </c>
      <c r="I68" s="66"/>
      <c r="J68" s="71"/>
      <c r="K68" s="82" t="s">
        <v>788</v>
      </c>
      <c r="L68" s="66"/>
      <c r="M68" s="134" t="s">
        <v>140</v>
      </c>
      <c r="N68" s="213" t="s">
        <v>651</v>
      </c>
      <c r="O68" s="213" t="s">
        <v>652</v>
      </c>
      <c r="P68" s="330"/>
      <c r="Q68" s="66" t="s">
        <v>703</v>
      </c>
      <c r="R68" s="66" t="s">
        <v>789</v>
      </c>
      <c r="S68" s="82" t="s">
        <v>790</v>
      </c>
      <c r="T68" s="82" t="s">
        <v>4647</v>
      </c>
      <c r="U68" s="82" t="s">
        <v>4648</v>
      </c>
      <c r="V68" s="82" t="s">
        <v>4649</v>
      </c>
      <c r="W68" s="166"/>
      <c r="X68" s="166"/>
      <c r="Y68" s="166"/>
      <c r="AA68" s="165">
        <f>IF(OR(J68="Fail",ISBLANK(J68)),INDEX('Issue Code Table'!C:C,MATCH(N:N,'Issue Code Table'!A:A,0)),IF(M68="Critical",6,IF(M68="Significant",5,IF(M68="Moderate",3,2))))</f>
        <v>5</v>
      </c>
    </row>
    <row r="69" spans="1:27" ht="57" customHeight="1" x14ac:dyDescent="0.35">
      <c r="A69" s="82" t="s">
        <v>791</v>
      </c>
      <c r="B69" s="82" t="s">
        <v>180</v>
      </c>
      <c r="C69" s="300" t="s">
        <v>181</v>
      </c>
      <c r="D69" s="82" t="s">
        <v>219</v>
      </c>
      <c r="E69" s="82" t="s">
        <v>792</v>
      </c>
      <c r="F69" s="82" t="s">
        <v>793</v>
      </c>
      <c r="G69" s="82" t="s">
        <v>794</v>
      </c>
      <c r="H69" s="82" t="s">
        <v>795</v>
      </c>
      <c r="I69" s="66"/>
      <c r="J69" s="71"/>
      <c r="K69" s="82" t="s">
        <v>796</v>
      </c>
      <c r="L69" s="66"/>
      <c r="M69" s="134" t="s">
        <v>140</v>
      </c>
      <c r="N69" s="213" t="s">
        <v>651</v>
      </c>
      <c r="O69" s="213" t="s">
        <v>652</v>
      </c>
      <c r="P69" s="330"/>
      <c r="Q69" s="66" t="s">
        <v>703</v>
      </c>
      <c r="R69" s="66" t="s">
        <v>797</v>
      </c>
      <c r="S69" s="82" t="s">
        <v>798</v>
      </c>
      <c r="T69" s="82" t="s">
        <v>4650</v>
      </c>
      <c r="U69" s="82" t="s">
        <v>4651</v>
      </c>
      <c r="V69" s="82" t="s">
        <v>4652</v>
      </c>
      <c r="W69" s="166"/>
      <c r="X69" s="166"/>
      <c r="Y69" s="166"/>
      <c r="AA69" s="165">
        <f>IF(OR(J69="Fail",ISBLANK(J69)),INDEX('Issue Code Table'!C:C,MATCH(N:N,'Issue Code Table'!A:A,0)),IF(M69="Critical",6,IF(M69="Significant",5,IF(M69="Moderate",3,2))))</f>
        <v>5</v>
      </c>
    </row>
    <row r="70" spans="1:27" ht="57" customHeight="1" x14ac:dyDescent="0.35">
      <c r="A70" s="82" t="s">
        <v>799</v>
      </c>
      <c r="B70" s="82" t="s">
        <v>180</v>
      </c>
      <c r="C70" s="300" t="s">
        <v>181</v>
      </c>
      <c r="D70" s="82" t="s">
        <v>219</v>
      </c>
      <c r="E70" s="82" t="s">
        <v>800</v>
      </c>
      <c r="F70" s="82" t="s">
        <v>801</v>
      </c>
      <c r="G70" s="82" t="s">
        <v>802</v>
      </c>
      <c r="H70" s="82" t="s">
        <v>803</v>
      </c>
      <c r="I70" s="66"/>
      <c r="J70" s="71"/>
      <c r="K70" s="82" t="s">
        <v>804</v>
      </c>
      <c r="L70" s="66"/>
      <c r="M70" s="134" t="s">
        <v>140</v>
      </c>
      <c r="N70" s="213" t="s">
        <v>651</v>
      </c>
      <c r="O70" s="213" t="s">
        <v>652</v>
      </c>
      <c r="P70" s="330"/>
      <c r="Q70" s="66" t="s">
        <v>703</v>
      </c>
      <c r="R70" s="66" t="s">
        <v>805</v>
      </c>
      <c r="S70" s="82" t="s">
        <v>806</v>
      </c>
      <c r="T70" s="82" t="s">
        <v>807</v>
      </c>
      <c r="U70" s="82" t="s">
        <v>4653</v>
      </c>
      <c r="V70" s="82" t="s">
        <v>808</v>
      </c>
      <c r="W70" s="166"/>
      <c r="X70" s="166"/>
      <c r="Y70" s="166"/>
      <c r="AA70" s="165">
        <f>IF(OR(J70="Fail",ISBLANK(J70)),INDEX('Issue Code Table'!C:C,MATCH(N:N,'Issue Code Table'!A:A,0)),IF(M70="Critical",6,IF(M70="Significant",5,IF(M70="Moderate",3,2))))</f>
        <v>5</v>
      </c>
    </row>
    <row r="71" spans="1:27" ht="57" customHeight="1" x14ac:dyDescent="0.35">
      <c r="A71" s="82" t="s">
        <v>809</v>
      </c>
      <c r="B71" s="82" t="s">
        <v>180</v>
      </c>
      <c r="C71" s="300" t="s">
        <v>181</v>
      </c>
      <c r="D71" s="82" t="s">
        <v>219</v>
      </c>
      <c r="E71" s="82" t="s">
        <v>810</v>
      </c>
      <c r="F71" s="82" t="s">
        <v>811</v>
      </c>
      <c r="G71" s="82" t="s">
        <v>812</v>
      </c>
      <c r="H71" s="82" t="s">
        <v>813</v>
      </c>
      <c r="I71" s="66"/>
      <c r="J71" s="71"/>
      <c r="K71" s="82" t="s">
        <v>814</v>
      </c>
      <c r="L71" s="66"/>
      <c r="M71" s="132" t="s">
        <v>140</v>
      </c>
      <c r="N71" s="212" t="s">
        <v>185</v>
      </c>
      <c r="O71" s="213" t="s">
        <v>186</v>
      </c>
      <c r="P71" s="330"/>
      <c r="Q71" s="66" t="s">
        <v>703</v>
      </c>
      <c r="R71" s="66" t="s">
        <v>815</v>
      </c>
      <c r="S71" s="82" t="s">
        <v>816</v>
      </c>
      <c r="T71" s="82" t="s">
        <v>817</v>
      </c>
      <c r="U71" s="82" t="s">
        <v>4654</v>
      </c>
      <c r="V71" s="82" t="s">
        <v>4655</v>
      </c>
      <c r="W71" s="166"/>
      <c r="X71" s="166"/>
      <c r="Y71" s="166"/>
      <c r="AA71" s="165">
        <f>IF(OR(J71="Fail",ISBLANK(J71)),INDEX('Issue Code Table'!C:C,MATCH(N:N,'Issue Code Table'!A:A,0)),IF(M71="Critical",6,IF(M71="Significant",5,IF(M71="Moderate",3,2))))</f>
        <v>5</v>
      </c>
    </row>
    <row r="72" spans="1:27" ht="57" customHeight="1" x14ac:dyDescent="0.35">
      <c r="A72" s="82" t="s">
        <v>818</v>
      </c>
      <c r="B72" s="82" t="s">
        <v>180</v>
      </c>
      <c r="C72" s="300" t="s">
        <v>181</v>
      </c>
      <c r="D72" s="82" t="s">
        <v>219</v>
      </c>
      <c r="E72" s="82" t="s">
        <v>819</v>
      </c>
      <c r="F72" s="82" t="s">
        <v>820</v>
      </c>
      <c r="G72" s="82" t="s">
        <v>821</v>
      </c>
      <c r="H72" s="82" t="s">
        <v>822</v>
      </c>
      <c r="I72" s="66"/>
      <c r="J72" s="71"/>
      <c r="K72" s="82" t="s">
        <v>823</v>
      </c>
      <c r="L72" s="66"/>
      <c r="M72" s="134" t="s">
        <v>140</v>
      </c>
      <c r="N72" s="213" t="s">
        <v>651</v>
      </c>
      <c r="O72" s="213" t="s">
        <v>652</v>
      </c>
      <c r="P72" s="330"/>
      <c r="Q72" s="66" t="s">
        <v>703</v>
      </c>
      <c r="R72" s="66" t="s">
        <v>824</v>
      </c>
      <c r="S72" s="82" t="s">
        <v>825</v>
      </c>
      <c r="T72" s="82" t="s">
        <v>4656</v>
      </c>
      <c r="U72" s="82" t="s">
        <v>4657</v>
      </c>
      <c r="V72" s="82" t="s">
        <v>4658</v>
      </c>
      <c r="W72" s="166"/>
      <c r="X72" s="166"/>
      <c r="Y72" s="166"/>
      <c r="AA72" s="165">
        <f>IF(OR(J72="Fail",ISBLANK(J72)),INDEX('Issue Code Table'!C:C,MATCH(N:N,'Issue Code Table'!A:A,0)),IF(M72="Critical",6,IF(M72="Significant",5,IF(M72="Moderate",3,2))))</f>
        <v>5</v>
      </c>
    </row>
    <row r="73" spans="1:27" ht="57" customHeight="1" x14ac:dyDescent="0.35">
      <c r="A73" s="82" t="s">
        <v>826</v>
      </c>
      <c r="B73" s="82" t="s">
        <v>827</v>
      </c>
      <c r="C73" s="300" t="s">
        <v>828</v>
      </c>
      <c r="D73" s="82" t="s">
        <v>206</v>
      </c>
      <c r="E73" s="82" t="s">
        <v>829</v>
      </c>
      <c r="F73" s="82" t="s">
        <v>830</v>
      </c>
      <c r="G73" s="82" t="s">
        <v>831</v>
      </c>
      <c r="H73" s="82" t="s">
        <v>832</v>
      </c>
      <c r="I73" s="66"/>
      <c r="J73" s="71"/>
      <c r="K73" s="82" t="s">
        <v>4659</v>
      </c>
      <c r="L73" s="66"/>
      <c r="M73" s="134" t="s">
        <v>140</v>
      </c>
      <c r="N73" s="213" t="s">
        <v>651</v>
      </c>
      <c r="O73" s="213" t="s">
        <v>652</v>
      </c>
      <c r="P73" s="330"/>
      <c r="Q73" s="66" t="s">
        <v>833</v>
      </c>
      <c r="R73" s="66" t="s">
        <v>834</v>
      </c>
      <c r="S73" s="82" t="s">
        <v>835</v>
      </c>
      <c r="T73" s="82" t="s">
        <v>836</v>
      </c>
      <c r="U73" s="82" t="s">
        <v>4660</v>
      </c>
      <c r="V73" s="82" t="s">
        <v>837</v>
      </c>
      <c r="W73" s="166"/>
      <c r="X73" s="166"/>
      <c r="Y73" s="166"/>
      <c r="AA73" s="165">
        <f>IF(OR(J73="Fail",ISBLANK(J73)),INDEX('Issue Code Table'!C:C,MATCH(N:N,'Issue Code Table'!A:A,0)),IF(M73="Critical",6,IF(M73="Significant",5,IF(M73="Moderate",3,2))))</f>
        <v>5</v>
      </c>
    </row>
    <row r="74" spans="1:27" ht="57" customHeight="1" x14ac:dyDescent="0.35">
      <c r="A74" s="82" t="s">
        <v>838</v>
      </c>
      <c r="B74" s="82" t="s">
        <v>827</v>
      </c>
      <c r="C74" s="300" t="s">
        <v>828</v>
      </c>
      <c r="D74" s="82" t="s">
        <v>206</v>
      </c>
      <c r="E74" s="82" t="s">
        <v>839</v>
      </c>
      <c r="F74" s="82" t="s">
        <v>840</v>
      </c>
      <c r="G74" s="82" t="s">
        <v>841</v>
      </c>
      <c r="H74" s="82" t="s">
        <v>842</v>
      </c>
      <c r="I74" s="66"/>
      <c r="J74" s="71"/>
      <c r="K74" s="82" t="s">
        <v>4659</v>
      </c>
      <c r="L74" s="321"/>
      <c r="M74" s="134" t="s">
        <v>198</v>
      </c>
      <c r="N74" s="213" t="s">
        <v>843</v>
      </c>
      <c r="O74" s="213" t="s">
        <v>844</v>
      </c>
      <c r="P74" s="330"/>
      <c r="Q74" s="66" t="s">
        <v>833</v>
      </c>
      <c r="R74" s="66" t="s">
        <v>845</v>
      </c>
      <c r="S74" s="82" t="s">
        <v>846</v>
      </c>
      <c r="T74" s="82" t="s">
        <v>847</v>
      </c>
      <c r="U74" s="82" t="s">
        <v>4661</v>
      </c>
      <c r="V74" s="82"/>
      <c r="W74" s="166"/>
      <c r="X74" s="166"/>
      <c r="Y74" s="166"/>
      <c r="AA74" s="165">
        <f>IF(OR(J74="Fail",ISBLANK(J74)),INDEX('Issue Code Table'!C:C,MATCH(N:N,'Issue Code Table'!A:A,0)),IF(M74="Critical",6,IF(M74="Significant",5,IF(M74="Moderate",3,2))))</f>
        <v>3</v>
      </c>
    </row>
    <row r="75" spans="1:27" ht="57" customHeight="1" x14ac:dyDescent="0.35">
      <c r="A75" s="82" t="s">
        <v>848</v>
      </c>
      <c r="B75" s="82" t="s">
        <v>827</v>
      </c>
      <c r="C75" s="300" t="s">
        <v>828</v>
      </c>
      <c r="D75" s="82" t="s">
        <v>206</v>
      </c>
      <c r="E75" s="82" t="s">
        <v>849</v>
      </c>
      <c r="F75" s="82" t="s">
        <v>850</v>
      </c>
      <c r="G75" s="82" t="s">
        <v>851</v>
      </c>
      <c r="H75" s="82" t="s">
        <v>842</v>
      </c>
      <c r="I75" s="66"/>
      <c r="J75" s="71"/>
      <c r="K75" s="82" t="s">
        <v>852</v>
      </c>
      <c r="L75" s="66"/>
      <c r="M75" s="134" t="s">
        <v>198</v>
      </c>
      <c r="N75" s="213" t="s">
        <v>843</v>
      </c>
      <c r="O75" s="213" t="s">
        <v>844</v>
      </c>
      <c r="P75" s="330"/>
      <c r="Q75" s="66" t="s">
        <v>833</v>
      </c>
      <c r="R75" s="66" t="s">
        <v>853</v>
      </c>
      <c r="S75" s="82" t="s">
        <v>854</v>
      </c>
      <c r="T75" s="82" t="s">
        <v>855</v>
      </c>
      <c r="U75" s="82" t="s">
        <v>4662</v>
      </c>
      <c r="V75" s="82"/>
      <c r="W75" s="166"/>
      <c r="X75" s="166"/>
      <c r="Y75" s="166"/>
      <c r="AA75" s="165">
        <f>IF(OR(J75="Fail",ISBLANK(J75)),INDEX('Issue Code Table'!C:C,MATCH(N:N,'Issue Code Table'!A:A,0)),IF(M75="Critical",6,IF(M75="Significant",5,IF(M75="Moderate",3,2))))</f>
        <v>3</v>
      </c>
    </row>
    <row r="76" spans="1:27" ht="57" customHeight="1" x14ac:dyDescent="0.35">
      <c r="A76" s="82" t="s">
        <v>856</v>
      </c>
      <c r="B76" s="82" t="s">
        <v>180</v>
      </c>
      <c r="C76" s="300" t="s">
        <v>181</v>
      </c>
      <c r="D76" s="82" t="s">
        <v>219</v>
      </c>
      <c r="E76" s="82" t="s">
        <v>857</v>
      </c>
      <c r="F76" s="82" t="s">
        <v>858</v>
      </c>
      <c r="G76" s="82" t="s">
        <v>859</v>
      </c>
      <c r="H76" s="82" t="s">
        <v>860</v>
      </c>
      <c r="I76" s="66"/>
      <c r="J76" s="71"/>
      <c r="K76" s="82" t="s">
        <v>861</v>
      </c>
      <c r="L76" s="66"/>
      <c r="M76" s="134" t="s">
        <v>140</v>
      </c>
      <c r="N76" s="213" t="s">
        <v>651</v>
      </c>
      <c r="O76" s="213" t="s">
        <v>652</v>
      </c>
      <c r="P76" s="330"/>
      <c r="Q76" s="66" t="s">
        <v>862</v>
      </c>
      <c r="R76" s="66" t="s">
        <v>863</v>
      </c>
      <c r="S76" s="82" t="s">
        <v>864</v>
      </c>
      <c r="T76" s="82" t="s">
        <v>865</v>
      </c>
      <c r="U76" s="82" t="s">
        <v>4663</v>
      </c>
      <c r="V76" s="82" t="s">
        <v>866</v>
      </c>
      <c r="W76" s="166"/>
      <c r="X76" s="166"/>
      <c r="Y76" s="166"/>
      <c r="AA76" s="165">
        <f>IF(OR(J76="Fail",ISBLANK(J76)),INDEX('Issue Code Table'!C:C,MATCH(N:N,'Issue Code Table'!A:A,0)),IF(M76="Critical",6,IF(M76="Significant",5,IF(M76="Moderate",3,2))))</f>
        <v>5</v>
      </c>
    </row>
    <row r="77" spans="1:27" ht="57" customHeight="1" x14ac:dyDescent="0.35">
      <c r="A77" s="82" t="s">
        <v>867</v>
      </c>
      <c r="B77" s="82" t="s">
        <v>180</v>
      </c>
      <c r="C77" s="300" t="s">
        <v>181</v>
      </c>
      <c r="D77" s="82" t="s">
        <v>219</v>
      </c>
      <c r="E77" s="82" t="s">
        <v>868</v>
      </c>
      <c r="F77" s="82" t="s">
        <v>869</v>
      </c>
      <c r="G77" s="82" t="s">
        <v>870</v>
      </c>
      <c r="H77" s="82" t="s">
        <v>871</v>
      </c>
      <c r="I77" s="66"/>
      <c r="J77" s="71"/>
      <c r="K77" s="82" t="s">
        <v>872</v>
      </c>
      <c r="L77" s="66"/>
      <c r="M77" s="134" t="s">
        <v>140</v>
      </c>
      <c r="N77" s="213" t="s">
        <v>651</v>
      </c>
      <c r="O77" s="213" t="s">
        <v>652</v>
      </c>
      <c r="P77" s="330"/>
      <c r="Q77" s="66" t="s">
        <v>862</v>
      </c>
      <c r="R77" s="66" t="s">
        <v>873</v>
      </c>
      <c r="S77" s="82" t="s">
        <v>874</v>
      </c>
      <c r="T77" s="82" t="s">
        <v>875</v>
      </c>
      <c r="U77" s="82" t="s">
        <v>4664</v>
      </c>
      <c r="V77" s="82" t="s">
        <v>876</v>
      </c>
      <c r="W77" s="166"/>
      <c r="X77" s="166"/>
      <c r="Y77" s="166"/>
      <c r="AA77" s="165">
        <f>IF(OR(J77="Fail",ISBLANK(J77)),INDEX('Issue Code Table'!C:C,MATCH(N:N,'Issue Code Table'!A:A,0)),IF(M77="Critical",6,IF(M77="Significant",5,IF(M77="Moderate",3,2))))</f>
        <v>5</v>
      </c>
    </row>
    <row r="78" spans="1:27" ht="57" customHeight="1" x14ac:dyDescent="0.35">
      <c r="A78" s="82" t="s">
        <v>877</v>
      </c>
      <c r="B78" s="82" t="s">
        <v>180</v>
      </c>
      <c r="C78" s="300" t="s">
        <v>181</v>
      </c>
      <c r="D78" s="82" t="s">
        <v>219</v>
      </c>
      <c r="E78" s="82" t="s">
        <v>878</v>
      </c>
      <c r="F78" s="82" t="s">
        <v>879</v>
      </c>
      <c r="G78" s="82" t="s">
        <v>880</v>
      </c>
      <c r="H78" s="82" t="s">
        <v>881</v>
      </c>
      <c r="I78" s="66"/>
      <c r="J78" s="71"/>
      <c r="K78" s="82" t="s">
        <v>882</v>
      </c>
      <c r="L78" s="66"/>
      <c r="M78" s="134" t="s">
        <v>140</v>
      </c>
      <c r="N78" s="213" t="s">
        <v>651</v>
      </c>
      <c r="O78" s="213" t="s">
        <v>652</v>
      </c>
      <c r="P78" s="330"/>
      <c r="Q78" s="66" t="s">
        <v>862</v>
      </c>
      <c r="R78" s="66" t="s">
        <v>883</v>
      </c>
      <c r="S78" s="82" t="s">
        <v>662</v>
      </c>
      <c r="T78" s="82" t="s">
        <v>884</v>
      </c>
      <c r="U78" s="82" t="s">
        <v>4665</v>
      </c>
      <c r="V78" s="82" t="s">
        <v>885</v>
      </c>
      <c r="W78" s="166"/>
      <c r="X78" s="166"/>
      <c r="Y78" s="166"/>
      <c r="AA78" s="165">
        <f>IF(OR(J78="Fail",ISBLANK(J78)),INDEX('Issue Code Table'!C:C,MATCH(N:N,'Issue Code Table'!A:A,0)),IF(M78="Critical",6,IF(M78="Significant",5,IF(M78="Moderate",3,2))))</f>
        <v>5</v>
      </c>
    </row>
    <row r="79" spans="1:27" ht="57" customHeight="1" x14ac:dyDescent="0.35">
      <c r="A79" s="82" t="s">
        <v>886</v>
      </c>
      <c r="B79" s="82" t="s">
        <v>180</v>
      </c>
      <c r="C79" s="300" t="s">
        <v>181</v>
      </c>
      <c r="D79" s="82" t="s">
        <v>219</v>
      </c>
      <c r="E79" s="82" t="s">
        <v>887</v>
      </c>
      <c r="F79" s="82" t="s">
        <v>888</v>
      </c>
      <c r="G79" s="82" t="s">
        <v>889</v>
      </c>
      <c r="H79" s="82" t="s">
        <v>890</v>
      </c>
      <c r="I79" s="66"/>
      <c r="J79" s="71"/>
      <c r="K79" s="82" t="s">
        <v>891</v>
      </c>
      <c r="L79" s="66"/>
      <c r="M79" s="134" t="s">
        <v>140</v>
      </c>
      <c r="N79" s="213" t="s">
        <v>651</v>
      </c>
      <c r="O79" s="213" t="s">
        <v>652</v>
      </c>
      <c r="P79" s="330"/>
      <c r="Q79" s="66" t="s">
        <v>862</v>
      </c>
      <c r="R79" s="66" t="s">
        <v>892</v>
      </c>
      <c r="S79" s="82" t="s">
        <v>893</v>
      </c>
      <c r="T79" s="82" t="s">
        <v>894</v>
      </c>
      <c r="U79" s="82" t="s">
        <v>4666</v>
      </c>
      <c r="V79" s="82" t="s">
        <v>895</v>
      </c>
      <c r="W79" s="166"/>
      <c r="X79" s="166"/>
      <c r="Y79" s="166"/>
      <c r="AA79" s="165">
        <f>IF(OR(J79="Fail",ISBLANK(J79)),INDEX('Issue Code Table'!C:C,MATCH(N:N,'Issue Code Table'!A:A,0)),IF(M79="Critical",6,IF(M79="Significant",5,IF(M79="Moderate",3,2))))</f>
        <v>5</v>
      </c>
    </row>
    <row r="80" spans="1:27" ht="57" customHeight="1" x14ac:dyDescent="0.35">
      <c r="A80" s="82" t="s">
        <v>896</v>
      </c>
      <c r="B80" s="82" t="s">
        <v>180</v>
      </c>
      <c r="C80" s="300" t="s">
        <v>181</v>
      </c>
      <c r="D80" s="82" t="s">
        <v>219</v>
      </c>
      <c r="E80" s="82" t="s">
        <v>897</v>
      </c>
      <c r="F80" s="82" t="s">
        <v>735</v>
      </c>
      <c r="G80" s="82" t="s">
        <v>898</v>
      </c>
      <c r="H80" s="82" t="s">
        <v>899</v>
      </c>
      <c r="I80" s="66"/>
      <c r="J80" s="71"/>
      <c r="K80" s="82" t="s">
        <v>900</v>
      </c>
      <c r="L80" s="66"/>
      <c r="M80" s="134" t="s">
        <v>140</v>
      </c>
      <c r="N80" s="213" t="s">
        <v>651</v>
      </c>
      <c r="O80" s="213" t="s">
        <v>652</v>
      </c>
      <c r="P80" s="330"/>
      <c r="Q80" s="66" t="s">
        <v>862</v>
      </c>
      <c r="R80" s="66" t="s">
        <v>901</v>
      </c>
      <c r="S80" s="82" t="s">
        <v>902</v>
      </c>
      <c r="T80" s="82" t="s">
        <v>903</v>
      </c>
      <c r="U80" s="82" t="s">
        <v>4667</v>
      </c>
      <c r="V80" s="82" t="s">
        <v>904</v>
      </c>
      <c r="W80" s="166"/>
      <c r="X80" s="166"/>
      <c r="Y80" s="166"/>
      <c r="AA80" s="165">
        <f>IF(OR(J80="Fail",ISBLANK(J80)),INDEX('Issue Code Table'!C:C,MATCH(N:N,'Issue Code Table'!A:A,0)),IF(M80="Critical",6,IF(M80="Significant",5,IF(M80="Moderate",3,2))))</f>
        <v>5</v>
      </c>
    </row>
    <row r="81" spans="1:27" ht="57" customHeight="1" x14ac:dyDescent="0.35">
      <c r="A81" s="82" t="s">
        <v>905</v>
      </c>
      <c r="B81" s="82" t="s">
        <v>180</v>
      </c>
      <c r="C81" s="300" t="s">
        <v>181</v>
      </c>
      <c r="D81" s="82" t="s">
        <v>219</v>
      </c>
      <c r="E81" s="82" t="s">
        <v>906</v>
      </c>
      <c r="F81" s="82" t="s">
        <v>4668</v>
      </c>
      <c r="G81" s="82" t="s">
        <v>907</v>
      </c>
      <c r="H81" s="82" t="s">
        <v>908</v>
      </c>
      <c r="I81" s="66"/>
      <c r="J81" s="71"/>
      <c r="K81" s="82" t="s">
        <v>909</v>
      </c>
      <c r="L81" s="66"/>
      <c r="M81" s="134" t="s">
        <v>140</v>
      </c>
      <c r="N81" s="213" t="s">
        <v>651</v>
      </c>
      <c r="O81" s="213" t="s">
        <v>652</v>
      </c>
      <c r="P81" s="330"/>
      <c r="Q81" s="66" t="s">
        <v>910</v>
      </c>
      <c r="R81" s="66" t="s">
        <v>911</v>
      </c>
      <c r="S81" s="82" t="s">
        <v>912</v>
      </c>
      <c r="T81" s="82" t="s">
        <v>913</v>
      </c>
      <c r="U81" s="82" t="s">
        <v>4669</v>
      </c>
      <c r="V81" s="82" t="s">
        <v>914</v>
      </c>
      <c r="W81" s="166"/>
      <c r="X81" s="166"/>
      <c r="Y81" s="166"/>
      <c r="AA81" s="165">
        <f>IF(OR(J81="Fail",ISBLANK(J81)),INDEX('Issue Code Table'!C:C,MATCH(N:N,'Issue Code Table'!A:A,0)),IF(M81="Critical",6,IF(M81="Significant",5,IF(M81="Moderate",3,2))))</f>
        <v>5</v>
      </c>
    </row>
    <row r="82" spans="1:27" ht="57" customHeight="1" x14ac:dyDescent="0.35">
      <c r="A82" s="82" t="s">
        <v>915</v>
      </c>
      <c r="B82" s="82" t="s">
        <v>180</v>
      </c>
      <c r="C82" s="300" t="s">
        <v>181</v>
      </c>
      <c r="D82" s="82" t="s">
        <v>219</v>
      </c>
      <c r="E82" s="82" t="s">
        <v>916</v>
      </c>
      <c r="F82" s="82" t="s">
        <v>917</v>
      </c>
      <c r="G82" s="82" t="s">
        <v>918</v>
      </c>
      <c r="H82" s="82" t="s">
        <v>919</v>
      </c>
      <c r="I82" s="66"/>
      <c r="J82" s="71"/>
      <c r="K82" s="82" t="s">
        <v>920</v>
      </c>
      <c r="L82" s="66"/>
      <c r="M82" s="132" t="s">
        <v>140</v>
      </c>
      <c r="N82" s="212" t="s">
        <v>185</v>
      </c>
      <c r="O82" s="213" t="s">
        <v>186</v>
      </c>
      <c r="P82" s="330"/>
      <c r="Q82" s="66" t="s">
        <v>921</v>
      </c>
      <c r="R82" s="66" t="s">
        <v>922</v>
      </c>
      <c r="S82" s="82" t="s">
        <v>923</v>
      </c>
      <c r="T82" s="82" t="s">
        <v>4670</v>
      </c>
      <c r="U82" s="82" t="s">
        <v>4671</v>
      </c>
      <c r="V82" s="82" t="s">
        <v>924</v>
      </c>
      <c r="W82" s="166"/>
      <c r="X82" s="166"/>
      <c r="Y82" s="166"/>
      <c r="AA82" s="165">
        <f>IF(OR(J82="Fail",ISBLANK(J82)),INDEX('Issue Code Table'!C:C,MATCH(N:N,'Issue Code Table'!A:A,0)),IF(M82="Critical",6,IF(M82="Significant",5,IF(M82="Moderate",3,2))))</f>
        <v>5</v>
      </c>
    </row>
    <row r="83" spans="1:27" ht="57" customHeight="1" x14ac:dyDescent="0.35">
      <c r="A83" s="82" t="s">
        <v>925</v>
      </c>
      <c r="B83" s="82" t="s">
        <v>180</v>
      </c>
      <c r="C83" s="300" t="s">
        <v>181</v>
      </c>
      <c r="D83" s="82" t="s">
        <v>219</v>
      </c>
      <c r="E83" s="82" t="s">
        <v>926</v>
      </c>
      <c r="F83" s="82" t="s">
        <v>927</v>
      </c>
      <c r="G83" s="82" t="s">
        <v>928</v>
      </c>
      <c r="H83" s="82" t="s">
        <v>929</v>
      </c>
      <c r="I83" s="66"/>
      <c r="J83" s="71"/>
      <c r="K83" s="82" t="s">
        <v>930</v>
      </c>
      <c r="L83" s="66"/>
      <c r="M83" s="132" t="s">
        <v>140</v>
      </c>
      <c r="N83" s="212" t="s">
        <v>185</v>
      </c>
      <c r="O83" s="213" t="s">
        <v>186</v>
      </c>
      <c r="P83" s="330"/>
      <c r="Q83" s="66" t="s">
        <v>921</v>
      </c>
      <c r="R83" s="66" t="s">
        <v>931</v>
      </c>
      <c r="S83" s="82" t="s">
        <v>932</v>
      </c>
      <c r="T83" s="82" t="s">
        <v>4672</v>
      </c>
      <c r="U83" s="82" t="s">
        <v>4673</v>
      </c>
      <c r="V83" s="82" t="s">
        <v>933</v>
      </c>
      <c r="W83" s="166"/>
      <c r="X83" s="166"/>
      <c r="Y83" s="166"/>
      <c r="AA83" s="165">
        <f>IF(OR(J83="Fail",ISBLANK(J83)),INDEX('Issue Code Table'!C:C,MATCH(N:N,'Issue Code Table'!A:A,0)),IF(M83="Critical",6,IF(M83="Significant",5,IF(M83="Moderate",3,2))))</f>
        <v>5</v>
      </c>
    </row>
    <row r="84" spans="1:27" ht="57" customHeight="1" x14ac:dyDescent="0.35">
      <c r="A84" s="82" t="s">
        <v>934</v>
      </c>
      <c r="B84" s="82" t="s">
        <v>935</v>
      </c>
      <c r="C84" s="300" t="s">
        <v>936</v>
      </c>
      <c r="D84" s="82" t="s">
        <v>219</v>
      </c>
      <c r="E84" s="82" t="s">
        <v>937</v>
      </c>
      <c r="F84" s="82" t="s">
        <v>938</v>
      </c>
      <c r="G84" s="82" t="s">
        <v>939</v>
      </c>
      <c r="H84" s="82" t="s">
        <v>940</v>
      </c>
      <c r="I84" s="66"/>
      <c r="J84" s="71"/>
      <c r="K84" s="82" t="s">
        <v>941</v>
      </c>
      <c r="L84" s="66"/>
      <c r="M84" s="132" t="s">
        <v>140</v>
      </c>
      <c r="N84" s="212" t="s">
        <v>185</v>
      </c>
      <c r="O84" s="213" t="s">
        <v>186</v>
      </c>
      <c r="P84" s="330"/>
      <c r="Q84" s="66" t="s">
        <v>942</v>
      </c>
      <c r="R84" s="66" t="s">
        <v>943</v>
      </c>
      <c r="S84" s="82" t="s">
        <v>944</v>
      </c>
      <c r="T84" s="82" t="s">
        <v>945</v>
      </c>
      <c r="U84" s="82" t="s">
        <v>4674</v>
      </c>
      <c r="V84" s="82" t="s">
        <v>946</v>
      </c>
      <c r="W84" s="166"/>
      <c r="X84" s="166"/>
      <c r="Y84" s="166"/>
      <c r="AA84" s="165">
        <f>IF(OR(J84="Fail",ISBLANK(J84)),INDEX('Issue Code Table'!C:C,MATCH(N:N,'Issue Code Table'!A:A,0)),IF(M84="Critical",6,IF(M84="Significant",5,IF(M84="Moderate",3,2))))</f>
        <v>5</v>
      </c>
    </row>
    <row r="85" spans="1:27" ht="57" customHeight="1" x14ac:dyDescent="0.35">
      <c r="A85" s="82" t="s">
        <v>947</v>
      </c>
      <c r="B85" s="82" t="s">
        <v>935</v>
      </c>
      <c r="C85" s="300" t="s">
        <v>936</v>
      </c>
      <c r="D85" s="82" t="s">
        <v>219</v>
      </c>
      <c r="E85" s="82" t="s">
        <v>948</v>
      </c>
      <c r="F85" s="82" t="s">
        <v>949</v>
      </c>
      <c r="G85" s="82" t="s">
        <v>950</v>
      </c>
      <c r="H85" s="82" t="s">
        <v>951</v>
      </c>
      <c r="I85" s="66"/>
      <c r="J85" s="71"/>
      <c r="K85" s="82" t="s">
        <v>952</v>
      </c>
      <c r="L85" s="66"/>
      <c r="M85" s="132" t="s">
        <v>140</v>
      </c>
      <c r="N85" s="212" t="s">
        <v>185</v>
      </c>
      <c r="O85" s="213" t="s">
        <v>186</v>
      </c>
      <c r="P85" s="330"/>
      <c r="Q85" s="66" t="s">
        <v>942</v>
      </c>
      <c r="R85" s="66" t="s">
        <v>953</v>
      </c>
      <c r="S85" s="82" t="s">
        <v>954</v>
      </c>
      <c r="T85" s="82" t="s">
        <v>4675</v>
      </c>
      <c r="U85" s="82" t="s">
        <v>4676</v>
      </c>
      <c r="V85" s="82" t="s">
        <v>955</v>
      </c>
      <c r="W85" s="166"/>
      <c r="X85" s="166"/>
      <c r="Y85" s="166"/>
      <c r="AA85" s="165">
        <f>IF(OR(J85="Fail",ISBLANK(J85)),INDEX('Issue Code Table'!C:C,MATCH(N:N,'Issue Code Table'!A:A,0)),IF(M85="Critical",6,IF(M85="Significant",5,IF(M85="Moderate",3,2))))</f>
        <v>5</v>
      </c>
    </row>
    <row r="86" spans="1:27" ht="57" customHeight="1" x14ac:dyDescent="0.35">
      <c r="A86" s="82" t="s">
        <v>956</v>
      </c>
      <c r="B86" s="82" t="s">
        <v>935</v>
      </c>
      <c r="C86" s="300" t="s">
        <v>936</v>
      </c>
      <c r="D86" s="82" t="s">
        <v>219</v>
      </c>
      <c r="E86" s="82" t="s">
        <v>957</v>
      </c>
      <c r="F86" s="82" t="s">
        <v>958</v>
      </c>
      <c r="G86" s="82" t="s">
        <v>959</v>
      </c>
      <c r="H86" s="82" t="s">
        <v>960</v>
      </c>
      <c r="I86" s="66"/>
      <c r="J86" s="71"/>
      <c r="K86" s="82" t="s">
        <v>961</v>
      </c>
      <c r="L86" s="66"/>
      <c r="M86" s="132" t="s">
        <v>140</v>
      </c>
      <c r="N86" s="212" t="s">
        <v>185</v>
      </c>
      <c r="O86" s="213" t="s">
        <v>186</v>
      </c>
      <c r="P86" s="330"/>
      <c r="Q86" s="66" t="s">
        <v>942</v>
      </c>
      <c r="R86" s="66" t="s">
        <v>962</v>
      </c>
      <c r="S86" s="82" t="s">
        <v>963</v>
      </c>
      <c r="T86" s="82" t="s">
        <v>4677</v>
      </c>
      <c r="U86" s="82" t="s">
        <v>4678</v>
      </c>
      <c r="V86" s="82" t="s">
        <v>964</v>
      </c>
      <c r="W86" s="166"/>
      <c r="X86" s="166"/>
      <c r="Y86" s="166"/>
      <c r="AA86" s="165">
        <f>IF(OR(J86="Fail",ISBLANK(J86)),INDEX('Issue Code Table'!C:C,MATCH(N:N,'Issue Code Table'!A:A,0)),IF(M86="Critical",6,IF(M86="Significant",5,IF(M86="Moderate",3,2))))</f>
        <v>5</v>
      </c>
    </row>
    <row r="87" spans="1:27" ht="57" customHeight="1" x14ac:dyDescent="0.35">
      <c r="A87" s="82" t="s">
        <v>965</v>
      </c>
      <c r="B87" s="308" t="s">
        <v>966</v>
      </c>
      <c r="C87" s="300" t="s">
        <v>967</v>
      </c>
      <c r="D87" s="82" t="s">
        <v>219</v>
      </c>
      <c r="E87" s="82" t="s">
        <v>968</v>
      </c>
      <c r="F87" s="82" t="s">
        <v>969</v>
      </c>
      <c r="G87" s="82" t="s">
        <v>970</v>
      </c>
      <c r="H87" s="82" t="s">
        <v>971</v>
      </c>
      <c r="I87" s="66"/>
      <c r="J87" s="71"/>
      <c r="K87" s="82" t="s">
        <v>972</v>
      </c>
      <c r="L87" s="66"/>
      <c r="M87" s="132" t="s">
        <v>140</v>
      </c>
      <c r="N87" s="212" t="s">
        <v>185</v>
      </c>
      <c r="O87" s="213" t="s">
        <v>186</v>
      </c>
      <c r="P87" s="330"/>
      <c r="Q87" s="66" t="s">
        <v>942</v>
      </c>
      <c r="R87" s="66" t="s">
        <v>973</v>
      </c>
      <c r="S87" s="82" t="s">
        <v>974</v>
      </c>
      <c r="T87" s="82" t="s">
        <v>4679</v>
      </c>
      <c r="U87" s="82" t="s">
        <v>4680</v>
      </c>
      <c r="V87" s="82" t="s">
        <v>975</v>
      </c>
      <c r="W87" s="166"/>
      <c r="X87" s="166"/>
      <c r="Y87" s="166"/>
      <c r="AA87" s="165">
        <f>IF(OR(J87="Fail",ISBLANK(J87)),INDEX('Issue Code Table'!C:C,MATCH(N:N,'Issue Code Table'!A:A,0)),IF(M87="Critical",6,IF(M87="Significant",5,IF(M87="Moderate",3,2))))</f>
        <v>5</v>
      </c>
    </row>
    <row r="88" spans="1:27" ht="57" customHeight="1" x14ac:dyDescent="0.35">
      <c r="A88" s="82" t="s">
        <v>976</v>
      </c>
      <c r="B88" s="331" t="s">
        <v>977</v>
      </c>
      <c r="C88" s="331" t="s">
        <v>978</v>
      </c>
      <c r="D88" s="82" t="s">
        <v>219</v>
      </c>
      <c r="E88" s="82" t="s">
        <v>979</v>
      </c>
      <c r="F88" s="82" t="s">
        <v>980</v>
      </c>
      <c r="G88" s="82" t="s">
        <v>981</v>
      </c>
      <c r="H88" s="82" t="s">
        <v>982</v>
      </c>
      <c r="I88" s="66"/>
      <c r="J88" s="71"/>
      <c r="K88" s="82" t="s">
        <v>983</v>
      </c>
      <c r="L88" s="66"/>
      <c r="M88" s="132" t="s">
        <v>140</v>
      </c>
      <c r="N88" s="212" t="s">
        <v>185</v>
      </c>
      <c r="O88" s="213" t="s">
        <v>186</v>
      </c>
      <c r="P88" s="330"/>
      <c r="Q88" s="66" t="s">
        <v>942</v>
      </c>
      <c r="R88" s="66" t="s">
        <v>984</v>
      </c>
      <c r="S88" s="82" t="s">
        <v>985</v>
      </c>
      <c r="T88" s="82" t="s">
        <v>4681</v>
      </c>
      <c r="U88" s="82" t="s">
        <v>4682</v>
      </c>
      <c r="V88" s="82" t="s">
        <v>986</v>
      </c>
      <c r="W88" s="166"/>
      <c r="X88" s="166"/>
      <c r="Y88" s="166"/>
      <c r="AA88" s="165">
        <f>IF(OR(J88="Fail",ISBLANK(J88)),INDEX('Issue Code Table'!C:C,MATCH(N:N,'Issue Code Table'!A:A,0)),IF(M88="Critical",6,IF(M88="Significant",5,IF(M88="Moderate",3,2))))</f>
        <v>5</v>
      </c>
    </row>
    <row r="89" spans="1:27" ht="57" customHeight="1" x14ac:dyDescent="0.35">
      <c r="A89" s="82" t="s">
        <v>987</v>
      </c>
      <c r="B89" s="331" t="s">
        <v>977</v>
      </c>
      <c r="C89" s="331" t="s">
        <v>978</v>
      </c>
      <c r="D89" s="82" t="s">
        <v>219</v>
      </c>
      <c r="E89" s="82" t="s">
        <v>988</v>
      </c>
      <c r="F89" s="82" t="s">
        <v>989</v>
      </c>
      <c r="G89" s="82" t="s">
        <v>990</v>
      </c>
      <c r="H89" s="82" t="s">
        <v>991</v>
      </c>
      <c r="I89" s="66"/>
      <c r="J89" s="71"/>
      <c r="K89" s="82" t="s">
        <v>992</v>
      </c>
      <c r="L89" s="66"/>
      <c r="M89" s="132" t="s">
        <v>140</v>
      </c>
      <c r="N89" s="212" t="s">
        <v>185</v>
      </c>
      <c r="O89" s="213" t="s">
        <v>186</v>
      </c>
      <c r="P89" s="330"/>
      <c r="Q89" s="66" t="s">
        <v>942</v>
      </c>
      <c r="R89" s="66" t="s">
        <v>993</v>
      </c>
      <c r="S89" s="82" t="s">
        <v>994</v>
      </c>
      <c r="T89" s="82" t="s">
        <v>4683</v>
      </c>
      <c r="U89" s="82" t="s">
        <v>4684</v>
      </c>
      <c r="V89" s="82" t="s">
        <v>995</v>
      </c>
      <c r="W89" s="166"/>
      <c r="X89" s="166"/>
      <c r="Y89" s="166"/>
      <c r="AA89" s="165">
        <f>IF(OR(J89="Fail",ISBLANK(J89)),INDEX('Issue Code Table'!C:C,MATCH(N:N,'Issue Code Table'!A:A,0)),IF(M89="Critical",6,IF(M89="Significant",5,IF(M89="Moderate",3,2))))</f>
        <v>5</v>
      </c>
    </row>
    <row r="90" spans="1:27" ht="57" customHeight="1" x14ac:dyDescent="0.35">
      <c r="A90" s="82" t="s">
        <v>996</v>
      </c>
      <c r="B90" s="331" t="s">
        <v>977</v>
      </c>
      <c r="C90" s="331" t="s">
        <v>978</v>
      </c>
      <c r="D90" s="82" t="s">
        <v>219</v>
      </c>
      <c r="E90" s="82" t="s">
        <v>997</v>
      </c>
      <c r="F90" s="82" t="s">
        <v>998</v>
      </c>
      <c r="G90" s="82" t="s">
        <v>999</v>
      </c>
      <c r="H90" s="82" t="s">
        <v>1000</v>
      </c>
      <c r="I90" s="66"/>
      <c r="J90" s="71"/>
      <c r="K90" s="82" t="s">
        <v>1001</v>
      </c>
      <c r="L90" s="66"/>
      <c r="M90" s="132" t="s">
        <v>140</v>
      </c>
      <c r="N90" s="212" t="s">
        <v>185</v>
      </c>
      <c r="O90" s="213" t="s">
        <v>186</v>
      </c>
      <c r="P90" s="330"/>
      <c r="Q90" s="66" t="s">
        <v>942</v>
      </c>
      <c r="R90" s="66" t="s">
        <v>1002</v>
      </c>
      <c r="S90" s="82" t="s">
        <v>1003</v>
      </c>
      <c r="T90" s="82" t="s">
        <v>4685</v>
      </c>
      <c r="U90" s="82" t="s">
        <v>4686</v>
      </c>
      <c r="V90" s="82" t="s">
        <v>1004</v>
      </c>
      <c r="W90" s="166"/>
      <c r="X90" s="166"/>
      <c r="Y90" s="166"/>
      <c r="AA90" s="165">
        <f>IF(OR(J90="Fail",ISBLANK(J90)),INDEX('Issue Code Table'!C:C,MATCH(N:N,'Issue Code Table'!A:A,0)),IF(M90="Critical",6,IF(M90="Significant",5,IF(M90="Moderate",3,2))))</f>
        <v>5</v>
      </c>
    </row>
    <row r="91" spans="1:27" ht="57" customHeight="1" x14ac:dyDescent="0.35">
      <c r="A91" s="82" t="s">
        <v>1005</v>
      </c>
      <c r="B91" s="308" t="s">
        <v>966</v>
      </c>
      <c r="C91" s="300" t="s">
        <v>967</v>
      </c>
      <c r="D91" s="82" t="s">
        <v>219</v>
      </c>
      <c r="E91" s="82" t="s">
        <v>1006</v>
      </c>
      <c r="F91" s="82" t="s">
        <v>1007</v>
      </c>
      <c r="G91" s="82" t="s">
        <v>1008</v>
      </c>
      <c r="H91" s="82" t="s">
        <v>1009</v>
      </c>
      <c r="I91" s="66"/>
      <c r="J91" s="71"/>
      <c r="K91" s="82" t="s">
        <v>1010</v>
      </c>
      <c r="L91" s="66"/>
      <c r="M91" s="132" t="s">
        <v>140</v>
      </c>
      <c r="N91" s="212" t="s">
        <v>185</v>
      </c>
      <c r="O91" s="213" t="s">
        <v>186</v>
      </c>
      <c r="P91" s="330"/>
      <c r="Q91" s="66" t="s">
        <v>942</v>
      </c>
      <c r="R91" s="66" t="s">
        <v>1011</v>
      </c>
      <c r="S91" s="82" t="s">
        <v>1012</v>
      </c>
      <c r="T91" s="82" t="s">
        <v>4687</v>
      </c>
      <c r="U91" s="82" t="s">
        <v>4688</v>
      </c>
      <c r="V91" s="82" t="s">
        <v>1013</v>
      </c>
      <c r="W91" s="166"/>
      <c r="X91" s="166"/>
      <c r="Y91" s="166"/>
      <c r="AA91" s="165">
        <f>IF(OR(J91="Fail",ISBLANK(J91)),INDEX('Issue Code Table'!C:C,MATCH(N:N,'Issue Code Table'!A:A,0)),IF(M91="Critical",6,IF(M91="Significant",5,IF(M91="Moderate",3,2))))</f>
        <v>5</v>
      </c>
    </row>
    <row r="92" spans="1:27" ht="57" customHeight="1" x14ac:dyDescent="0.35">
      <c r="A92" s="82" t="s">
        <v>1014</v>
      </c>
      <c r="B92" s="308" t="s">
        <v>180</v>
      </c>
      <c r="C92" s="300" t="s">
        <v>181</v>
      </c>
      <c r="D92" s="82" t="s">
        <v>219</v>
      </c>
      <c r="E92" s="82" t="s">
        <v>1015</v>
      </c>
      <c r="F92" s="82" t="s">
        <v>1016</v>
      </c>
      <c r="G92" s="82" t="s">
        <v>1017</v>
      </c>
      <c r="H92" s="82" t="s">
        <v>1018</v>
      </c>
      <c r="I92" s="66"/>
      <c r="J92" s="71"/>
      <c r="K92" s="82" t="s">
        <v>1019</v>
      </c>
      <c r="L92" s="66"/>
      <c r="M92" s="132" t="s">
        <v>140</v>
      </c>
      <c r="N92" s="212" t="s">
        <v>185</v>
      </c>
      <c r="O92" s="213" t="s">
        <v>186</v>
      </c>
      <c r="P92" s="330"/>
      <c r="Q92" s="66" t="s">
        <v>1020</v>
      </c>
      <c r="R92" s="66" t="s">
        <v>1021</v>
      </c>
      <c r="S92" s="82" t="s">
        <v>1022</v>
      </c>
      <c r="T92" s="82" t="s">
        <v>4689</v>
      </c>
      <c r="U92" s="82" t="s">
        <v>4690</v>
      </c>
      <c r="V92" s="82" t="s">
        <v>1023</v>
      </c>
      <c r="W92" s="166"/>
      <c r="X92" s="166"/>
      <c r="Y92" s="166"/>
      <c r="AA92" s="165">
        <f>IF(OR(J92="Fail",ISBLANK(J92)),INDEX('Issue Code Table'!C:C,MATCH(N:N,'Issue Code Table'!A:A,0)),IF(M92="Critical",6,IF(M92="Significant",5,IF(M92="Moderate",3,2))))</f>
        <v>5</v>
      </c>
    </row>
    <row r="93" spans="1:27" ht="57" customHeight="1" x14ac:dyDescent="0.35">
      <c r="A93" s="82" t="s">
        <v>1024</v>
      </c>
      <c r="B93" s="308" t="s">
        <v>180</v>
      </c>
      <c r="C93" s="300" t="s">
        <v>181</v>
      </c>
      <c r="D93" s="82" t="s">
        <v>219</v>
      </c>
      <c r="E93" s="82" t="s">
        <v>1025</v>
      </c>
      <c r="F93" s="82" t="s">
        <v>1026</v>
      </c>
      <c r="G93" s="82" t="s">
        <v>1027</v>
      </c>
      <c r="H93" s="82" t="s">
        <v>1028</v>
      </c>
      <c r="I93" s="66"/>
      <c r="J93" s="71"/>
      <c r="K93" s="82" t="s">
        <v>1029</v>
      </c>
      <c r="L93" s="66"/>
      <c r="M93" s="132" t="s">
        <v>140</v>
      </c>
      <c r="N93" s="212" t="s">
        <v>185</v>
      </c>
      <c r="O93" s="213" t="s">
        <v>186</v>
      </c>
      <c r="P93" s="330"/>
      <c r="Q93" s="66" t="s">
        <v>1020</v>
      </c>
      <c r="R93" s="66" t="s">
        <v>1030</v>
      </c>
      <c r="S93" s="82" t="s">
        <v>1031</v>
      </c>
      <c r="T93" s="82" t="s">
        <v>4691</v>
      </c>
      <c r="U93" s="82" t="s">
        <v>4692</v>
      </c>
      <c r="V93" s="82" t="s">
        <v>4693</v>
      </c>
      <c r="W93" s="166"/>
      <c r="X93" s="166"/>
      <c r="Y93" s="166"/>
      <c r="AA93" s="165">
        <f>IF(OR(J93="Fail",ISBLANK(J93)),INDEX('Issue Code Table'!C:C,MATCH(N:N,'Issue Code Table'!A:A,0)),IF(M93="Critical",6,IF(M93="Significant",5,IF(M93="Moderate",3,2))))</f>
        <v>5</v>
      </c>
    </row>
    <row r="94" spans="1:27" ht="57" customHeight="1" x14ac:dyDescent="0.35">
      <c r="A94" s="82" t="s">
        <v>1032</v>
      </c>
      <c r="B94" s="308" t="s">
        <v>180</v>
      </c>
      <c r="C94" s="300" t="s">
        <v>181</v>
      </c>
      <c r="D94" s="82" t="s">
        <v>219</v>
      </c>
      <c r="E94" s="82" t="s">
        <v>1033</v>
      </c>
      <c r="F94" s="82" t="s">
        <v>1034</v>
      </c>
      <c r="G94" s="82" t="s">
        <v>1035</v>
      </c>
      <c r="H94" s="82" t="s">
        <v>1036</v>
      </c>
      <c r="I94" s="66"/>
      <c r="J94" s="71"/>
      <c r="K94" s="82" t="s">
        <v>1037</v>
      </c>
      <c r="L94" s="66"/>
      <c r="M94" s="132" t="s">
        <v>140</v>
      </c>
      <c r="N94" s="212" t="s">
        <v>185</v>
      </c>
      <c r="O94" s="213" t="s">
        <v>186</v>
      </c>
      <c r="P94" s="330"/>
      <c r="Q94" s="66" t="s">
        <v>1020</v>
      </c>
      <c r="R94" s="66" t="s">
        <v>1038</v>
      </c>
      <c r="S94" s="82" t="s">
        <v>1039</v>
      </c>
      <c r="T94" s="82" t="s">
        <v>1040</v>
      </c>
      <c r="U94" s="82" t="s">
        <v>4694</v>
      </c>
      <c r="V94" s="82" t="s">
        <v>1041</v>
      </c>
      <c r="W94" s="166"/>
      <c r="X94" s="166"/>
      <c r="Y94" s="166"/>
      <c r="AA94" s="165">
        <f>IF(OR(J94="Fail",ISBLANK(J94)),INDEX('Issue Code Table'!C:C,MATCH(N:N,'Issue Code Table'!A:A,0)),IF(M94="Critical",6,IF(M94="Significant",5,IF(M94="Moderate",3,2))))</f>
        <v>5</v>
      </c>
    </row>
    <row r="95" spans="1:27" ht="57" customHeight="1" x14ac:dyDescent="0.35">
      <c r="A95" s="82" t="s">
        <v>1042</v>
      </c>
      <c r="B95" s="308" t="s">
        <v>966</v>
      </c>
      <c r="C95" s="300" t="s">
        <v>967</v>
      </c>
      <c r="D95" s="82" t="s">
        <v>219</v>
      </c>
      <c r="E95" s="82" t="s">
        <v>1043</v>
      </c>
      <c r="F95" s="82" t="s">
        <v>1044</v>
      </c>
      <c r="G95" s="82" t="s">
        <v>1045</v>
      </c>
      <c r="H95" s="82" t="s">
        <v>1046</v>
      </c>
      <c r="I95" s="66"/>
      <c r="J95" s="71"/>
      <c r="K95" s="82" t="s">
        <v>1047</v>
      </c>
      <c r="L95" s="66"/>
      <c r="M95" s="132" t="s">
        <v>140</v>
      </c>
      <c r="N95" s="212" t="s">
        <v>185</v>
      </c>
      <c r="O95" s="213" t="s">
        <v>186</v>
      </c>
      <c r="P95" s="330"/>
      <c r="Q95" s="66" t="s">
        <v>1048</v>
      </c>
      <c r="R95" s="66" t="s">
        <v>1049</v>
      </c>
      <c r="S95" s="82" t="s">
        <v>1050</v>
      </c>
      <c r="T95" s="82" t="s">
        <v>1051</v>
      </c>
      <c r="U95" s="82" t="s">
        <v>4695</v>
      </c>
      <c r="V95" s="82" t="s">
        <v>1052</v>
      </c>
      <c r="W95" s="166"/>
      <c r="X95" s="166"/>
      <c r="Y95" s="166"/>
      <c r="AA95" s="165">
        <f>IF(OR(J95="Fail",ISBLANK(J95)),INDEX('Issue Code Table'!C:C,MATCH(N:N,'Issue Code Table'!A:A,0)),IF(M95="Critical",6,IF(M95="Significant",5,IF(M95="Moderate",3,2))))</f>
        <v>5</v>
      </c>
    </row>
    <row r="96" spans="1:27" ht="57" customHeight="1" x14ac:dyDescent="0.35">
      <c r="A96" s="82" t="s">
        <v>1053</v>
      </c>
      <c r="B96" s="308" t="s">
        <v>457</v>
      </c>
      <c r="C96" s="300" t="s">
        <v>458</v>
      </c>
      <c r="D96" s="82" t="s">
        <v>219</v>
      </c>
      <c r="E96" s="82" t="s">
        <v>1054</v>
      </c>
      <c r="F96" s="82" t="s">
        <v>1055</v>
      </c>
      <c r="G96" s="82" t="s">
        <v>1056</v>
      </c>
      <c r="H96" s="82" t="s">
        <v>1057</v>
      </c>
      <c r="I96" s="66"/>
      <c r="J96" s="71"/>
      <c r="K96" s="82" t="s">
        <v>1058</v>
      </c>
      <c r="L96" s="66"/>
      <c r="M96" s="132" t="s">
        <v>140</v>
      </c>
      <c r="N96" s="212" t="s">
        <v>185</v>
      </c>
      <c r="O96" s="213" t="s">
        <v>186</v>
      </c>
      <c r="P96" s="330"/>
      <c r="Q96" s="66" t="s">
        <v>1048</v>
      </c>
      <c r="R96" s="66" t="s">
        <v>1059</v>
      </c>
      <c r="S96" s="82" t="s">
        <v>1060</v>
      </c>
      <c r="T96" s="82" t="s">
        <v>4696</v>
      </c>
      <c r="U96" s="82" t="s">
        <v>4697</v>
      </c>
      <c r="V96" s="82" t="s">
        <v>1061</v>
      </c>
      <c r="W96" s="166"/>
      <c r="X96" s="166"/>
      <c r="Y96" s="166"/>
      <c r="AA96" s="165">
        <f>IF(OR(J96="Fail",ISBLANK(J96)),INDEX('Issue Code Table'!C:C,MATCH(N:N,'Issue Code Table'!A:A,0)),IF(M96="Critical",6,IF(M96="Significant",5,IF(M96="Moderate",3,2))))</f>
        <v>5</v>
      </c>
    </row>
    <row r="97" spans="1:28" ht="57" customHeight="1" x14ac:dyDescent="0.35">
      <c r="A97" s="82" t="s">
        <v>1062</v>
      </c>
      <c r="B97" s="308" t="s">
        <v>457</v>
      </c>
      <c r="C97" s="300" t="s">
        <v>458</v>
      </c>
      <c r="D97" s="82" t="s">
        <v>219</v>
      </c>
      <c r="E97" s="82" t="s">
        <v>1063</v>
      </c>
      <c r="F97" s="82" t="s">
        <v>1064</v>
      </c>
      <c r="G97" s="82" t="s">
        <v>1065</v>
      </c>
      <c r="H97" s="82" t="s">
        <v>1066</v>
      </c>
      <c r="I97" s="66"/>
      <c r="J97" s="71"/>
      <c r="K97" s="82" t="s">
        <v>1067</v>
      </c>
      <c r="L97" s="66"/>
      <c r="M97" s="132" t="s">
        <v>140</v>
      </c>
      <c r="N97" s="212" t="s">
        <v>185</v>
      </c>
      <c r="O97" s="213" t="s">
        <v>186</v>
      </c>
      <c r="P97" s="330"/>
      <c r="Q97" s="66" t="s">
        <v>1048</v>
      </c>
      <c r="R97" s="66" t="s">
        <v>1068</v>
      </c>
      <c r="S97" s="82" t="s">
        <v>1069</v>
      </c>
      <c r="T97" s="82" t="s">
        <v>4698</v>
      </c>
      <c r="U97" s="82" t="s">
        <v>4699</v>
      </c>
      <c r="V97" s="82" t="s">
        <v>4700</v>
      </c>
      <c r="W97" s="166"/>
      <c r="X97" s="166"/>
      <c r="Y97" s="166"/>
      <c r="AA97" s="165">
        <f>IF(OR(J97="Fail",ISBLANK(J97)),INDEX('Issue Code Table'!C:C,MATCH(N:N,'Issue Code Table'!A:A,0)),IF(M97="Critical",6,IF(M97="Significant",5,IF(M97="Moderate",3,2))))</f>
        <v>5</v>
      </c>
    </row>
    <row r="98" spans="1:28" ht="57" customHeight="1" x14ac:dyDescent="0.35">
      <c r="A98" s="82" t="s">
        <v>1070</v>
      </c>
      <c r="B98" s="308" t="s">
        <v>457</v>
      </c>
      <c r="C98" s="300" t="s">
        <v>458</v>
      </c>
      <c r="D98" s="82" t="s">
        <v>219</v>
      </c>
      <c r="E98" s="82" t="s">
        <v>1071</v>
      </c>
      <c r="F98" s="82" t="s">
        <v>1072</v>
      </c>
      <c r="G98" s="82" t="s">
        <v>1073</v>
      </c>
      <c r="H98" s="82" t="s">
        <v>1074</v>
      </c>
      <c r="I98" s="66"/>
      <c r="J98" s="71"/>
      <c r="K98" s="82" t="s">
        <v>1075</v>
      </c>
      <c r="L98" s="66"/>
      <c r="M98" s="134" t="s">
        <v>140</v>
      </c>
      <c r="N98" s="213" t="s">
        <v>464</v>
      </c>
      <c r="O98" s="213" t="s">
        <v>465</v>
      </c>
      <c r="P98" s="330"/>
      <c r="Q98" s="66" t="s">
        <v>1048</v>
      </c>
      <c r="R98" s="66" t="s">
        <v>1076</v>
      </c>
      <c r="S98" s="82" t="s">
        <v>1077</v>
      </c>
      <c r="T98" s="82" t="s">
        <v>4701</v>
      </c>
      <c r="U98" s="82" t="s">
        <v>4702</v>
      </c>
      <c r="V98" s="82" t="s">
        <v>1078</v>
      </c>
      <c r="W98" s="166"/>
      <c r="X98" s="166"/>
      <c r="Y98" s="166"/>
      <c r="AA98" s="165">
        <f>IF(OR(J98="Fail",ISBLANK(J98)),INDEX('Issue Code Table'!C:C,MATCH(N:N,'Issue Code Table'!A:A,0)),IF(M98="Critical",6,IF(M98="Significant",5,IF(M98="Moderate",3,2))))</f>
        <v>4</v>
      </c>
    </row>
    <row r="99" spans="1:28" ht="57" customHeight="1" x14ac:dyDescent="0.35">
      <c r="A99" s="82" t="s">
        <v>1079</v>
      </c>
      <c r="B99" s="308" t="s">
        <v>457</v>
      </c>
      <c r="C99" s="300" t="s">
        <v>458</v>
      </c>
      <c r="D99" s="82" t="s">
        <v>219</v>
      </c>
      <c r="E99" s="82" t="s">
        <v>1080</v>
      </c>
      <c r="F99" s="82" t="s">
        <v>1081</v>
      </c>
      <c r="G99" s="82" t="s">
        <v>1082</v>
      </c>
      <c r="H99" s="82" t="s">
        <v>1083</v>
      </c>
      <c r="I99" s="66"/>
      <c r="J99" s="71"/>
      <c r="K99" s="82" t="s">
        <v>1084</v>
      </c>
      <c r="L99" s="66"/>
      <c r="M99" s="134" t="s">
        <v>140</v>
      </c>
      <c r="N99" s="213" t="s">
        <v>464</v>
      </c>
      <c r="O99" s="213" t="s">
        <v>465</v>
      </c>
      <c r="P99" s="330"/>
      <c r="Q99" s="66" t="s">
        <v>1048</v>
      </c>
      <c r="R99" s="66" t="s">
        <v>1085</v>
      </c>
      <c r="S99" s="82" t="s">
        <v>1086</v>
      </c>
      <c r="T99" s="82" t="s">
        <v>4703</v>
      </c>
      <c r="U99" s="82" t="s">
        <v>4704</v>
      </c>
      <c r="V99" s="82" t="s">
        <v>1087</v>
      </c>
      <c r="W99" s="166"/>
      <c r="X99" s="166"/>
      <c r="Y99" s="166"/>
      <c r="AA99" s="165">
        <f>IF(OR(J99="Fail",ISBLANK(J99)),INDEX('Issue Code Table'!C:C,MATCH(N:N,'Issue Code Table'!A:A,0)),IF(M99="Critical",6,IF(M99="Significant",5,IF(M99="Moderate",3,2))))</f>
        <v>4</v>
      </c>
    </row>
    <row r="100" spans="1:28" ht="57" customHeight="1" x14ac:dyDescent="0.35">
      <c r="A100" s="82" t="s">
        <v>1088</v>
      </c>
      <c r="B100" s="82" t="s">
        <v>180</v>
      </c>
      <c r="C100" s="300" t="s">
        <v>181</v>
      </c>
      <c r="D100" s="82" t="s">
        <v>219</v>
      </c>
      <c r="E100" s="82" t="s">
        <v>1089</v>
      </c>
      <c r="F100" s="82" t="s">
        <v>1090</v>
      </c>
      <c r="G100" s="82" t="s">
        <v>1091</v>
      </c>
      <c r="H100" s="82" t="s">
        <v>1092</v>
      </c>
      <c r="I100" s="66"/>
      <c r="J100" s="71"/>
      <c r="K100" s="82" t="s">
        <v>1093</v>
      </c>
      <c r="L100" s="66"/>
      <c r="M100" s="132" t="s">
        <v>140</v>
      </c>
      <c r="N100" s="212" t="s">
        <v>185</v>
      </c>
      <c r="O100" s="213" t="s">
        <v>186</v>
      </c>
      <c r="P100" s="330"/>
      <c r="Q100" s="66" t="s">
        <v>1094</v>
      </c>
      <c r="R100" s="66" t="s">
        <v>1095</v>
      </c>
      <c r="S100" s="82" t="s">
        <v>1096</v>
      </c>
      <c r="T100" s="82" t="s">
        <v>4705</v>
      </c>
      <c r="U100" s="82" t="s">
        <v>4706</v>
      </c>
      <c r="V100" s="82" t="s">
        <v>1097</v>
      </c>
      <c r="W100" s="166"/>
      <c r="X100" s="166"/>
      <c r="Y100" s="166"/>
      <c r="AA100" s="165">
        <f>IF(OR(J100="Fail",ISBLANK(J100)),INDEX('Issue Code Table'!C:C,MATCH(N:N,'Issue Code Table'!A:A,0)),IF(M100="Critical",6,IF(M100="Significant",5,IF(M100="Moderate",3,2))))</f>
        <v>5</v>
      </c>
    </row>
    <row r="101" spans="1:28" ht="57" customHeight="1" x14ac:dyDescent="0.35">
      <c r="A101" s="82" t="s">
        <v>1098</v>
      </c>
      <c r="B101" s="82" t="s">
        <v>180</v>
      </c>
      <c r="C101" s="300" t="s">
        <v>181</v>
      </c>
      <c r="D101" s="82" t="s">
        <v>219</v>
      </c>
      <c r="E101" s="82" t="s">
        <v>1099</v>
      </c>
      <c r="F101" s="82" t="s">
        <v>1100</v>
      </c>
      <c r="G101" s="82" t="s">
        <v>1101</v>
      </c>
      <c r="H101" s="82" t="s">
        <v>1102</v>
      </c>
      <c r="I101" s="66"/>
      <c r="J101" s="71"/>
      <c r="K101" s="82" t="s">
        <v>1103</v>
      </c>
      <c r="L101" s="66"/>
      <c r="M101" s="132" t="s">
        <v>140</v>
      </c>
      <c r="N101" s="212" t="s">
        <v>185</v>
      </c>
      <c r="O101" s="213" t="s">
        <v>186</v>
      </c>
      <c r="P101" s="330"/>
      <c r="Q101" s="66" t="s">
        <v>1094</v>
      </c>
      <c r="R101" s="66" t="s">
        <v>1104</v>
      </c>
      <c r="S101" s="82" t="s">
        <v>1105</v>
      </c>
      <c r="T101" s="82" t="s">
        <v>4707</v>
      </c>
      <c r="U101" s="82" t="s">
        <v>4708</v>
      </c>
      <c r="V101" s="82" t="s">
        <v>1097</v>
      </c>
      <c r="W101" s="166"/>
      <c r="X101" s="166"/>
      <c r="Y101" s="166"/>
      <c r="AA101" s="165">
        <f>IF(OR(J101="Fail",ISBLANK(J101)),INDEX('Issue Code Table'!C:C,MATCH(N:N,'Issue Code Table'!A:A,0)),IF(M101="Critical",6,IF(M101="Significant",5,IF(M101="Moderate",3,2))))</f>
        <v>5</v>
      </c>
    </row>
    <row r="102" spans="1:28" ht="57" customHeight="1" x14ac:dyDescent="0.35">
      <c r="A102" s="82" t="s">
        <v>1106</v>
      </c>
      <c r="B102" s="82" t="s">
        <v>180</v>
      </c>
      <c r="C102" s="300" t="s">
        <v>181</v>
      </c>
      <c r="D102" s="82" t="s">
        <v>219</v>
      </c>
      <c r="E102" s="82" t="s">
        <v>1107</v>
      </c>
      <c r="F102" s="82" t="s">
        <v>1108</v>
      </c>
      <c r="G102" s="82" t="s">
        <v>1109</v>
      </c>
      <c r="H102" s="82" t="s">
        <v>1110</v>
      </c>
      <c r="I102" s="66"/>
      <c r="J102" s="71"/>
      <c r="K102" s="82" t="s">
        <v>1111</v>
      </c>
      <c r="L102" s="66"/>
      <c r="M102" s="132" t="s">
        <v>140</v>
      </c>
      <c r="N102" s="212" t="s">
        <v>185</v>
      </c>
      <c r="O102" s="213" t="s">
        <v>186</v>
      </c>
      <c r="P102" s="330"/>
      <c r="Q102" s="66" t="s">
        <v>1094</v>
      </c>
      <c r="R102" s="66" t="s">
        <v>1112</v>
      </c>
      <c r="S102" s="82" t="s">
        <v>1105</v>
      </c>
      <c r="T102" s="82" t="s">
        <v>4709</v>
      </c>
      <c r="U102" s="82" t="s">
        <v>4710</v>
      </c>
      <c r="V102" s="82" t="s">
        <v>1113</v>
      </c>
      <c r="W102" s="166"/>
      <c r="X102" s="166"/>
      <c r="Y102" s="166"/>
      <c r="AA102" s="165">
        <f>IF(OR(J102="Fail",ISBLANK(J102)),INDEX('Issue Code Table'!C:C,MATCH(N:N,'Issue Code Table'!A:A,0)),IF(M102="Critical",6,IF(M102="Significant",5,IF(M102="Moderate",3,2))))</f>
        <v>5</v>
      </c>
    </row>
    <row r="103" spans="1:28" ht="57" customHeight="1" x14ac:dyDescent="0.35">
      <c r="A103" s="82" t="s">
        <v>1114</v>
      </c>
      <c r="B103" s="82" t="s">
        <v>180</v>
      </c>
      <c r="C103" s="300" t="s">
        <v>181</v>
      </c>
      <c r="D103" s="82" t="s">
        <v>219</v>
      </c>
      <c r="E103" s="82" t="s">
        <v>1115</v>
      </c>
      <c r="F103" s="82" t="s">
        <v>1116</v>
      </c>
      <c r="G103" s="82" t="s">
        <v>1117</v>
      </c>
      <c r="H103" s="82" t="s">
        <v>1118</v>
      </c>
      <c r="I103" s="66"/>
      <c r="J103" s="71"/>
      <c r="K103" s="82" t="s">
        <v>1119</v>
      </c>
      <c r="L103" s="66"/>
      <c r="M103" s="132" t="s">
        <v>140</v>
      </c>
      <c r="N103" s="212" t="s">
        <v>185</v>
      </c>
      <c r="O103" s="213" t="s">
        <v>186</v>
      </c>
      <c r="P103" s="330"/>
      <c r="Q103" s="66" t="s">
        <v>1094</v>
      </c>
      <c r="R103" s="66" t="s">
        <v>1120</v>
      </c>
      <c r="S103" s="82" t="s">
        <v>1105</v>
      </c>
      <c r="T103" s="82" t="s">
        <v>4711</v>
      </c>
      <c r="U103" s="82" t="s">
        <v>4712</v>
      </c>
      <c r="V103" s="82" t="s">
        <v>1113</v>
      </c>
      <c r="W103" s="166"/>
      <c r="X103" s="166"/>
      <c r="Y103" s="166"/>
      <c r="AA103" s="165">
        <f>IF(OR(J103="Fail",ISBLANK(J103)),INDEX('Issue Code Table'!C:C,MATCH(N:N,'Issue Code Table'!A:A,0)),IF(M103="Critical",6,IF(M103="Significant",5,IF(M103="Moderate",3,2))))</f>
        <v>5</v>
      </c>
    </row>
    <row r="104" spans="1:28" ht="57" customHeight="1" x14ac:dyDescent="0.35">
      <c r="A104" s="82" t="s">
        <v>1121</v>
      </c>
      <c r="B104" s="82" t="s">
        <v>457</v>
      </c>
      <c r="C104" s="300" t="s">
        <v>458</v>
      </c>
      <c r="D104" s="82" t="s">
        <v>219</v>
      </c>
      <c r="E104" s="82" t="s">
        <v>1122</v>
      </c>
      <c r="F104" s="82" t="s">
        <v>4713</v>
      </c>
      <c r="G104" s="82" t="s">
        <v>1123</v>
      </c>
      <c r="H104" s="82" t="s">
        <v>1124</v>
      </c>
      <c r="I104" s="66"/>
      <c r="J104" s="71"/>
      <c r="K104" s="82" t="s">
        <v>1125</v>
      </c>
      <c r="L104" s="66"/>
      <c r="M104" s="132" t="s">
        <v>140</v>
      </c>
      <c r="N104" s="212" t="s">
        <v>185</v>
      </c>
      <c r="O104" s="213" t="s">
        <v>186</v>
      </c>
      <c r="P104" s="330"/>
      <c r="Q104" s="66" t="s">
        <v>1126</v>
      </c>
      <c r="R104" s="66" t="s">
        <v>1127</v>
      </c>
      <c r="S104" s="82" t="s">
        <v>1128</v>
      </c>
      <c r="T104" s="82" t="s">
        <v>4714</v>
      </c>
      <c r="U104" s="82" t="s">
        <v>4715</v>
      </c>
      <c r="V104" s="82" t="s">
        <v>1129</v>
      </c>
      <c r="W104" s="166"/>
      <c r="X104" s="166"/>
      <c r="Y104" s="166"/>
      <c r="AA104" s="165">
        <f>IF(OR(J104="Fail",ISBLANK(J104)),INDEX('Issue Code Table'!C:C,MATCH(N:N,'Issue Code Table'!A:A,0)),IF(M104="Critical",6,IF(M104="Significant",5,IF(M104="Moderate",3,2))))</f>
        <v>5</v>
      </c>
    </row>
    <row r="105" spans="1:28" ht="57" customHeight="1" x14ac:dyDescent="0.35">
      <c r="A105" s="82" t="s">
        <v>1130</v>
      </c>
      <c r="B105" s="82" t="s">
        <v>457</v>
      </c>
      <c r="C105" s="300" t="s">
        <v>458</v>
      </c>
      <c r="D105" s="82" t="s">
        <v>219</v>
      </c>
      <c r="E105" s="82" t="s">
        <v>1131</v>
      </c>
      <c r="F105" s="82" t="s">
        <v>1132</v>
      </c>
      <c r="G105" s="82" t="s">
        <v>1133</v>
      </c>
      <c r="H105" s="82" t="s">
        <v>1134</v>
      </c>
      <c r="I105" s="66"/>
      <c r="J105" s="71"/>
      <c r="K105" s="82" t="s">
        <v>1135</v>
      </c>
      <c r="L105" s="66"/>
      <c r="M105" s="132" t="s">
        <v>140</v>
      </c>
      <c r="N105" s="212" t="s">
        <v>185</v>
      </c>
      <c r="O105" s="213" t="s">
        <v>186</v>
      </c>
      <c r="P105" s="330"/>
      <c r="Q105" s="66" t="s">
        <v>1126</v>
      </c>
      <c r="R105" s="66" t="s">
        <v>1136</v>
      </c>
      <c r="S105" s="82" t="s">
        <v>1137</v>
      </c>
      <c r="T105" s="82" t="s">
        <v>3373</v>
      </c>
      <c r="U105" s="82" t="s">
        <v>4716</v>
      </c>
      <c r="V105" s="82" t="s">
        <v>1138</v>
      </c>
      <c r="W105" s="166"/>
      <c r="X105" s="166"/>
      <c r="Y105" s="166"/>
      <c r="AA105" s="165">
        <f>IF(OR(J105="Fail",ISBLANK(J105)),INDEX('Issue Code Table'!C:C,MATCH(N:N,'Issue Code Table'!A:A,0)),IF(M105="Critical",6,IF(M105="Significant",5,IF(M105="Moderate",3,2))))</f>
        <v>5</v>
      </c>
    </row>
    <row r="106" spans="1:28" ht="57" customHeight="1" x14ac:dyDescent="0.35">
      <c r="A106" s="82" t="s">
        <v>1139</v>
      </c>
      <c r="B106" s="82" t="s">
        <v>457</v>
      </c>
      <c r="C106" s="300" t="s">
        <v>458</v>
      </c>
      <c r="D106" s="82" t="s">
        <v>206</v>
      </c>
      <c r="E106" s="82" t="s">
        <v>1140</v>
      </c>
      <c r="F106" s="82" t="s">
        <v>1141</v>
      </c>
      <c r="G106" s="82" t="s">
        <v>1142</v>
      </c>
      <c r="H106" s="82" t="s">
        <v>1143</v>
      </c>
      <c r="I106" s="66"/>
      <c r="J106" s="71"/>
      <c r="K106" s="82" t="s">
        <v>1144</v>
      </c>
      <c r="L106" s="66"/>
      <c r="M106" s="132" t="s">
        <v>140</v>
      </c>
      <c r="N106" s="212" t="s">
        <v>185</v>
      </c>
      <c r="O106" s="213" t="s">
        <v>186</v>
      </c>
      <c r="P106" s="330"/>
      <c r="Q106" s="66" t="s">
        <v>1126</v>
      </c>
      <c r="R106" s="66" t="s">
        <v>1145</v>
      </c>
      <c r="S106" s="82" t="s">
        <v>1146</v>
      </c>
      <c r="T106" s="82" t="s">
        <v>3378</v>
      </c>
      <c r="U106" s="82" t="s">
        <v>4717</v>
      </c>
      <c r="V106" s="82" t="s">
        <v>4718</v>
      </c>
      <c r="W106" s="166"/>
      <c r="X106" s="166"/>
      <c r="Y106" s="166"/>
      <c r="AA106" s="165">
        <f>IF(OR(J106="Fail",ISBLANK(J106)),INDEX('Issue Code Table'!C:C,MATCH(N:N,'Issue Code Table'!A:A,0)),IF(M106="Critical",6,IF(M106="Significant",5,IF(M106="Moderate",3,2))))</f>
        <v>5</v>
      </c>
    </row>
    <row r="107" spans="1:28" ht="57" customHeight="1" x14ac:dyDescent="0.35">
      <c r="A107" s="82" t="s">
        <v>1147</v>
      </c>
      <c r="B107" s="82" t="s">
        <v>457</v>
      </c>
      <c r="C107" s="300" t="s">
        <v>458</v>
      </c>
      <c r="D107" s="82" t="s">
        <v>206</v>
      </c>
      <c r="E107" s="82" t="s">
        <v>1148</v>
      </c>
      <c r="F107" s="82" t="s">
        <v>1149</v>
      </c>
      <c r="G107" s="82" t="s">
        <v>1150</v>
      </c>
      <c r="H107" s="82" t="s">
        <v>1151</v>
      </c>
      <c r="I107" s="66"/>
      <c r="J107" s="71"/>
      <c r="K107" s="82" t="s">
        <v>1152</v>
      </c>
      <c r="L107" s="66"/>
      <c r="M107" s="132" t="s">
        <v>140</v>
      </c>
      <c r="N107" s="212" t="s">
        <v>185</v>
      </c>
      <c r="O107" s="213" t="s">
        <v>186</v>
      </c>
      <c r="P107" s="330"/>
      <c r="Q107" s="66" t="s">
        <v>1126</v>
      </c>
      <c r="R107" s="66" t="s">
        <v>1153</v>
      </c>
      <c r="S107" s="82" t="s">
        <v>1154</v>
      </c>
      <c r="T107" s="82" t="s">
        <v>3383</v>
      </c>
      <c r="U107" s="82" t="s">
        <v>4719</v>
      </c>
      <c r="V107" s="82" t="s">
        <v>4720</v>
      </c>
      <c r="W107" s="166"/>
      <c r="X107" s="166"/>
      <c r="Y107" s="166"/>
      <c r="AA107" s="165">
        <f>IF(OR(J107="Fail",ISBLANK(J107)),INDEX('Issue Code Table'!C:C,MATCH(N:N,'Issue Code Table'!A:A,0)),IF(M107="Critical",6,IF(M107="Significant",5,IF(M107="Moderate",3,2))))</f>
        <v>5</v>
      </c>
    </row>
    <row r="108" spans="1:28" ht="57" customHeight="1" x14ac:dyDescent="0.35">
      <c r="A108" s="82" t="s">
        <v>1155</v>
      </c>
      <c r="B108" s="82" t="s">
        <v>457</v>
      </c>
      <c r="C108" s="300" t="s">
        <v>458</v>
      </c>
      <c r="D108" s="82" t="s">
        <v>206</v>
      </c>
      <c r="E108" s="82" t="s">
        <v>1156</v>
      </c>
      <c r="F108" s="82" t="s">
        <v>1157</v>
      </c>
      <c r="G108" s="82" t="s">
        <v>1158</v>
      </c>
      <c r="H108" s="82" t="s">
        <v>1159</v>
      </c>
      <c r="I108" s="66"/>
      <c r="J108" s="71"/>
      <c r="K108" s="82" t="s">
        <v>1160</v>
      </c>
      <c r="L108" s="66"/>
      <c r="M108" s="132" t="s">
        <v>140</v>
      </c>
      <c r="N108" s="212" t="s">
        <v>185</v>
      </c>
      <c r="O108" s="213" t="s">
        <v>186</v>
      </c>
      <c r="P108" s="330"/>
      <c r="Q108" s="66" t="s">
        <v>1126</v>
      </c>
      <c r="R108" s="66" t="s">
        <v>1161</v>
      </c>
      <c r="S108" s="82" t="s">
        <v>1162</v>
      </c>
      <c r="T108" s="82" t="s">
        <v>4721</v>
      </c>
      <c r="U108" s="82" t="s">
        <v>4722</v>
      </c>
      <c r="V108" s="82" t="s">
        <v>1163</v>
      </c>
      <c r="W108" s="166"/>
      <c r="X108" s="166"/>
      <c r="Y108" s="166"/>
      <c r="AA108" s="165">
        <f>IF(OR(J108="Fail",ISBLANK(J108)),INDEX('Issue Code Table'!C:C,MATCH(N:N,'Issue Code Table'!A:A,0)),IF(M108="Critical",6,IF(M108="Significant",5,IF(M108="Moderate",3,2))))</f>
        <v>5</v>
      </c>
    </row>
    <row r="109" spans="1:28" s="264" customFormat="1" ht="57" customHeight="1" x14ac:dyDescent="0.35">
      <c r="A109" s="82" t="s">
        <v>1164</v>
      </c>
      <c r="B109" s="308" t="s">
        <v>155</v>
      </c>
      <c r="C109" s="300" t="s">
        <v>1165</v>
      </c>
      <c r="D109" s="82" t="s">
        <v>219</v>
      </c>
      <c r="E109" s="82" t="s">
        <v>1166</v>
      </c>
      <c r="F109" s="82" t="s">
        <v>1167</v>
      </c>
      <c r="G109" s="82" t="s">
        <v>1168</v>
      </c>
      <c r="H109" s="82" t="s">
        <v>1169</v>
      </c>
      <c r="I109" s="79"/>
      <c r="J109" s="71"/>
      <c r="K109" s="82" t="s">
        <v>1170</v>
      </c>
      <c r="L109" s="79"/>
      <c r="M109" s="309" t="s">
        <v>151</v>
      </c>
      <c r="N109" s="274" t="s">
        <v>1171</v>
      </c>
      <c r="O109" s="274" t="s">
        <v>1172</v>
      </c>
      <c r="P109" s="330"/>
      <c r="Q109" s="79" t="s">
        <v>1173</v>
      </c>
      <c r="R109" s="79" t="s">
        <v>1174</v>
      </c>
      <c r="S109" s="82" t="s">
        <v>1175</v>
      </c>
      <c r="T109" s="82" t="s">
        <v>1176</v>
      </c>
      <c r="U109" s="82" t="s">
        <v>4723</v>
      </c>
      <c r="V109" s="82"/>
      <c r="W109" s="166"/>
      <c r="X109" s="166"/>
      <c r="Y109" s="166"/>
      <c r="Z109" s="81"/>
      <c r="AA109" s="165">
        <f>IF(OR(J109="Fail",ISBLANK(J109)),INDEX('Issue Code Table'!C:C,MATCH(N:N,'Issue Code Table'!A:A,0)),IF(M109="Critical",6,IF(M109="Significant",5,IF(M109="Moderate",3,2))))</f>
        <v>4</v>
      </c>
      <c r="AB109" s="81"/>
    </row>
    <row r="110" spans="1:28" ht="57" customHeight="1" x14ac:dyDescent="0.35">
      <c r="A110" s="82" t="s">
        <v>1177</v>
      </c>
      <c r="B110" s="308" t="s">
        <v>1178</v>
      </c>
      <c r="C110" s="300" t="s">
        <v>1179</v>
      </c>
      <c r="D110" s="82" t="s">
        <v>219</v>
      </c>
      <c r="E110" s="82" t="s">
        <v>1180</v>
      </c>
      <c r="F110" s="82" t="s">
        <v>1181</v>
      </c>
      <c r="G110" s="82" t="s">
        <v>1182</v>
      </c>
      <c r="H110" s="82" t="s">
        <v>1183</v>
      </c>
      <c r="I110" s="66"/>
      <c r="J110" s="71"/>
      <c r="K110" s="82" t="s">
        <v>1184</v>
      </c>
      <c r="L110" s="66"/>
      <c r="M110" s="132" t="s">
        <v>140</v>
      </c>
      <c r="N110" s="212" t="s">
        <v>185</v>
      </c>
      <c r="O110" s="213" t="s">
        <v>186</v>
      </c>
      <c r="P110" s="330"/>
      <c r="Q110" s="66" t="s">
        <v>1185</v>
      </c>
      <c r="R110" s="66" t="s">
        <v>1186</v>
      </c>
      <c r="S110" s="82" t="s">
        <v>1187</v>
      </c>
      <c r="T110" s="82" t="s">
        <v>4724</v>
      </c>
      <c r="U110" s="82" t="s">
        <v>4725</v>
      </c>
      <c r="V110" s="82" t="s">
        <v>4726</v>
      </c>
      <c r="W110" s="166"/>
      <c r="X110" s="166"/>
      <c r="Y110" s="166"/>
      <c r="AA110" s="165">
        <f>IF(OR(J110="Fail",ISBLANK(J110)),INDEX('Issue Code Table'!C:C,MATCH(N:N,'Issue Code Table'!A:A,0)),IF(M110="Critical",6,IF(M110="Significant",5,IF(M110="Moderate",3,2))))</f>
        <v>5</v>
      </c>
    </row>
    <row r="111" spans="1:28" ht="57" customHeight="1" x14ac:dyDescent="0.35">
      <c r="A111" s="82" t="s">
        <v>1188</v>
      </c>
      <c r="B111" s="308" t="s">
        <v>457</v>
      </c>
      <c r="C111" s="300" t="s">
        <v>458</v>
      </c>
      <c r="D111" s="82" t="s">
        <v>206</v>
      </c>
      <c r="E111" s="82" t="s">
        <v>1189</v>
      </c>
      <c r="F111" s="82" t="s">
        <v>1190</v>
      </c>
      <c r="G111" s="82" t="s">
        <v>1191</v>
      </c>
      <c r="H111" s="82" t="s">
        <v>1192</v>
      </c>
      <c r="I111" s="66"/>
      <c r="J111" s="71"/>
      <c r="K111" s="82" t="s">
        <v>1193</v>
      </c>
      <c r="L111" s="66"/>
      <c r="M111" s="134" t="s">
        <v>140</v>
      </c>
      <c r="N111" s="213" t="s">
        <v>1194</v>
      </c>
      <c r="O111" s="213" t="s">
        <v>1195</v>
      </c>
      <c r="P111" s="330"/>
      <c r="Q111" s="66" t="s">
        <v>1185</v>
      </c>
      <c r="R111" s="66" t="s">
        <v>1196</v>
      </c>
      <c r="S111" s="82" t="s">
        <v>1197</v>
      </c>
      <c r="T111" s="82" t="s">
        <v>4727</v>
      </c>
      <c r="U111" s="82" t="s">
        <v>4728</v>
      </c>
      <c r="V111" s="82" t="s">
        <v>1198</v>
      </c>
      <c r="W111" s="166"/>
      <c r="X111" s="166"/>
      <c r="Y111" s="166"/>
      <c r="AA111" s="165">
        <f>IF(OR(J111="Fail",ISBLANK(J111)),INDEX('Issue Code Table'!C:C,MATCH(N:N,'Issue Code Table'!A:A,0)),IF(M111="Critical",6,IF(M111="Significant",5,IF(M111="Moderate",3,2))))</f>
        <v>6</v>
      </c>
    </row>
    <row r="112" spans="1:28" ht="57" customHeight="1" x14ac:dyDescent="0.35">
      <c r="A112" s="82" t="s">
        <v>1199</v>
      </c>
      <c r="B112" s="308" t="s">
        <v>1178</v>
      </c>
      <c r="C112" s="300" t="s">
        <v>1179</v>
      </c>
      <c r="D112" s="82" t="s">
        <v>219</v>
      </c>
      <c r="E112" s="82" t="s">
        <v>1200</v>
      </c>
      <c r="F112" s="82" t="s">
        <v>1201</v>
      </c>
      <c r="G112" s="82" t="s">
        <v>1202</v>
      </c>
      <c r="H112" s="82" t="s">
        <v>1203</v>
      </c>
      <c r="I112" s="66"/>
      <c r="J112" s="71"/>
      <c r="K112" s="82" t="s">
        <v>1204</v>
      </c>
      <c r="L112" s="66"/>
      <c r="M112" s="132" t="s">
        <v>140</v>
      </c>
      <c r="N112" s="212" t="s">
        <v>185</v>
      </c>
      <c r="O112" s="213" t="s">
        <v>186</v>
      </c>
      <c r="P112" s="330"/>
      <c r="Q112" s="66" t="s">
        <v>1205</v>
      </c>
      <c r="R112" s="66" t="s">
        <v>1206</v>
      </c>
      <c r="S112" s="82" t="s">
        <v>1207</v>
      </c>
      <c r="T112" s="82" t="s">
        <v>4729</v>
      </c>
      <c r="U112" s="82" t="s">
        <v>4730</v>
      </c>
      <c r="V112" s="82" t="s">
        <v>1208</v>
      </c>
      <c r="W112" s="166"/>
      <c r="X112" s="166"/>
      <c r="Y112" s="166"/>
      <c r="AA112" s="165">
        <f>IF(OR(J112="Fail",ISBLANK(J112)),INDEX('Issue Code Table'!C:C,MATCH(N:N,'Issue Code Table'!A:A,0)),IF(M112="Critical",6,IF(M112="Significant",5,IF(M112="Moderate",3,2))))</f>
        <v>5</v>
      </c>
    </row>
    <row r="113" spans="1:27" ht="57" customHeight="1" x14ac:dyDescent="0.35">
      <c r="A113" s="82" t="s">
        <v>1209</v>
      </c>
      <c r="B113" s="308" t="s">
        <v>1178</v>
      </c>
      <c r="C113" s="300" t="s">
        <v>1179</v>
      </c>
      <c r="D113" s="82" t="s">
        <v>206</v>
      </c>
      <c r="E113" s="82" t="s">
        <v>1210</v>
      </c>
      <c r="F113" s="82" t="s">
        <v>1211</v>
      </c>
      <c r="G113" s="82" t="s">
        <v>1212</v>
      </c>
      <c r="H113" s="82" t="s">
        <v>1213</v>
      </c>
      <c r="I113" s="66"/>
      <c r="J113" s="71"/>
      <c r="K113" s="82" t="s">
        <v>1214</v>
      </c>
      <c r="L113" s="66"/>
      <c r="M113" s="134" t="s">
        <v>151</v>
      </c>
      <c r="N113" s="213" t="s">
        <v>1215</v>
      </c>
      <c r="O113" s="213" t="s">
        <v>1216</v>
      </c>
      <c r="P113" s="330"/>
      <c r="Q113" s="66" t="s">
        <v>1205</v>
      </c>
      <c r="R113" s="66" t="s">
        <v>1217</v>
      </c>
      <c r="S113" s="82" t="s">
        <v>1218</v>
      </c>
      <c r="T113" s="82" t="s">
        <v>4731</v>
      </c>
      <c r="U113" s="82" t="s">
        <v>4732</v>
      </c>
      <c r="V113" s="82"/>
      <c r="W113" s="166"/>
      <c r="X113" s="166"/>
      <c r="Y113" s="166"/>
      <c r="AA113" s="165" t="e">
        <f>IF(OR(J113="Fail",ISBLANK(J113)),INDEX('Issue Code Table'!C:C,MATCH(N:N,'Issue Code Table'!A:A,0)),IF(M113="Critical",6,IF(M113="Significant",5,IF(M113="Moderate",3,2))))</f>
        <v>#N/A</v>
      </c>
    </row>
    <row r="114" spans="1:27" ht="57" customHeight="1" x14ac:dyDescent="0.35">
      <c r="A114" s="82" t="s">
        <v>1219</v>
      </c>
      <c r="B114" s="301" t="s">
        <v>172</v>
      </c>
      <c r="C114" s="302" t="s">
        <v>1220</v>
      </c>
      <c r="D114" s="82" t="s">
        <v>206</v>
      </c>
      <c r="E114" s="82" t="s">
        <v>1221</v>
      </c>
      <c r="F114" s="82" t="s">
        <v>1222</v>
      </c>
      <c r="G114" s="82" t="s">
        <v>1223</v>
      </c>
      <c r="H114" s="82" t="s">
        <v>1224</v>
      </c>
      <c r="I114" s="66"/>
      <c r="J114" s="71"/>
      <c r="K114" s="82" t="s">
        <v>1225</v>
      </c>
      <c r="L114" s="66"/>
      <c r="M114" s="134" t="s">
        <v>140</v>
      </c>
      <c r="N114" s="260" t="s">
        <v>177</v>
      </c>
      <c r="O114" s="260" t="s">
        <v>1226</v>
      </c>
      <c r="P114" s="330"/>
      <c r="Q114" s="66" t="s">
        <v>1205</v>
      </c>
      <c r="R114" s="66" t="s">
        <v>1227</v>
      </c>
      <c r="S114" s="82" t="s">
        <v>1197</v>
      </c>
      <c r="T114" s="82" t="s">
        <v>4733</v>
      </c>
      <c r="U114" s="82" t="s">
        <v>4734</v>
      </c>
      <c r="V114" s="82" t="s">
        <v>1228</v>
      </c>
      <c r="W114" s="166"/>
      <c r="X114" s="166"/>
      <c r="Y114" s="166"/>
      <c r="AA114" s="165">
        <f>IF(OR(J114="Fail",ISBLANK(J114)),INDEX('Issue Code Table'!C:C,MATCH(N:N,'Issue Code Table'!A:A,0)),IF(M114="Critical",6,IF(M114="Significant",5,IF(M114="Moderate",3,2))))</f>
        <v>4</v>
      </c>
    </row>
    <row r="115" spans="1:27" ht="57" customHeight="1" x14ac:dyDescent="0.35">
      <c r="A115" s="82" t="s">
        <v>1229</v>
      </c>
      <c r="B115" s="308" t="s">
        <v>1178</v>
      </c>
      <c r="C115" s="300" t="s">
        <v>1179</v>
      </c>
      <c r="D115" s="82" t="s">
        <v>206</v>
      </c>
      <c r="E115" s="82" t="s">
        <v>1230</v>
      </c>
      <c r="F115" s="82" t="s">
        <v>1231</v>
      </c>
      <c r="G115" s="82" t="s">
        <v>1232</v>
      </c>
      <c r="H115" s="82" t="s">
        <v>1233</v>
      </c>
      <c r="I115" s="66"/>
      <c r="J115" s="71"/>
      <c r="K115" s="82" t="s">
        <v>1234</v>
      </c>
      <c r="L115" s="66"/>
      <c r="M115" s="134" t="s">
        <v>198</v>
      </c>
      <c r="N115" s="213" t="s">
        <v>1235</v>
      </c>
      <c r="O115" s="213" t="s">
        <v>1236</v>
      </c>
      <c r="P115" s="330"/>
      <c r="Q115" s="66" t="s">
        <v>1205</v>
      </c>
      <c r="R115" s="66" t="s">
        <v>1237</v>
      </c>
      <c r="S115" s="82" t="s">
        <v>1238</v>
      </c>
      <c r="T115" s="82" t="s">
        <v>4735</v>
      </c>
      <c r="U115" s="82" t="s">
        <v>4736</v>
      </c>
      <c r="V115" s="82"/>
      <c r="W115" s="166"/>
      <c r="X115" s="166"/>
      <c r="Y115" s="166"/>
      <c r="AA115" s="165">
        <f>IF(OR(J115="Fail",ISBLANK(J115)),INDEX('Issue Code Table'!C:C,MATCH(N:N,'Issue Code Table'!A:A,0)),IF(M115="Critical",6,IF(M115="Significant",5,IF(M115="Moderate",3,2))))</f>
        <v>4</v>
      </c>
    </row>
    <row r="116" spans="1:27" ht="57" customHeight="1" x14ac:dyDescent="0.35">
      <c r="A116" s="82" t="s">
        <v>1239</v>
      </c>
      <c r="B116" s="308" t="s">
        <v>180</v>
      </c>
      <c r="C116" s="300" t="s">
        <v>181</v>
      </c>
      <c r="D116" s="82" t="s">
        <v>219</v>
      </c>
      <c r="E116" s="82" t="s">
        <v>1240</v>
      </c>
      <c r="F116" s="82" t="s">
        <v>1241</v>
      </c>
      <c r="G116" s="82" t="s">
        <v>1242</v>
      </c>
      <c r="H116" s="82" t="s">
        <v>1243</v>
      </c>
      <c r="I116" s="66"/>
      <c r="J116" s="71"/>
      <c r="K116" s="82" t="s">
        <v>1244</v>
      </c>
      <c r="L116" s="66"/>
      <c r="M116" s="134" t="s">
        <v>151</v>
      </c>
      <c r="N116" s="213" t="s">
        <v>177</v>
      </c>
      <c r="O116" s="213" t="s">
        <v>178</v>
      </c>
      <c r="P116" s="330"/>
      <c r="Q116" s="66" t="s">
        <v>1205</v>
      </c>
      <c r="R116" s="66" t="s">
        <v>1245</v>
      </c>
      <c r="S116" s="82" t="s">
        <v>1246</v>
      </c>
      <c r="T116" s="82" t="s">
        <v>4737</v>
      </c>
      <c r="U116" s="82" t="s">
        <v>4738</v>
      </c>
      <c r="V116" s="82"/>
      <c r="W116" s="166"/>
      <c r="X116" s="166"/>
      <c r="Y116" s="166"/>
      <c r="AA116" s="165">
        <f>IF(OR(J116="Fail",ISBLANK(J116)),INDEX('Issue Code Table'!C:C,MATCH(N:N,'Issue Code Table'!A:A,0)),IF(M116="Critical",6,IF(M116="Significant",5,IF(M116="Moderate",3,2))))</f>
        <v>4</v>
      </c>
    </row>
    <row r="117" spans="1:27" ht="57" customHeight="1" x14ac:dyDescent="0.35">
      <c r="A117" s="82" t="s">
        <v>1247</v>
      </c>
      <c r="B117" s="308" t="s">
        <v>1178</v>
      </c>
      <c r="C117" s="300" t="s">
        <v>1179</v>
      </c>
      <c r="D117" s="82" t="s">
        <v>219</v>
      </c>
      <c r="E117" s="82" t="s">
        <v>1248</v>
      </c>
      <c r="F117" s="82" t="s">
        <v>1249</v>
      </c>
      <c r="G117" s="82" t="s">
        <v>1250</v>
      </c>
      <c r="H117" s="82" t="s">
        <v>1251</v>
      </c>
      <c r="I117" s="66"/>
      <c r="J117" s="71"/>
      <c r="K117" s="82" t="s">
        <v>1252</v>
      </c>
      <c r="L117" s="66"/>
      <c r="M117" s="132" t="s">
        <v>140</v>
      </c>
      <c r="N117" s="260" t="s">
        <v>1253</v>
      </c>
      <c r="O117" s="260" t="s">
        <v>1254</v>
      </c>
      <c r="P117" s="330"/>
      <c r="Q117" s="66" t="s">
        <v>1255</v>
      </c>
      <c r="R117" s="66" t="s">
        <v>1256</v>
      </c>
      <c r="S117" s="82" t="s">
        <v>1257</v>
      </c>
      <c r="T117" s="82" t="s">
        <v>4739</v>
      </c>
      <c r="U117" s="82" t="s">
        <v>4740</v>
      </c>
      <c r="V117" s="82" t="s">
        <v>1258</v>
      </c>
      <c r="W117" s="166"/>
      <c r="X117" s="166"/>
      <c r="Y117" s="166"/>
      <c r="AA117" s="165">
        <f>IF(OR(J117="Fail",ISBLANK(J117)),INDEX('Issue Code Table'!C:C,MATCH(N:N,'Issue Code Table'!A:A,0)),IF(M117="Critical",6,IF(M117="Significant",5,IF(M117="Moderate",3,2))))</f>
        <v>5</v>
      </c>
    </row>
    <row r="118" spans="1:27" ht="57" customHeight="1" x14ac:dyDescent="0.35">
      <c r="A118" s="82" t="s">
        <v>1259</v>
      </c>
      <c r="B118" s="308" t="s">
        <v>1178</v>
      </c>
      <c r="C118" s="300" t="s">
        <v>1179</v>
      </c>
      <c r="D118" s="82" t="s">
        <v>206</v>
      </c>
      <c r="E118" s="82" t="s">
        <v>1260</v>
      </c>
      <c r="F118" s="82" t="s">
        <v>1261</v>
      </c>
      <c r="G118" s="82" t="s">
        <v>1262</v>
      </c>
      <c r="H118" s="82" t="s">
        <v>1263</v>
      </c>
      <c r="I118" s="66"/>
      <c r="J118" s="71"/>
      <c r="K118" s="82" t="s">
        <v>1264</v>
      </c>
      <c r="L118" s="66"/>
      <c r="M118" s="134" t="s">
        <v>151</v>
      </c>
      <c r="N118" s="213" t="s">
        <v>1253</v>
      </c>
      <c r="O118" s="213" t="s">
        <v>1265</v>
      </c>
      <c r="P118" s="330"/>
      <c r="Q118" s="66" t="s">
        <v>1255</v>
      </c>
      <c r="R118" s="66" t="s">
        <v>1266</v>
      </c>
      <c r="S118" s="82" t="s">
        <v>1267</v>
      </c>
      <c r="T118" s="82" t="s">
        <v>4741</v>
      </c>
      <c r="U118" s="82" t="s">
        <v>4742</v>
      </c>
      <c r="V118" s="82"/>
      <c r="W118" s="166"/>
      <c r="X118" s="166"/>
      <c r="Y118" s="166"/>
      <c r="AA118" s="165">
        <f>IF(OR(J118="Fail",ISBLANK(J118)),INDEX('Issue Code Table'!C:C,MATCH(N:N,'Issue Code Table'!A:A,0)),IF(M118="Critical",6,IF(M118="Significant",5,IF(M118="Moderate",3,2))))</f>
        <v>5</v>
      </c>
    </row>
    <row r="119" spans="1:27" ht="57" customHeight="1" x14ac:dyDescent="0.35">
      <c r="A119" s="82" t="s">
        <v>1268</v>
      </c>
      <c r="B119" s="308" t="s">
        <v>457</v>
      </c>
      <c r="C119" s="300" t="s">
        <v>458</v>
      </c>
      <c r="D119" s="82" t="s">
        <v>206</v>
      </c>
      <c r="E119" s="82" t="s">
        <v>1269</v>
      </c>
      <c r="F119" s="82" t="s">
        <v>1270</v>
      </c>
      <c r="G119" s="82" t="s">
        <v>1271</v>
      </c>
      <c r="H119" s="82" t="s">
        <v>1272</v>
      </c>
      <c r="I119" s="66"/>
      <c r="J119" s="71"/>
      <c r="K119" s="82" t="s">
        <v>1273</v>
      </c>
      <c r="L119" s="66"/>
      <c r="M119" s="134" t="s">
        <v>140</v>
      </c>
      <c r="N119" s="213" t="s">
        <v>1194</v>
      </c>
      <c r="O119" s="213" t="s">
        <v>1195</v>
      </c>
      <c r="P119" s="330"/>
      <c r="Q119" s="66" t="s">
        <v>1255</v>
      </c>
      <c r="R119" s="66" t="s">
        <v>1274</v>
      </c>
      <c r="S119" s="82" t="s">
        <v>1275</v>
      </c>
      <c r="T119" s="82" t="s">
        <v>4743</v>
      </c>
      <c r="U119" s="82" t="s">
        <v>4744</v>
      </c>
      <c r="V119" s="82" t="s">
        <v>4745</v>
      </c>
      <c r="W119" s="166"/>
      <c r="X119" s="166"/>
      <c r="Y119" s="166"/>
      <c r="AA119" s="165">
        <f>IF(OR(J119="Fail",ISBLANK(J119)),INDEX('Issue Code Table'!C:C,MATCH(N:N,'Issue Code Table'!A:A,0)),IF(M119="Critical",6,IF(M119="Significant",5,IF(M119="Moderate",3,2))))</f>
        <v>6</v>
      </c>
    </row>
    <row r="120" spans="1:27" ht="57" customHeight="1" x14ac:dyDescent="0.35">
      <c r="A120" s="82" t="s">
        <v>1276</v>
      </c>
      <c r="B120" s="308" t="s">
        <v>1178</v>
      </c>
      <c r="C120" s="300" t="s">
        <v>1179</v>
      </c>
      <c r="D120" s="82" t="s">
        <v>206</v>
      </c>
      <c r="E120" s="82" t="s">
        <v>1277</v>
      </c>
      <c r="F120" s="82" t="s">
        <v>1278</v>
      </c>
      <c r="G120" s="82" t="s">
        <v>1279</v>
      </c>
      <c r="H120" s="82" t="s">
        <v>1233</v>
      </c>
      <c r="I120" s="66"/>
      <c r="J120" s="71"/>
      <c r="K120" s="82" t="s">
        <v>1234</v>
      </c>
      <c r="L120" s="66"/>
      <c r="M120" s="134" t="s">
        <v>198</v>
      </c>
      <c r="N120" s="213" t="s">
        <v>1235</v>
      </c>
      <c r="O120" s="213" t="s">
        <v>1236</v>
      </c>
      <c r="P120" s="330"/>
      <c r="Q120" s="66" t="s">
        <v>1255</v>
      </c>
      <c r="R120" s="66" t="s">
        <v>1280</v>
      </c>
      <c r="S120" s="82" t="s">
        <v>1238</v>
      </c>
      <c r="T120" s="82" t="s">
        <v>4746</v>
      </c>
      <c r="U120" s="82" t="s">
        <v>4747</v>
      </c>
      <c r="V120" s="82"/>
      <c r="W120" s="166"/>
      <c r="X120" s="166"/>
      <c r="Y120" s="166"/>
      <c r="AA120" s="165">
        <f>IF(OR(J120="Fail",ISBLANK(J120)),INDEX('Issue Code Table'!C:C,MATCH(N:N,'Issue Code Table'!A:A,0)),IF(M120="Critical",6,IF(M120="Significant",5,IF(M120="Moderate",3,2))))</f>
        <v>4</v>
      </c>
    </row>
    <row r="121" spans="1:27" ht="57" customHeight="1" x14ac:dyDescent="0.35">
      <c r="A121" s="82" t="s">
        <v>1281</v>
      </c>
      <c r="B121" s="308" t="s">
        <v>180</v>
      </c>
      <c r="C121" s="300" t="s">
        <v>181</v>
      </c>
      <c r="D121" s="82" t="s">
        <v>206</v>
      </c>
      <c r="E121" s="82" t="s">
        <v>1282</v>
      </c>
      <c r="F121" s="82" t="s">
        <v>1283</v>
      </c>
      <c r="G121" s="82" t="s">
        <v>1284</v>
      </c>
      <c r="H121" s="82" t="s">
        <v>1285</v>
      </c>
      <c r="I121" s="66"/>
      <c r="J121" s="71"/>
      <c r="K121" s="82" t="s">
        <v>1286</v>
      </c>
      <c r="L121" s="66"/>
      <c r="M121" s="134" t="s">
        <v>151</v>
      </c>
      <c r="N121" s="213" t="s">
        <v>177</v>
      </c>
      <c r="O121" s="213" t="s">
        <v>178</v>
      </c>
      <c r="P121" s="330"/>
      <c r="Q121" s="66" t="s">
        <v>1255</v>
      </c>
      <c r="R121" s="66" t="s">
        <v>1287</v>
      </c>
      <c r="S121" s="82" t="s">
        <v>1288</v>
      </c>
      <c r="T121" s="82" t="s">
        <v>4748</v>
      </c>
      <c r="U121" s="82" t="s">
        <v>4749</v>
      </c>
      <c r="V121" s="82"/>
      <c r="W121" s="166"/>
      <c r="X121" s="166"/>
      <c r="Y121" s="166"/>
      <c r="AA121" s="165">
        <f>IF(OR(J121="Fail",ISBLANK(J121)),INDEX('Issue Code Table'!C:C,MATCH(N:N,'Issue Code Table'!A:A,0)),IF(M121="Critical",6,IF(M121="Significant",5,IF(M121="Moderate",3,2))))</f>
        <v>4</v>
      </c>
    </row>
    <row r="122" spans="1:27" ht="57" customHeight="1" x14ac:dyDescent="0.35">
      <c r="A122" s="82" t="s">
        <v>1289</v>
      </c>
      <c r="B122" s="308" t="s">
        <v>313</v>
      </c>
      <c r="C122" s="300" t="s">
        <v>314</v>
      </c>
      <c r="D122" s="82" t="s">
        <v>206</v>
      </c>
      <c r="E122" s="82" t="s">
        <v>1290</v>
      </c>
      <c r="F122" s="82" t="s">
        <v>1291</v>
      </c>
      <c r="G122" s="82" t="s">
        <v>1292</v>
      </c>
      <c r="H122" s="82" t="s">
        <v>1293</v>
      </c>
      <c r="I122" s="66"/>
      <c r="J122" s="71"/>
      <c r="K122" s="82" t="s">
        <v>1294</v>
      </c>
      <c r="L122" s="66"/>
      <c r="M122" s="134" t="s">
        <v>140</v>
      </c>
      <c r="N122" s="213" t="s">
        <v>185</v>
      </c>
      <c r="O122" s="213" t="s">
        <v>186</v>
      </c>
      <c r="P122" s="330"/>
      <c r="Q122" s="66" t="s">
        <v>1295</v>
      </c>
      <c r="R122" s="66" t="s">
        <v>1296</v>
      </c>
      <c r="S122" s="82" t="s">
        <v>1297</v>
      </c>
      <c r="T122" s="82" t="s">
        <v>1298</v>
      </c>
      <c r="U122" s="82" t="s">
        <v>1299</v>
      </c>
      <c r="V122" s="82" t="s">
        <v>1300</v>
      </c>
      <c r="W122" s="166"/>
      <c r="X122" s="166"/>
      <c r="Y122" s="166"/>
      <c r="AA122" s="165">
        <f>IF(OR(J122="Fail",ISBLANK(J122)),INDEX('Issue Code Table'!C:C,MATCH(N:N,'Issue Code Table'!A:A,0)),IF(M122="Critical",6,IF(M122="Significant",5,IF(M122="Moderate",3,2))))</f>
        <v>5</v>
      </c>
    </row>
    <row r="123" spans="1:27" ht="57" customHeight="1" x14ac:dyDescent="0.35">
      <c r="A123" s="82" t="s">
        <v>1301</v>
      </c>
      <c r="B123" s="82" t="s">
        <v>457</v>
      </c>
      <c r="C123" s="300" t="s">
        <v>458</v>
      </c>
      <c r="D123" s="82" t="s">
        <v>219</v>
      </c>
      <c r="E123" s="82" t="s">
        <v>1302</v>
      </c>
      <c r="F123" s="82" t="s">
        <v>1303</v>
      </c>
      <c r="G123" s="82" t="s">
        <v>1304</v>
      </c>
      <c r="H123" s="82" t="s">
        <v>1305</v>
      </c>
      <c r="I123" s="66"/>
      <c r="J123" s="71"/>
      <c r="K123" s="82" t="s">
        <v>1306</v>
      </c>
      <c r="L123" s="66"/>
      <c r="M123" s="134" t="s">
        <v>140</v>
      </c>
      <c r="N123" s="213" t="s">
        <v>1307</v>
      </c>
      <c r="O123" s="213" t="s">
        <v>1308</v>
      </c>
      <c r="P123" s="330"/>
      <c r="Q123" s="66" t="s">
        <v>1295</v>
      </c>
      <c r="R123" s="66" t="s">
        <v>1309</v>
      </c>
      <c r="S123" s="82" t="s">
        <v>1310</v>
      </c>
      <c r="T123" s="82" t="s">
        <v>4750</v>
      </c>
      <c r="U123" s="82" t="s">
        <v>4751</v>
      </c>
      <c r="V123" s="82" t="s">
        <v>4752</v>
      </c>
      <c r="W123" s="166"/>
      <c r="X123" s="166"/>
      <c r="Y123" s="166"/>
      <c r="AA123" s="165">
        <f>IF(OR(J123="Fail",ISBLANK(J123)),INDEX('Issue Code Table'!C:C,MATCH(N:N,'Issue Code Table'!A:A,0)),IF(M123="Critical",6,IF(M123="Significant",5,IF(M123="Moderate",3,2))))</f>
        <v>6</v>
      </c>
    </row>
    <row r="124" spans="1:27" ht="57" customHeight="1" x14ac:dyDescent="0.35">
      <c r="A124" s="82" t="s">
        <v>1311</v>
      </c>
      <c r="B124" s="308" t="s">
        <v>313</v>
      </c>
      <c r="C124" s="332" t="s">
        <v>314</v>
      </c>
      <c r="D124" s="82" t="s">
        <v>219</v>
      </c>
      <c r="E124" s="82" t="s">
        <v>1312</v>
      </c>
      <c r="F124" s="82" t="s">
        <v>1313</v>
      </c>
      <c r="G124" s="82" t="s">
        <v>1314</v>
      </c>
      <c r="H124" s="82" t="s">
        <v>1315</v>
      </c>
      <c r="I124" s="66"/>
      <c r="J124" s="71"/>
      <c r="K124" s="82" t="s">
        <v>1316</v>
      </c>
      <c r="L124" s="321"/>
      <c r="M124" s="134" t="s">
        <v>140</v>
      </c>
      <c r="N124" s="213" t="s">
        <v>651</v>
      </c>
      <c r="O124" s="213" t="s">
        <v>652</v>
      </c>
      <c r="P124" s="330"/>
      <c r="Q124" s="66" t="s">
        <v>1317</v>
      </c>
      <c r="R124" s="66" t="s">
        <v>1318</v>
      </c>
      <c r="S124" s="82" t="s">
        <v>1319</v>
      </c>
      <c r="T124" s="82" t="s">
        <v>4753</v>
      </c>
      <c r="U124" s="82" t="s">
        <v>4754</v>
      </c>
      <c r="V124" s="82" t="s">
        <v>1320</v>
      </c>
      <c r="W124" s="166"/>
      <c r="X124" s="166"/>
      <c r="Y124" s="166"/>
      <c r="AA124" s="165">
        <f>IF(OR(J124="Fail",ISBLANK(J124)),INDEX('Issue Code Table'!C:C,MATCH(N:N,'Issue Code Table'!A:A,0)),IF(M124="Critical",6,IF(M124="Significant",5,IF(M124="Moderate",3,2))))</f>
        <v>5</v>
      </c>
    </row>
    <row r="125" spans="1:27" ht="57" customHeight="1" x14ac:dyDescent="0.35">
      <c r="A125" s="82" t="s">
        <v>1321</v>
      </c>
      <c r="B125" s="82" t="s">
        <v>457</v>
      </c>
      <c r="C125" s="300" t="s">
        <v>458</v>
      </c>
      <c r="D125" s="82" t="s">
        <v>219</v>
      </c>
      <c r="E125" s="82" t="s">
        <v>1322</v>
      </c>
      <c r="F125" s="82" t="s">
        <v>1323</v>
      </c>
      <c r="G125" s="82" t="s">
        <v>1324</v>
      </c>
      <c r="H125" s="82" t="s">
        <v>1325</v>
      </c>
      <c r="I125" s="66"/>
      <c r="J125" s="71"/>
      <c r="K125" s="82" t="s">
        <v>1326</v>
      </c>
      <c r="L125" s="66"/>
      <c r="M125" s="134" t="s">
        <v>151</v>
      </c>
      <c r="N125" s="213" t="s">
        <v>464</v>
      </c>
      <c r="O125" s="213" t="s">
        <v>465</v>
      </c>
      <c r="P125" s="330"/>
      <c r="Q125" s="66" t="s">
        <v>1317</v>
      </c>
      <c r="R125" s="66" t="s">
        <v>1327</v>
      </c>
      <c r="S125" s="82" t="s">
        <v>1328</v>
      </c>
      <c r="T125" s="82" t="s">
        <v>4755</v>
      </c>
      <c r="U125" s="82" t="s">
        <v>4756</v>
      </c>
      <c r="V125" s="82"/>
      <c r="W125" s="166"/>
      <c r="X125" s="166"/>
      <c r="Y125" s="166"/>
      <c r="AA125" s="165">
        <f>IF(OR(J125="Fail",ISBLANK(J125)),INDEX('Issue Code Table'!C:C,MATCH(N:N,'Issue Code Table'!A:A,0)),IF(M125="Critical",6,IF(M125="Significant",5,IF(M125="Moderate",3,2))))</f>
        <v>4</v>
      </c>
    </row>
    <row r="126" spans="1:27" ht="57" customHeight="1" x14ac:dyDescent="0.35">
      <c r="A126" s="82" t="s">
        <v>1329</v>
      </c>
      <c r="B126" s="82" t="s">
        <v>457</v>
      </c>
      <c r="C126" s="300" t="s">
        <v>458</v>
      </c>
      <c r="D126" s="82" t="s">
        <v>219</v>
      </c>
      <c r="E126" s="82" t="s">
        <v>1330</v>
      </c>
      <c r="F126" s="82" t="s">
        <v>1331</v>
      </c>
      <c r="G126" s="82" t="s">
        <v>1332</v>
      </c>
      <c r="H126" s="82" t="s">
        <v>1333</v>
      </c>
      <c r="I126" s="66"/>
      <c r="J126" s="71"/>
      <c r="K126" s="82" t="s">
        <v>1334</v>
      </c>
      <c r="L126" s="66"/>
      <c r="M126" s="134" t="s">
        <v>151</v>
      </c>
      <c r="N126" s="213" t="s">
        <v>464</v>
      </c>
      <c r="O126" s="213" t="s">
        <v>465</v>
      </c>
      <c r="P126" s="330"/>
      <c r="Q126" s="66" t="s">
        <v>1317</v>
      </c>
      <c r="R126" s="66" t="s">
        <v>1335</v>
      </c>
      <c r="S126" s="82" t="s">
        <v>1336</v>
      </c>
      <c r="T126" s="82" t="s">
        <v>4757</v>
      </c>
      <c r="U126" s="82" t="s">
        <v>4758</v>
      </c>
      <c r="V126" s="82"/>
      <c r="W126" s="166"/>
      <c r="X126" s="166"/>
      <c r="Y126" s="166"/>
      <c r="AA126" s="165">
        <f>IF(OR(J126="Fail",ISBLANK(J126)),INDEX('Issue Code Table'!C:C,MATCH(N:N,'Issue Code Table'!A:A,0)),IF(M126="Critical",6,IF(M126="Significant",5,IF(M126="Moderate",3,2))))</f>
        <v>4</v>
      </c>
    </row>
    <row r="127" spans="1:27" ht="57" customHeight="1" x14ac:dyDescent="0.35">
      <c r="A127" s="82" t="s">
        <v>1337</v>
      </c>
      <c r="B127" s="82" t="s">
        <v>457</v>
      </c>
      <c r="C127" s="300" t="s">
        <v>458</v>
      </c>
      <c r="D127" s="82" t="s">
        <v>219</v>
      </c>
      <c r="E127" s="82" t="s">
        <v>1338</v>
      </c>
      <c r="F127" s="82" t="s">
        <v>1339</v>
      </c>
      <c r="G127" s="82" t="s">
        <v>1340</v>
      </c>
      <c r="H127" s="82" t="s">
        <v>1341</v>
      </c>
      <c r="I127" s="66"/>
      <c r="J127" s="71"/>
      <c r="K127" s="82" t="s">
        <v>1342</v>
      </c>
      <c r="L127" s="66"/>
      <c r="M127" s="134" t="s">
        <v>151</v>
      </c>
      <c r="N127" s="213" t="s">
        <v>464</v>
      </c>
      <c r="O127" s="213" t="s">
        <v>465</v>
      </c>
      <c r="P127" s="330"/>
      <c r="Q127" s="66" t="s">
        <v>1317</v>
      </c>
      <c r="R127" s="66" t="s">
        <v>1343</v>
      </c>
      <c r="S127" s="82" t="s">
        <v>1336</v>
      </c>
      <c r="T127" s="82" t="s">
        <v>4759</v>
      </c>
      <c r="U127" s="82" t="s">
        <v>4760</v>
      </c>
      <c r="V127" s="82"/>
      <c r="W127" s="166"/>
      <c r="X127" s="166"/>
      <c r="Y127" s="166"/>
      <c r="AA127" s="165">
        <f>IF(OR(J127="Fail",ISBLANK(J127)),INDEX('Issue Code Table'!C:C,MATCH(N:N,'Issue Code Table'!A:A,0)),IF(M127="Critical",6,IF(M127="Significant",5,IF(M127="Moderate",3,2))))</f>
        <v>4</v>
      </c>
    </row>
    <row r="128" spans="1:27" ht="57" customHeight="1" x14ac:dyDescent="0.35">
      <c r="A128" s="82" t="s">
        <v>1344</v>
      </c>
      <c r="B128" s="82" t="s">
        <v>457</v>
      </c>
      <c r="C128" s="300" t="s">
        <v>458</v>
      </c>
      <c r="D128" s="82" t="s">
        <v>219</v>
      </c>
      <c r="E128" s="82" t="s">
        <v>1345</v>
      </c>
      <c r="F128" s="82" t="s">
        <v>1346</v>
      </c>
      <c r="G128" s="82" t="s">
        <v>1347</v>
      </c>
      <c r="H128" s="82" t="s">
        <v>1348</v>
      </c>
      <c r="I128" s="66"/>
      <c r="J128" s="71"/>
      <c r="K128" s="82" t="s">
        <v>1349</v>
      </c>
      <c r="L128" s="66"/>
      <c r="M128" s="134" t="s">
        <v>151</v>
      </c>
      <c r="N128" s="213" t="s">
        <v>464</v>
      </c>
      <c r="O128" s="213" t="s">
        <v>465</v>
      </c>
      <c r="P128" s="330"/>
      <c r="Q128" s="66" t="s">
        <v>1317</v>
      </c>
      <c r="R128" s="66" t="s">
        <v>1350</v>
      </c>
      <c r="S128" s="82" t="s">
        <v>1336</v>
      </c>
      <c r="T128" s="82" t="s">
        <v>4761</v>
      </c>
      <c r="U128" s="82" t="s">
        <v>4762</v>
      </c>
      <c r="V128" s="82"/>
      <c r="W128" s="166"/>
      <c r="X128" s="166"/>
      <c r="Y128" s="166"/>
      <c r="AA128" s="165">
        <f>IF(OR(J128="Fail",ISBLANK(J128)),INDEX('Issue Code Table'!C:C,MATCH(N:N,'Issue Code Table'!A:A,0)),IF(M128="Critical",6,IF(M128="Significant",5,IF(M128="Moderate",3,2))))</f>
        <v>4</v>
      </c>
    </row>
    <row r="129" spans="1:27" ht="57" customHeight="1" x14ac:dyDescent="0.35">
      <c r="A129" s="82" t="s">
        <v>1351</v>
      </c>
      <c r="B129" s="82" t="s">
        <v>457</v>
      </c>
      <c r="C129" s="300" t="s">
        <v>458</v>
      </c>
      <c r="D129" s="82" t="s">
        <v>219</v>
      </c>
      <c r="E129" s="82" t="s">
        <v>1352</v>
      </c>
      <c r="F129" s="82" t="s">
        <v>1353</v>
      </c>
      <c r="G129" s="82" t="s">
        <v>1354</v>
      </c>
      <c r="H129" s="82" t="s">
        <v>1355</v>
      </c>
      <c r="I129" s="66"/>
      <c r="J129" s="71"/>
      <c r="K129" s="82" t="s">
        <v>1356</v>
      </c>
      <c r="L129" s="66"/>
      <c r="M129" s="134" t="s">
        <v>151</v>
      </c>
      <c r="N129" s="213" t="s">
        <v>464</v>
      </c>
      <c r="O129" s="213" t="s">
        <v>465</v>
      </c>
      <c r="P129" s="330"/>
      <c r="Q129" s="66" t="s">
        <v>1317</v>
      </c>
      <c r="R129" s="66" t="s">
        <v>1357</v>
      </c>
      <c r="S129" s="82" t="s">
        <v>1336</v>
      </c>
      <c r="T129" s="82" t="s">
        <v>4763</v>
      </c>
      <c r="U129" s="82" t="s">
        <v>4764</v>
      </c>
      <c r="V129" s="82"/>
      <c r="W129" s="166"/>
      <c r="X129" s="166"/>
      <c r="Y129" s="166"/>
      <c r="AA129" s="165">
        <f>IF(OR(J129="Fail",ISBLANK(J129)),INDEX('Issue Code Table'!C:C,MATCH(N:N,'Issue Code Table'!A:A,0)),IF(M129="Critical",6,IF(M129="Significant",5,IF(M129="Moderate",3,2))))</f>
        <v>4</v>
      </c>
    </row>
    <row r="130" spans="1:27" ht="57" customHeight="1" x14ac:dyDescent="0.35">
      <c r="A130" s="82" t="s">
        <v>1358</v>
      </c>
      <c r="B130" s="82" t="s">
        <v>457</v>
      </c>
      <c r="C130" s="300" t="s">
        <v>458</v>
      </c>
      <c r="D130" s="82" t="s">
        <v>219</v>
      </c>
      <c r="E130" s="82" t="s">
        <v>1359</v>
      </c>
      <c r="F130" s="82" t="s">
        <v>1360</v>
      </c>
      <c r="G130" s="82" t="s">
        <v>1361</v>
      </c>
      <c r="H130" s="82" t="s">
        <v>1362</v>
      </c>
      <c r="I130" s="66"/>
      <c r="J130" s="71"/>
      <c r="K130" s="82" t="s">
        <v>1363</v>
      </c>
      <c r="L130" s="66"/>
      <c r="M130" s="134" t="s">
        <v>151</v>
      </c>
      <c r="N130" s="213" t="s">
        <v>464</v>
      </c>
      <c r="O130" s="213" t="s">
        <v>465</v>
      </c>
      <c r="P130" s="330"/>
      <c r="Q130" s="66" t="s">
        <v>1317</v>
      </c>
      <c r="R130" s="66" t="s">
        <v>1364</v>
      </c>
      <c r="S130" s="82" t="s">
        <v>1336</v>
      </c>
      <c r="T130" s="82" t="s">
        <v>4765</v>
      </c>
      <c r="U130" s="82" t="s">
        <v>4766</v>
      </c>
      <c r="V130" s="82"/>
      <c r="W130" s="166"/>
      <c r="X130" s="166"/>
      <c r="Y130" s="166"/>
      <c r="AA130" s="165">
        <f>IF(OR(J130="Fail",ISBLANK(J130)),INDEX('Issue Code Table'!C:C,MATCH(N:N,'Issue Code Table'!A:A,0)),IF(M130="Critical",6,IF(M130="Significant",5,IF(M130="Moderate",3,2))))</f>
        <v>4</v>
      </c>
    </row>
    <row r="131" spans="1:27" ht="57" customHeight="1" x14ac:dyDescent="0.35">
      <c r="A131" s="82" t="s">
        <v>1365</v>
      </c>
      <c r="B131" s="82" t="s">
        <v>457</v>
      </c>
      <c r="C131" s="300" t="s">
        <v>458</v>
      </c>
      <c r="D131" s="82" t="s">
        <v>219</v>
      </c>
      <c r="E131" s="82" t="s">
        <v>1366</v>
      </c>
      <c r="F131" s="82" t="s">
        <v>1367</v>
      </c>
      <c r="G131" s="82" t="s">
        <v>1368</v>
      </c>
      <c r="H131" s="82" t="s">
        <v>1369</v>
      </c>
      <c r="I131" s="66"/>
      <c r="J131" s="71"/>
      <c r="K131" s="82" t="s">
        <v>1370</v>
      </c>
      <c r="L131" s="66"/>
      <c r="M131" s="132" t="s">
        <v>140</v>
      </c>
      <c r="N131" s="212" t="s">
        <v>185</v>
      </c>
      <c r="O131" s="213" t="s">
        <v>186</v>
      </c>
      <c r="P131" s="330"/>
      <c r="Q131" s="66" t="s">
        <v>1317</v>
      </c>
      <c r="R131" s="66" t="s">
        <v>1371</v>
      </c>
      <c r="S131" s="82" t="s">
        <v>1372</v>
      </c>
      <c r="T131" s="82" t="s">
        <v>4767</v>
      </c>
      <c r="U131" s="82" t="s">
        <v>4768</v>
      </c>
      <c r="V131" s="82" t="s">
        <v>1373</v>
      </c>
      <c r="W131" s="166"/>
      <c r="X131" s="166"/>
      <c r="Y131" s="166"/>
      <c r="AA131" s="165">
        <f>IF(OR(J131="Fail",ISBLANK(J131)),INDEX('Issue Code Table'!C:C,MATCH(N:N,'Issue Code Table'!A:A,0)),IF(M131="Critical",6,IF(M131="Significant",5,IF(M131="Moderate",3,2))))</f>
        <v>5</v>
      </c>
    </row>
    <row r="132" spans="1:27" ht="57" customHeight="1" x14ac:dyDescent="0.35">
      <c r="A132" s="82" t="s">
        <v>1374</v>
      </c>
      <c r="B132" s="82" t="s">
        <v>457</v>
      </c>
      <c r="C132" s="300" t="s">
        <v>458</v>
      </c>
      <c r="D132" s="82" t="s">
        <v>219</v>
      </c>
      <c r="E132" s="82" t="s">
        <v>1375</v>
      </c>
      <c r="F132" s="82" t="s">
        <v>1376</v>
      </c>
      <c r="G132" s="82" t="s">
        <v>1377</v>
      </c>
      <c r="H132" s="82" t="s">
        <v>1378</v>
      </c>
      <c r="I132" s="66"/>
      <c r="J132" s="71"/>
      <c r="K132" s="82" t="s">
        <v>1379</v>
      </c>
      <c r="L132" s="66"/>
      <c r="M132" s="134" t="s">
        <v>151</v>
      </c>
      <c r="N132" s="213" t="s">
        <v>464</v>
      </c>
      <c r="O132" s="213" t="s">
        <v>465</v>
      </c>
      <c r="P132" s="330"/>
      <c r="Q132" s="66" t="s">
        <v>1380</v>
      </c>
      <c r="R132" s="66" t="s">
        <v>1381</v>
      </c>
      <c r="S132" s="82" t="s">
        <v>1382</v>
      </c>
      <c r="T132" s="82" t="s">
        <v>4769</v>
      </c>
      <c r="U132" s="82" t="s">
        <v>4770</v>
      </c>
      <c r="V132" s="82"/>
      <c r="W132" s="166"/>
      <c r="X132" s="166"/>
      <c r="Y132" s="166"/>
      <c r="AA132" s="165">
        <f>IF(OR(J132="Fail",ISBLANK(J132)),INDEX('Issue Code Table'!C:C,MATCH(N:N,'Issue Code Table'!A:A,0)),IF(M132="Critical",6,IF(M132="Significant",5,IF(M132="Moderate",3,2))))</f>
        <v>4</v>
      </c>
    </row>
    <row r="133" spans="1:27" ht="57" customHeight="1" x14ac:dyDescent="0.35">
      <c r="A133" s="82" t="s">
        <v>1383</v>
      </c>
      <c r="B133" s="308" t="s">
        <v>180</v>
      </c>
      <c r="C133" s="300" t="s">
        <v>181</v>
      </c>
      <c r="D133" s="82" t="s">
        <v>219</v>
      </c>
      <c r="E133" s="82" t="s">
        <v>1384</v>
      </c>
      <c r="F133" s="82" t="s">
        <v>1385</v>
      </c>
      <c r="G133" s="82" t="s">
        <v>1386</v>
      </c>
      <c r="H133" s="82" t="s">
        <v>1387</v>
      </c>
      <c r="I133" s="66"/>
      <c r="J133" s="71"/>
      <c r="K133" s="82" t="s">
        <v>1388</v>
      </c>
      <c r="L133" s="66"/>
      <c r="M133" s="134" t="s">
        <v>140</v>
      </c>
      <c r="N133" s="213" t="s">
        <v>6440</v>
      </c>
      <c r="O133" s="213" t="s">
        <v>6465</v>
      </c>
      <c r="P133" s="330"/>
      <c r="Q133" s="66" t="s">
        <v>1380</v>
      </c>
      <c r="R133" s="66" t="s">
        <v>1390</v>
      </c>
      <c r="S133" s="82" t="s">
        <v>1391</v>
      </c>
      <c r="T133" s="82" t="s">
        <v>4771</v>
      </c>
      <c r="U133" s="82" t="s">
        <v>4772</v>
      </c>
      <c r="V133" s="82" t="s">
        <v>4773</v>
      </c>
      <c r="W133" s="166"/>
      <c r="X133" s="166"/>
      <c r="Y133" s="166"/>
      <c r="AA133" s="165">
        <f>IF(OR(J133="Fail",ISBLANK(J133)),INDEX('Issue Code Table'!C:C,MATCH(N:N,'Issue Code Table'!A:A,0)),IF(M133="Critical",6,IF(M133="Significant",5,IF(M133="Moderate",3,2))))</f>
        <v>6</v>
      </c>
    </row>
    <row r="134" spans="1:27" ht="57" customHeight="1" x14ac:dyDescent="0.35">
      <c r="A134" s="82" t="s">
        <v>1392</v>
      </c>
      <c r="B134" s="308" t="s">
        <v>313</v>
      </c>
      <c r="C134" s="300" t="s">
        <v>314</v>
      </c>
      <c r="D134" s="82" t="s">
        <v>219</v>
      </c>
      <c r="E134" s="82" t="s">
        <v>1393</v>
      </c>
      <c r="F134" s="82" t="s">
        <v>1394</v>
      </c>
      <c r="G134" s="82" t="s">
        <v>1395</v>
      </c>
      <c r="H134" s="82" t="s">
        <v>1396</v>
      </c>
      <c r="I134" s="66"/>
      <c r="J134" s="71"/>
      <c r="K134" s="82" t="s">
        <v>1397</v>
      </c>
      <c r="L134" s="66"/>
      <c r="M134" s="134" t="s">
        <v>151</v>
      </c>
      <c r="N134" s="213" t="s">
        <v>1398</v>
      </c>
      <c r="O134" s="213" t="s">
        <v>1399</v>
      </c>
      <c r="P134" s="330"/>
      <c r="Q134" s="66" t="s">
        <v>1380</v>
      </c>
      <c r="R134" s="66" t="s">
        <v>1400</v>
      </c>
      <c r="S134" s="82" t="s">
        <v>1401</v>
      </c>
      <c r="T134" s="82" t="s">
        <v>4774</v>
      </c>
      <c r="U134" s="82" t="s">
        <v>4775</v>
      </c>
      <c r="V134" s="82"/>
      <c r="W134" s="166"/>
      <c r="X134" s="166"/>
      <c r="Y134" s="166"/>
      <c r="AA134" s="165">
        <f>IF(OR(J134="Fail",ISBLANK(J134)),INDEX('Issue Code Table'!C:C,MATCH(N:N,'Issue Code Table'!A:A,0)),IF(M134="Critical",6,IF(M134="Significant",5,IF(M134="Moderate",3,2))))</f>
        <v>3</v>
      </c>
    </row>
    <row r="135" spans="1:27" ht="57" customHeight="1" x14ac:dyDescent="0.35">
      <c r="A135" s="82" t="s">
        <v>1402</v>
      </c>
      <c r="B135" s="308" t="s">
        <v>457</v>
      </c>
      <c r="C135" s="300" t="s">
        <v>458</v>
      </c>
      <c r="D135" s="82" t="s">
        <v>219</v>
      </c>
      <c r="E135" s="82" t="s">
        <v>1403</v>
      </c>
      <c r="F135" s="82" t="s">
        <v>1404</v>
      </c>
      <c r="G135" s="82" t="s">
        <v>1405</v>
      </c>
      <c r="H135" s="82" t="s">
        <v>1406</v>
      </c>
      <c r="I135" s="66"/>
      <c r="J135" s="71"/>
      <c r="K135" s="82" t="s">
        <v>1407</v>
      </c>
      <c r="L135" s="66"/>
      <c r="M135" s="134" t="s">
        <v>140</v>
      </c>
      <c r="N135" s="213" t="s">
        <v>651</v>
      </c>
      <c r="O135" s="213" t="s">
        <v>652</v>
      </c>
      <c r="P135" s="330"/>
      <c r="Q135" s="66" t="s">
        <v>1380</v>
      </c>
      <c r="R135" s="66" t="s">
        <v>1408</v>
      </c>
      <c r="S135" s="82" t="s">
        <v>1409</v>
      </c>
      <c r="T135" s="82" t="s">
        <v>4776</v>
      </c>
      <c r="U135" s="82" t="s">
        <v>4777</v>
      </c>
      <c r="V135" s="82" t="s">
        <v>1410</v>
      </c>
      <c r="W135" s="166"/>
      <c r="X135" s="166"/>
      <c r="Y135" s="166"/>
      <c r="AA135" s="165">
        <f>IF(OR(J135="Fail",ISBLANK(J135)),INDEX('Issue Code Table'!C:C,MATCH(N:N,'Issue Code Table'!A:A,0)),IF(M135="Critical",6,IF(M135="Significant",5,IF(M135="Moderate",3,2))))</f>
        <v>5</v>
      </c>
    </row>
    <row r="136" spans="1:27" ht="57" customHeight="1" x14ac:dyDescent="0.35">
      <c r="A136" s="82" t="s">
        <v>1411</v>
      </c>
      <c r="B136" s="308" t="s">
        <v>457</v>
      </c>
      <c r="C136" s="300" t="s">
        <v>458</v>
      </c>
      <c r="D136" s="82" t="s">
        <v>219</v>
      </c>
      <c r="E136" s="82" t="s">
        <v>1412</v>
      </c>
      <c r="F136" s="82" t="s">
        <v>1413</v>
      </c>
      <c r="G136" s="82" t="s">
        <v>4778</v>
      </c>
      <c r="H136" s="82" t="s">
        <v>1414</v>
      </c>
      <c r="I136" s="66"/>
      <c r="J136" s="71"/>
      <c r="K136" s="82" t="s">
        <v>1415</v>
      </c>
      <c r="L136" s="67" t="s">
        <v>1416</v>
      </c>
      <c r="M136" s="134" t="s">
        <v>140</v>
      </c>
      <c r="N136" s="213" t="s">
        <v>1417</v>
      </c>
      <c r="O136" s="213" t="s">
        <v>1418</v>
      </c>
      <c r="P136" s="330"/>
      <c r="Q136" s="66" t="s">
        <v>1380</v>
      </c>
      <c r="R136" s="66" t="s">
        <v>1419</v>
      </c>
      <c r="S136" s="82" t="s">
        <v>1420</v>
      </c>
      <c r="T136" s="82" t="s">
        <v>4779</v>
      </c>
      <c r="U136" s="82" t="s">
        <v>4780</v>
      </c>
      <c r="V136" s="82" t="s">
        <v>4902</v>
      </c>
      <c r="W136" s="166"/>
      <c r="X136" s="166"/>
      <c r="Y136" s="166"/>
      <c r="AA136" s="165">
        <f>IF(OR(J136="Fail",ISBLANK(J136)),INDEX('Issue Code Table'!C:C,MATCH(N:N,'Issue Code Table'!A:A,0)),IF(M136="Critical",6,IF(M136="Significant",5,IF(M136="Moderate",3,2))))</f>
        <v>5</v>
      </c>
    </row>
    <row r="137" spans="1:27" ht="57" customHeight="1" x14ac:dyDescent="0.35">
      <c r="A137" s="82" t="s">
        <v>1421</v>
      </c>
      <c r="B137" s="308" t="s">
        <v>457</v>
      </c>
      <c r="C137" s="300" t="s">
        <v>458</v>
      </c>
      <c r="D137" s="82" t="s">
        <v>219</v>
      </c>
      <c r="E137" s="82" t="s">
        <v>1422</v>
      </c>
      <c r="F137" s="82" t="s">
        <v>1423</v>
      </c>
      <c r="G137" s="82" t="s">
        <v>1424</v>
      </c>
      <c r="H137" s="82" t="s">
        <v>1425</v>
      </c>
      <c r="I137" s="66"/>
      <c r="J137" s="71"/>
      <c r="K137" s="82" t="s">
        <v>1426</v>
      </c>
      <c r="L137" s="66"/>
      <c r="M137" s="132" t="s">
        <v>140</v>
      </c>
      <c r="N137" s="212" t="s">
        <v>185</v>
      </c>
      <c r="O137" s="213" t="s">
        <v>186</v>
      </c>
      <c r="P137" s="330"/>
      <c r="Q137" s="66" t="s">
        <v>1380</v>
      </c>
      <c r="R137" s="66" t="s">
        <v>1427</v>
      </c>
      <c r="S137" s="82" t="s">
        <v>1428</v>
      </c>
      <c r="T137" s="82" t="s">
        <v>4781</v>
      </c>
      <c r="U137" s="82" t="s">
        <v>4782</v>
      </c>
      <c r="V137" s="82" t="s">
        <v>1429</v>
      </c>
      <c r="W137" s="166"/>
      <c r="X137" s="166"/>
      <c r="Y137" s="166"/>
      <c r="AA137" s="165">
        <f>IF(OR(J137="Fail",ISBLANK(J137)),INDEX('Issue Code Table'!C:C,MATCH(N:N,'Issue Code Table'!A:A,0)),IF(M137="Critical",6,IF(M137="Significant",5,IF(M137="Moderate",3,2))))</f>
        <v>5</v>
      </c>
    </row>
    <row r="138" spans="1:27" ht="57" customHeight="1" x14ac:dyDescent="0.35">
      <c r="A138" s="82" t="s">
        <v>1430</v>
      </c>
      <c r="B138" s="308" t="s">
        <v>457</v>
      </c>
      <c r="C138" s="300" t="s">
        <v>458</v>
      </c>
      <c r="D138" s="82" t="s">
        <v>219</v>
      </c>
      <c r="E138" s="82" t="s">
        <v>1431</v>
      </c>
      <c r="F138" s="82" t="s">
        <v>1432</v>
      </c>
      <c r="G138" s="82" t="s">
        <v>1433</v>
      </c>
      <c r="H138" s="82" t="s">
        <v>1434</v>
      </c>
      <c r="I138" s="66"/>
      <c r="J138" s="71"/>
      <c r="K138" s="82" t="s">
        <v>1435</v>
      </c>
      <c r="L138" s="66"/>
      <c r="M138" s="132" t="s">
        <v>140</v>
      </c>
      <c r="N138" s="212" t="s">
        <v>185</v>
      </c>
      <c r="O138" s="213" t="s">
        <v>186</v>
      </c>
      <c r="P138" s="330"/>
      <c r="Q138" s="66" t="s">
        <v>1380</v>
      </c>
      <c r="R138" s="66" t="s">
        <v>1436</v>
      </c>
      <c r="S138" s="82" t="s">
        <v>1437</v>
      </c>
      <c r="T138" s="82" t="s">
        <v>4783</v>
      </c>
      <c r="U138" s="82" t="s">
        <v>4784</v>
      </c>
      <c r="V138" s="82" t="s">
        <v>1438</v>
      </c>
      <c r="W138" s="166"/>
      <c r="X138" s="166"/>
      <c r="Y138" s="166"/>
      <c r="AA138" s="165">
        <f>IF(OR(J138="Fail",ISBLANK(J138)),INDEX('Issue Code Table'!C:C,MATCH(N:N,'Issue Code Table'!A:A,0)),IF(M138="Critical",6,IF(M138="Significant",5,IF(M138="Moderate",3,2))))</f>
        <v>5</v>
      </c>
    </row>
    <row r="139" spans="1:27" ht="57" customHeight="1" x14ac:dyDescent="0.35">
      <c r="A139" s="82" t="s">
        <v>1439</v>
      </c>
      <c r="B139" s="82" t="s">
        <v>935</v>
      </c>
      <c r="C139" s="300" t="s">
        <v>936</v>
      </c>
      <c r="D139" s="82" t="s">
        <v>219</v>
      </c>
      <c r="E139" s="82" t="s">
        <v>1440</v>
      </c>
      <c r="F139" s="82" t="s">
        <v>1441</v>
      </c>
      <c r="G139" s="82" t="s">
        <v>1442</v>
      </c>
      <c r="H139" s="82" t="s">
        <v>1443</v>
      </c>
      <c r="I139" s="66"/>
      <c r="J139" s="71"/>
      <c r="K139" s="82" t="s">
        <v>1444</v>
      </c>
      <c r="L139" s="66"/>
      <c r="M139" s="134" t="s">
        <v>140</v>
      </c>
      <c r="N139" s="213" t="s">
        <v>1445</v>
      </c>
      <c r="O139" s="213" t="s">
        <v>1446</v>
      </c>
      <c r="P139" s="330"/>
      <c r="Q139" s="66" t="s">
        <v>1380</v>
      </c>
      <c r="R139" s="66" t="s">
        <v>1447</v>
      </c>
      <c r="S139" s="82" t="s">
        <v>1448</v>
      </c>
      <c r="T139" s="82" t="s">
        <v>4785</v>
      </c>
      <c r="U139" s="82" t="s">
        <v>4786</v>
      </c>
      <c r="V139" s="82" t="s">
        <v>4787</v>
      </c>
      <c r="W139" s="166"/>
      <c r="X139" s="166"/>
      <c r="Y139" s="166"/>
      <c r="AA139" s="165">
        <f>IF(OR(J139="Fail",ISBLANK(J139)),INDEX('Issue Code Table'!C:C,MATCH(N:N,'Issue Code Table'!A:A,0)),IF(M139="Critical",6,IF(M139="Significant",5,IF(M139="Moderate",3,2))))</f>
        <v>7</v>
      </c>
    </row>
    <row r="140" spans="1:27" ht="57" customHeight="1" x14ac:dyDescent="0.35">
      <c r="A140" s="82" t="s">
        <v>1449</v>
      </c>
      <c r="B140" s="82" t="s">
        <v>935</v>
      </c>
      <c r="C140" s="300" t="s">
        <v>936</v>
      </c>
      <c r="D140" s="82" t="s">
        <v>219</v>
      </c>
      <c r="E140" s="82" t="s">
        <v>1450</v>
      </c>
      <c r="F140" s="82" t="s">
        <v>1451</v>
      </c>
      <c r="G140" s="82" t="s">
        <v>1452</v>
      </c>
      <c r="H140" s="82" t="s">
        <v>1453</v>
      </c>
      <c r="I140" s="66"/>
      <c r="J140" s="71"/>
      <c r="K140" s="82" t="s">
        <v>1454</v>
      </c>
      <c r="L140" s="66"/>
      <c r="M140" s="134" t="s">
        <v>140</v>
      </c>
      <c r="N140" s="213" t="s">
        <v>487</v>
      </c>
      <c r="O140" s="213" t="s">
        <v>488</v>
      </c>
      <c r="P140" s="330"/>
      <c r="Q140" s="66" t="s">
        <v>1380</v>
      </c>
      <c r="R140" s="66" t="s">
        <v>1455</v>
      </c>
      <c r="S140" s="82" t="s">
        <v>1456</v>
      </c>
      <c r="T140" s="82" t="s">
        <v>4788</v>
      </c>
      <c r="U140" s="82" t="s">
        <v>4789</v>
      </c>
      <c r="V140" s="82" t="s">
        <v>1457</v>
      </c>
      <c r="W140" s="166"/>
      <c r="X140" s="166"/>
      <c r="Y140" s="166"/>
      <c r="AA140" s="165">
        <f>IF(OR(J140="Fail",ISBLANK(J140)),INDEX('Issue Code Table'!C:C,MATCH(N:N,'Issue Code Table'!A:A,0)),IF(M140="Critical",6,IF(M140="Significant",5,IF(M140="Moderate",3,2))))</f>
        <v>5</v>
      </c>
    </row>
    <row r="141" spans="1:27" ht="57" customHeight="1" x14ac:dyDescent="0.35">
      <c r="A141" s="82" t="s">
        <v>1458</v>
      </c>
      <c r="B141" s="308" t="s">
        <v>180</v>
      </c>
      <c r="C141" s="300" t="s">
        <v>181</v>
      </c>
      <c r="D141" s="82" t="s">
        <v>219</v>
      </c>
      <c r="E141" s="82" t="s">
        <v>1459</v>
      </c>
      <c r="F141" s="82" t="s">
        <v>1460</v>
      </c>
      <c r="G141" s="82" t="s">
        <v>1461</v>
      </c>
      <c r="H141" s="82" t="s">
        <v>1462</v>
      </c>
      <c r="I141" s="66"/>
      <c r="J141" s="71"/>
      <c r="K141" s="82" t="s">
        <v>1463</v>
      </c>
      <c r="L141" s="66"/>
      <c r="M141" s="132" t="s">
        <v>140</v>
      </c>
      <c r="N141" s="212" t="s">
        <v>185</v>
      </c>
      <c r="O141" s="213" t="s">
        <v>186</v>
      </c>
      <c r="P141" s="330"/>
      <c r="Q141" s="66" t="s">
        <v>1380</v>
      </c>
      <c r="R141" s="66" t="s">
        <v>1464</v>
      </c>
      <c r="S141" s="82" t="s">
        <v>1465</v>
      </c>
      <c r="T141" s="82" t="s">
        <v>4790</v>
      </c>
      <c r="U141" s="82" t="s">
        <v>4791</v>
      </c>
      <c r="V141" s="82" t="s">
        <v>1457</v>
      </c>
      <c r="W141" s="166"/>
      <c r="X141" s="166"/>
      <c r="Y141" s="166"/>
      <c r="AA141" s="165">
        <f>IF(OR(J141="Fail",ISBLANK(J141)),INDEX('Issue Code Table'!C:C,MATCH(N:N,'Issue Code Table'!A:A,0)),IF(M141="Critical",6,IF(M141="Significant",5,IF(M141="Moderate",3,2))))</f>
        <v>5</v>
      </c>
    </row>
    <row r="142" spans="1:27" ht="57" customHeight="1" x14ac:dyDescent="0.35">
      <c r="A142" s="82" t="s">
        <v>1466</v>
      </c>
      <c r="B142" s="308" t="s">
        <v>1467</v>
      </c>
      <c r="C142" s="300" t="s">
        <v>1468</v>
      </c>
      <c r="D142" s="82" t="s">
        <v>206</v>
      </c>
      <c r="E142" s="82" t="s">
        <v>1469</v>
      </c>
      <c r="F142" s="82" t="s">
        <v>1470</v>
      </c>
      <c r="G142" s="82" t="s">
        <v>1471</v>
      </c>
      <c r="H142" s="82" t="s">
        <v>1472</v>
      </c>
      <c r="I142" s="66"/>
      <c r="J142" s="71"/>
      <c r="K142" s="82" t="s">
        <v>1473</v>
      </c>
      <c r="L142" s="66"/>
      <c r="M142" s="134" t="s">
        <v>140</v>
      </c>
      <c r="N142" s="213" t="s">
        <v>6440</v>
      </c>
      <c r="O142" s="213" t="s">
        <v>6465</v>
      </c>
      <c r="P142" s="330"/>
      <c r="Q142" s="66" t="s">
        <v>1380</v>
      </c>
      <c r="R142" s="66" t="s">
        <v>1474</v>
      </c>
      <c r="S142" s="82" t="s">
        <v>1475</v>
      </c>
      <c r="T142" s="82" t="s">
        <v>4792</v>
      </c>
      <c r="U142" s="82" t="s">
        <v>4793</v>
      </c>
      <c r="V142" s="82" t="s">
        <v>4794</v>
      </c>
      <c r="W142" s="166"/>
      <c r="X142" s="166"/>
      <c r="Y142" s="166"/>
      <c r="AA142" s="165">
        <f>IF(OR(J142="Fail",ISBLANK(J142)),INDEX('Issue Code Table'!C:C,MATCH(N:N,'Issue Code Table'!A:A,0)),IF(M142="Critical",6,IF(M142="Significant",5,IF(M142="Moderate",3,2))))</f>
        <v>6</v>
      </c>
    </row>
    <row r="143" spans="1:27" ht="57" customHeight="1" x14ac:dyDescent="0.35">
      <c r="A143" s="82" t="s">
        <v>1476</v>
      </c>
      <c r="B143" s="301" t="s">
        <v>1477</v>
      </c>
      <c r="C143" s="302" t="s">
        <v>1478</v>
      </c>
      <c r="D143" s="82" t="s">
        <v>219</v>
      </c>
      <c r="E143" s="82" t="s">
        <v>1479</v>
      </c>
      <c r="F143" s="82" t="s">
        <v>1480</v>
      </c>
      <c r="G143" s="82" t="s">
        <v>6505</v>
      </c>
      <c r="H143" s="82" t="s">
        <v>6500</v>
      </c>
      <c r="I143" s="66"/>
      <c r="J143" s="71"/>
      <c r="K143" s="82" t="s">
        <v>1481</v>
      </c>
      <c r="L143" s="66" t="s">
        <v>1482</v>
      </c>
      <c r="M143" s="134" t="s">
        <v>151</v>
      </c>
      <c r="N143" s="260" t="s">
        <v>1492</v>
      </c>
      <c r="O143" s="260" t="s">
        <v>1493</v>
      </c>
      <c r="P143" s="330"/>
      <c r="Q143" s="66" t="s">
        <v>1380</v>
      </c>
      <c r="R143" s="66" t="s">
        <v>1484</v>
      </c>
      <c r="S143" s="82" t="s">
        <v>1485</v>
      </c>
      <c r="T143" s="82" t="s">
        <v>4795</v>
      </c>
      <c r="U143" s="82" t="s">
        <v>4796</v>
      </c>
      <c r="V143" s="82"/>
      <c r="W143" s="166"/>
      <c r="X143" s="166"/>
      <c r="Y143" s="166"/>
      <c r="AA143" s="165">
        <f>IF(OR(J143="Fail",ISBLANK(J143)),INDEX('Issue Code Table'!C:C,MATCH(N:N,'Issue Code Table'!A:A,0)),IF(M143="Critical",6,IF(M143="Significant",5,IF(M143="Moderate",3,2))))</f>
        <v>4</v>
      </c>
    </row>
    <row r="144" spans="1:27" ht="57" customHeight="1" x14ac:dyDescent="0.35">
      <c r="A144" s="82" t="s">
        <v>1486</v>
      </c>
      <c r="B144" s="301" t="s">
        <v>1477</v>
      </c>
      <c r="C144" s="302" t="s">
        <v>1478</v>
      </c>
      <c r="D144" s="82" t="s">
        <v>219</v>
      </c>
      <c r="E144" s="82" t="s">
        <v>1487</v>
      </c>
      <c r="F144" s="82" t="s">
        <v>1488</v>
      </c>
      <c r="G144" s="82" t="s">
        <v>1489</v>
      </c>
      <c r="H144" s="82" t="s">
        <v>1490</v>
      </c>
      <c r="I144" s="66"/>
      <c r="J144" s="71"/>
      <c r="K144" s="82" t="s">
        <v>1491</v>
      </c>
      <c r="L144" s="66"/>
      <c r="M144" s="134" t="s">
        <v>151</v>
      </c>
      <c r="N144" s="260" t="s">
        <v>1492</v>
      </c>
      <c r="O144" s="260" t="s">
        <v>1493</v>
      </c>
      <c r="P144" s="330"/>
      <c r="Q144" s="66" t="s">
        <v>1380</v>
      </c>
      <c r="R144" s="66" t="s">
        <v>1494</v>
      </c>
      <c r="S144" s="82" t="s">
        <v>1495</v>
      </c>
      <c r="T144" s="82" t="s">
        <v>4797</v>
      </c>
      <c r="U144" s="82" t="s">
        <v>4798</v>
      </c>
      <c r="V144" s="82"/>
      <c r="W144" s="166"/>
      <c r="X144" s="166"/>
      <c r="Y144" s="166"/>
      <c r="AA144" s="165">
        <f>IF(OR(J144="Fail",ISBLANK(J144)),INDEX('Issue Code Table'!C:C,MATCH(N:N,'Issue Code Table'!A:A,0)),IF(M144="Critical",6,IF(M144="Significant",5,IF(M144="Moderate",3,2))))</f>
        <v>4</v>
      </c>
    </row>
    <row r="145" spans="1:27" ht="57" customHeight="1" x14ac:dyDescent="0.35">
      <c r="A145" s="82" t="s">
        <v>1497</v>
      </c>
      <c r="B145" s="308" t="s">
        <v>457</v>
      </c>
      <c r="C145" s="300" t="s">
        <v>458</v>
      </c>
      <c r="D145" s="82" t="s">
        <v>206</v>
      </c>
      <c r="E145" s="82" t="s">
        <v>1498</v>
      </c>
      <c r="F145" s="82" t="s">
        <v>1499</v>
      </c>
      <c r="G145" s="82" t="s">
        <v>1500</v>
      </c>
      <c r="H145" s="82" t="s">
        <v>1501</v>
      </c>
      <c r="I145" s="66"/>
      <c r="J145" s="71"/>
      <c r="K145" s="82" t="s">
        <v>1502</v>
      </c>
      <c r="L145" s="66"/>
      <c r="M145" s="132" t="s">
        <v>140</v>
      </c>
      <c r="N145" s="212" t="s">
        <v>185</v>
      </c>
      <c r="O145" s="213" t="s">
        <v>186</v>
      </c>
      <c r="P145" s="330"/>
      <c r="Q145" s="66" t="s">
        <v>1380</v>
      </c>
      <c r="R145" s="66" t="s">
        <v>1503</v>
      </c>
      <c r="S145" s="82" t="s">
        <v>1504</v>
      </c>
      <c r="T145" s="82" t="s">
        <v>4799</v>
      </c>
      <c r="U145" s="82" t="s">
        <v>4800</v>
      </c>
      <c r="V145" s="82" t="s">
        <v>1505</v>
      </c>
      <c r="W145" s="166"/>
      <c r="X145" s="166"/>
      <c r="Y145" s="166"/>
      <c r="AA145" s="165">
        <f>IF(OR(J145="Fail",ISBLANK(J145)),INDEX('Issue Code Table'!C:C,MATCH(N:N,'Issue Code Table'!A:A,0)),IF(M145="Critical",6,IF(M145="Significant",5,IF(M145="Moderate",3,2))))</f>
        <v>5</v>
      </c>
    </row>
    <row r="146" spans="1:27" ht="57" customHeight="1" x14ac:dyDescent="0.35">
      <c r="A146" s="82" t="s">
        <v>1506</v>
      </c>
      <c r="B146" s="82" t="s">
        <v>546</v>
      </c>
      <c r="C146" s="300" t="s">
        <v>547</v>
      </c>
      <c r="D146" s="82" t="s">
        <v>206</v>
      </c>
      <c r="E146" s="82" t="s">
        <v>1507</v>
      </c>
      <c r="F146" s="82" t="s">
        <v>1508</v>
      </c>
      <c r="G146" s="82" t="s">
        <v>1509</v>
      </c>
      <c r="H146" s="82" t="s">
        <v>551</v>
      </c>
      <c r="I146" s="66"/>
      <c r="J146" s="71"/>
      <c r="K146" s="82" t="s">
        <v>1510</v>
      </c>
      <c r="L146" s="66" t="s">
        <v>1511</v>
      </c>
      <c r="M146" s="134" t="s">
        <v>198</v>
      </c>
      <c r="N146" s="213" t="s">
        <v>553</v>
      </c>
      <c r="O146" s="225" t="s">
        <v>566</v>
      </c>
      <c r="P146" s="330"/>
      <c r="Q146" s="66" t="s">
        <v>1380</v>
      </c>
      <c r="R146" s="66" t="s">
        <v>1512</v>
      </c>
      <c r="S146" s="82" t="s">
        <v>1513</v>
      </c>
      <c r="T146" s="82" t="s">
        <v>1514</v>
      </c>
      <c r="U146" s="82" t="s">
        <v>4801</v>
      </c>
      <c r="V146" s="82"/>
      <c r="W146" s="166"/>
      <c r="X146" s="166"/>
      <c r="Y146" s="166"/>
      <c r="AA146" s="165" t="e">
        <f>IF(OR(J146="Fail",ISBLANK(J146)),INDEX('Issue Code Table'!C:C,MATCH(N:N,'Issue Code Table'!A:A,0)),IF(M146="Critical",6,IF(M146="Significant",5,IF(M146="Moderate",3,2))))</f>
        <v>#N/A</v>
      </c>
    </row>
    <row r="147" spans="1:27" ht="57" customHeight="1" x14ac:dyDescent="0.35">
      <c r="A147" s="82" t="s">
        <v>1515</v>
      </c>
      <c r="B147" s="308" t="s">
        <v>471</v>
      </c>
      <c r="C147" s="300" t="s">
        <v>472</v>
      </c>
      <c r="D147" s="82" t="s">
        <v>219</v>
      </c>
      <c r="E147" s="82" t="s">
        <v>1516</v>
      </c>
      <c r="F147" s="294" t="s">
        <v>6404</v>
      </c>
      <c r="G147" s="294" t="s">
        <v>6405</v>
      </c>
      <c r="H147" s="294" t="s">
        <v>6403</v>
      </c>
      <c r="I147" s="66"/>
      <c r="J147" s="71"/>
      <c r="K147" s="82" t="s">
        <v>1517</v>
      </c>
      <c r="L147" s="67" t="s">
        <v>6406</v>
      </c>
      <c r="M147" s="134" t="s">
        <v>140</v>
      </c>
      <c r="N147" s="213" t="s">
        <v>1518</v>
      </c>
      <c r="O147" s="213" t="s">
        <v>1519</v>
      </c>
      <c r="P147" s="330"/>
      <c r="Q147" s="66" t="s">
        <v>1520</v>
      </c>
      <c r="R147" s="66" t="s">
        <v>1521</v>
      </c>
      <c r="S147" s="82" t="s">
        <v>1522</v>
      </c>
      <c r="T147" s="82" t="s">
        <v>4802</v>
      </c>
      <c r="U147" s="82" t="s">
        <v>4803</v>
      </c>
      <c r="V147" s="82" t="s">
        <v>1523</v>
      </c>
      <c r="W147" s="166"/>
      <c r="X147" s="166"/>
      <c r="Y147" s="166"/>
      <c r="AA147" s="165">
        <f>IF(OR(J147="Fail",ISBLANK(J147)),INDEX('Issue Code Table'!C:C,MATCH(N:N,'Issue Code Table'!A:A,0)),IF(M147="Critical",6,IF(M147="Significant",5,IF(M147="Moderate",3,2))))</f>
        <v>6</v>
      </c>
    </row>
    <row r="148" spans="1:27" ht="57" customHeight="1" x14ac:dyDescent="0.35">
      <c r="A148" s="82" t="s">
        <v>1524</v>
      </c>
      <c r="B148" s="82" t="s">
        <v>1525</v>
      </c>
      <c r="C148" s="300" t="s">
        <v>1526</v>
      </c>
      <c r="D148" s="82" t="s">
        <v>219</v>
      </c>
      <c r="E148" s="82" t="s">
        <v>1527</v>
      </c>
      <c r="F148" s="82" t="s">
        <v>1528</v>
      </c>
      <c r="G148" s="82" t="s">
        <v>4804</v>
      </c>
      <c r="H148" s="82" t="s">
        <v>1529</v>
      </c>
      <c r="I148" s="66"/>
      <c r="J148" s="71"/>
      <c r="K148" s="82" t="s">
        <v>1530</v>
      </c>
      <c r="L148" s="67" t="s">
        <v>1531</v>
      </c>
      <c r="M148" s="134" t="s">
        <v>140</v>
      </c>
      <c r="N148" s="213" t="s">
        <v>1417</v>
      </c>
      <c r="O148" s="213" t="s">
        <v>1418</v>
      </c>
      <c r="P148" s="330"/>
      <c r="Q148" s="66" t="s">
        <v>1520</v>
      </c>
      <c r="R148" s="66" t="s">
        <v>1532</v>
      </c>
      <c r="S148" s="82" t="s">
        <v>1533</v>
      </c>
      <c r="T148" s="82" t="s">
        <v>4805</v>
      </c>
      <c r="U148" s="82" t="s">
        <v>4806</v>
      </c>
      <c r="V148" s="82" t="s">
        <v>1523</v>
      </c>
      <c r="W148" s="166"/>
      <c r="X148" s="166"/>
      <c r="Y148" s="166"/>
      <c r="AA148" s="165">
        <f>IF(OR(J148="Fail",ISBLANK(J148)),INDEX('Issue Code Table'!C:C,MATCH(N:N,'Issue Code Table'!A:A,0)),IF(M148="Critical",6,IF(M148="Significant",5,IF(M148="Moderate",3,2))))</f>
        <v>5</v>
      </c>
    </row>
    <row r="149" spans="1:27" ht="57" customHeight="1" x14ac:dyDescent="0.35">
      <c r="A149" s="82" t="s">
        <v>1534</v>
      </c>
      <c r="B149" s="308" t="s">
        <v>471</v>
      </c>
      <c r="C149" s="300" t="s">
        <v>472</v>
      </c>
      <c r="D149" s="82" t="s">
        <v>219</v>
      </c>
      <c r="E149" s="82" t="s">
        <v>1535</v>
      </c>
      <c r="F149" s="82" t="s">
        <v>1536</v>
      </c>
      <c r="G149" s="82" t="s">
        <v>4807</v>
      </c>
      <c r="H149" s="82" t="s">
        <v>1537</v>
      </c>
      <c r="I149" s="66"/>
      <c r="J149" s="71"/>
      <c r="K149" s="82" t="s">
        <v>1538</v>
      </c>
      <c r="L149" s="67" t="s">
        <v>1539</v>
      </c>
      <c r="M149" s="134" t="s">
        <v>151</v>
      </c>
      <c r="N149" s="213" t="s">
        <v>1540</v>
      </c>
      <c r="O149" s="213" t="s">
        <v>1541</v>
      </c>
      <c r="P149" s="330"/>
      <c r="Q149" s="66" t="s">
        <v>1520</v>
      </c>
      <c r="R149" s="66" t="s">
        <v>1542</v>
      </c>
      <c r="S149" s="82" t="s">
        <v>1543</v>
      </c>
      <c r="T149" s="82" t="s">
        <v>4808</v>
      </c>
      <c r="U149" s="82" t="s">
        <v>4809</v>
      </c>
      <c r="V149" s="82"/>
      <c r="W149" s="166"/>
      <c r="X149" s="166"/>
      <c r="Y149" s="166"/>
      <c r="AA149" s="165">
        <f>IF(OR(J149="Fail",ISBLANK(J149)),INDEX('Issue Code Table'!C:C,MATCH(N:N,'Issue Code Table'!A:A,0)),IF(M149="Critical",6,IF(M149="Significant",5,IF(M149="Moderate",3,2))))</f>
        <v>3</v>
      </c>
    </row>
    <row r="150" spans="1:27" ht="57" customHeight="1" x14ac:dyDescent="0.35">
      <c r="A150" s="82" t="s">
        <v>1544</v>
      </c>
      <c r="B150" s="308" t="s">
        <v>471</v>
      </c>
      <c r="C150" s="300" t="s">
        <v>472</v>
      </c>
      <c r="D150" s="82" t="s">
        <v>219</v>
      </c>
      <c r="E150" s="82" t="s">
        <v>1545</v>
      </c>
      <c r="F150" s="82" t="s">
        <v>1546</v>
      </c>
      <c r="G150" s="82" t="s">
        <v>1547</v>
      </c>
      <c r="H150" s="82" t="s">
        <v>1548</v>
      </c>
      <c r="I150" s="66"/>
      <c r="J150" s="71"/>
      <c r="K150" s="82" t="s">
        <v>1549</v>
      </c>
      <c r="L150" s="66"/>
      <c r="M150" s="132" t="s">
        <v>140</v>
      </c>
      <c r="N150" s="212" t="s">
        <v>185</v>
      </c>
      <c r="O150" s="213" t="s">
        <v>186</v>
      </c>
      <c r="P150" s="330"/>
      <c r="Q150" s="66" t="s">
        <v>1520</v>
      </c>
      <c r="R150" s="66" t="s">
        <v>1550</v>
      </c>
      <c r="S150" s="82" t="s">
        <v>1551</v>
      </c>
      <c r="T150" s="82" t="s">
        <v>4810</v>
      </c>
      <c r="U150" s="82" t="s">
        <v>4811</v>
      </c>
      <c r="V150" s="82" t="s">
        <v>1523</v>
      </c>
      <c r="W150" s="166"/>
      <c r="X150" s="166"/>
      <c r="Y150" s="166"/>
      <c r="AA150" s="165">
        <f>IF(OR(J150="Fail",ISBLANK(J150)),INDEX('Issue Code Table'!C:C,MATCH(N:N,'Issue Code Table'!A:A,0)),IF(M150="Critical",6,IF(M150="Significant",5,IF(M150="Moderate",3,2))))</f>
        <v>5</v>
      </c>
    </row>
    <row r="151" spans="1:27" ht="57" customHeight="1" x14ac:dyDescent="0.35">
      <c r="A151" s="82" t="s">
        <v>1552</v>
      </c>
      <c r="B151" s="308" t="s">
        <v>144</v>
      </c>
      <c r="C151" s="332" t="s">
        <v>145</v>
      </c>
      <c r="D151" s="82" t="s">
        <v>219</v>
      </c>
      <c r="E151" s="82" t="s">
        <v>1553</v>
      </c>
      <c r="F151" s="82" t="s">
        <v>4812</v>
      </c>
      <c r="G151" s="82" t="s">
        <v>1554</v>
      </c>
      <c r="H151" s="82" t="s">
        <v>1555</v>
      </c>
      <c r="I151" s="66"/>
      <c r="J151" s="71"/>
      <c r="K151" s="82" t="s">
        <v>1556</v>
      </c>
      <c r="L151" s="66"/>
      <c r="M151" s="134" t="s">
        <v>140</v>
      </c>
      <c r="N151" s="213" t="s">
        <v>1557</v>
      </c>
      <c r="O151" s="213" t="s">
        <v>1558</v>
      </c>
      <c r="P151" s="330"/>
      <c r="Q151" s="66" t="s">
        <v>1559</v>
      </c>
      <c r="R151" s="66" t="s">
        <v>1560</v>
      </c>
      <c r="S151" s="82" t="s">
        <v>4813</v>
      </c>
      <c r="T151" s="82" t="s">
        <v>4814</v>
      </c>
      <c r="U151" s="82" t="s">
        <v>4815</v>
      </c>
      <c r="V151" s="82" t="s">
        <v>1561</v>
      </c>
      <c r="W151" s="166"/>
      <c r="X151" s="166"/>
      <c r="Y151" s="166"/>
      <c r="AA151" s="165">
        <f>IF(OR(J151="Fail",ISBLANK(J151)),INDEX('Issue Code Table'!C:C,MATCH(N:N,'Issue Code Table'!A:A,0)),IF(M151="Critical",6,IF(M151="Significant",5,IF(M151="Moderate",3,2))))</f>
        <v>7</v>
      </c>
    </row>
    <row r="152" spans="1:27" ht="57" customHeight="1" x14ac:dyDescent="0.35">
      <c r="A152" s="82" t="s">
        <v>1562</v>
      </c>
      <c r="B152" s="308" t="s">
        <v>144</v>
      </c>
      <c r="C152" s="332" t="s">
        <v>145</v>
      </c>
      <c r="D152" s="82" t="s">
        <v>219</v>
      </c>
      <c r="E152" s="82" t="s">
        <v>1563</v>
      </c>
      <c r="F152" s="82" t="s">
        <v>1564</v>
      </c>
      <c r="G152" s="82" t="s">
        <v>1565</v>
      </c>
      <c r="H152" s="82" t="s">
        <v>1566</v>
      </c>
      <c r="I152" s="66"/>
      <c r="J152" s="71"/>
      <c r="K152" s="82" t="s">
        <v>1567</v>
      </c>
      <c r="L152" s="66"/>
      <c r="M152" s="132" t="s">
        <v>140</v>
      </c>
      <c r="N152" s="212" t="s">
        <v>185</v>
      </c>
      <c r="O152" s="213" t="s">
        <v>186</v>
      </c>
      <c r="P152" s="330"/>
      <c r="Q152" s="66" t="s">
        <v>1559</v>
      </c>
      <c r="R152" s="66" t="s">
        <v>1568</v>
      </c>
      <c r="S152" s="82" t="s">
        <v>1569</v>
      </c>
      <c r="T152" s="82" t="s">
        <v>4816</v>
      </c>
      <c r="U152" s="82" t="s">
        <v>4817</v>
      </c>
      <c r="V152" s="82" t="s">
        <v>1570</v>
      </c>
      <c r="W152" s="166"/>
      <c r="X152" s="166"/>
      <c r="Y152" s="166"/>
      <c r="AA152" s="165">
        <f>IF(OR(J152="Fail",ISBLANK(J152)),INDEX('Issue Code Table'!C:C,MATCH(N:N,'Issue Code Table'!A:A,0)),IF(M152="Critical",6,IF(M152="Significant",5,IF(M152="Moderate",3,2))))</f>
        <v>5</v>
      </c>
    </row>
    <row r="153" spans="1:27" ht="57" customHeight="1" x14ac:dyDescent="0.35">
      <c r="A153" s="82" t="s">
        <v>1571</v>
      </c>
      <c r="B153" s="82" t="s">
        <v>457</v>
      </c>
      <c r="C153" s="300" t="s">
        <v>458</v>
      </c>
      <c r="D153" s="82" t="s">
        <v>219</v>
      </c>
      <c r="E153" s="82" t="s">
        <v>1572</v>
      </c>
      <c r="F153" s="82" t="s">
        <v>1573</v>
      </c>
      <c r="G153" s="82" t="s">
        <v>1574</v>
      </c>
      <c r="H153" s="82" t="s">
        <v>1575</v>
      </c>
      <c r="I153" s="66"/>
      <c r="J153" s="71"/>
      <c r="K153" s="82" t="s">
        <v>1556</v>
      </c>
      <c r="L153" s="66"/>
      <c r="M153" s="132" t="s">
        <v>140</v>
      </c>
      <c r="N153" s="212" t="s">
        <v>1576</v>
      </c>
      <c r="O153" s="213" t="s">
        <v>1577</v>
      </c>
      <c r="P153" s="330"/>
      <c r="Q153" s="66" t="s">
        <v>1559</v>
      </c>
      <c r="R153" s="66" t="s">
        <v>1578</v>
      </c>
      <c r="S153" s="82" t="s">
        <v>1579</v>
      </c>
      <c r="T153" s="82" t="s">
        <v>4818</v>
      </c>
      <c r="U153" s="82" t="s">
        <v>4819</v>
      </c>
      <c r="V153" s="82" t="s">
        <v>1580</v>
      </c>
      <c r="W153" s="166"/>
      <c r="X153" s="166"/>
      <c r="Y153" s="166"/>
      <c r="AA153" s="165">
        <f>IF(OR(J153="Fail",ISBLANK(J153)),INDEX('Issue Code Table'!C:C,MATCH(N:N,'Issue Code Table'!A:A,0)),IF(M153="Critical",6,IF(M153="Significant",5,IF(M153="Moderate",3,2))))</f>
        <v>5</v>
      </c>
    </row>
    <row r="154" spans="1:27" ht="57" customHeight="1" x14ac:dyDescent="0.35">
      <c r="A154" s="82" t="s">
        <v>1581</v>
      </c>
      <c r="B154" s="308" t="s">
        <v>144</v>
      </c>
      <c r="C154" s="332" t="s">
        <v>145</v>
      </c>
      <c r="D154" s="82" t="s">
        <v>206</v>
      </c>
      <c r="E154" s="82" t="s">
        <v>6422</v>
      </c>
      <c r="F154" s="82" t="s">
        <v>1582</v>
      </c>
      <c r="G154" s="82" t="s">
        <v>6420</v>
      </c>
      <c r="H154" s="82" t="s">
        <v>6423</v>
      </c>
      <c r="I154" s="78"/>
      <c r="J154" s="71"/>
      <c r="K154" s="82" t="s">
        <v>1583</v>
      </c>
      <c r="L154" s="80" t="s">
        <v>6396</v>
      </c>
      <c r="M154" s="134" t="s">
        <v>140</v>
      </c>
      <c r="N154" s="213" t="s">
        <v>1584</v>
      </c>
      <c r="O154" s="213" t="s">
        <v>1585</v>
      </c>
      <c r="P154" s="166"/>
      <c r="Q154" s="66">
        <v>7.1</v>
      </c>
      <c r="R154" s="79" t="s">
        <v>1586</v>
      </c>
      <c r="S154" s="82" t="s">
        <v>2134</v>
      </c>
      <c r="T154" s="82" t="s">
        <v>6424</v>
      </c>
      <c r="U154" s="82" t="s">
        <v>6425</v>
      </c>
      <c r="V154" s="82" t="s">
        <v>1587</v>
      </c>
      <c r="W154" s="166"/>
      <c r="X154" s="166"/>
      <c r="Y154" s="166"/>
      <c r="AA154" s="165">
        <f>IF(OR(J154="Fail",ISBLANK(J154)),INDEX('Issue Code Table'!C:C,MATCH(N:N,'Issue Code Table'!A:A,0)),IF(M154="Critical",6,IF(M154="Significant",5,IF(M154="Moderate",3,2))))</f>
        <v>5</v>
      </c>
    </row>
    <row r="155" spans="1:27" ht="57" customHeight="1" x14ac:dyDescent="0.35">
      <c r="A155" s="82" t="s">
        <v>1588</v>
      </c>
      <c r="B155" s="308" t="s">
        <v>471</v>
      </c>
      <c r="C155" s="300" t="s">
        <v>472</v>
      </c>
      <c r="D155" s="82" t="s">
        <v>219</v>
      </c>
      <c r="E155" s="82" t="s">
        <v>1589</v>
      </c>
      <c r="F155" s="82" t="s">
        <v>1590</v>
      </c>
      <c r="G155" s="82" t="s">
        <v>1591</v>
      </c>
      <c r="H155" s="82" t="s">
        <v>1592</v>
      </c>
      <c r="I155" s="66"/>
      <c r="J155" s="71"/>
      <c r="K155" s="82" t="s">
        <v>1593</v>
      </c>
      <c r="L155" s="66"/>
      <c r="M155" s="134" t="s">
        <v>140</v>
      </c>
      <c r="N155" s="213" t="s">
        <v>1594</v>
      </c>
      <c r="O155" s="213" t="s">
        <v>1595</v>
      </c>
      <c r="P155" s="330"/>
      <c r="Q155" s="66" t="s">
        <v>1596</v>
      </c>
      <c r="R155" s="66" t="s">
        <v>1597</v>
      </c>
      <c r="S155" s="82" t="s">
        <v>1598</v>
      </c>
      <c r="T155" s="82" t="s">
        <v>4820</v>
      </c>
      <c r="U155" s="82" t="s">
        <v>4821</v>
      </c>
      <c r="V155" s="82" t="s">
        <v>1599</v>
      </c>
      <c r="W155" s="166"/>
      <c r="X155" s="166"/>
      <c r="Y155" s="166"/>
      <c r="AA155" s="165">
        <f>IF(OR(J155="Fail",ISBLANK(J155)),INDEX('Issue Code Table'!C:C,MATCH(N:N,'Issue Code Table'!A:A,0)),IF(M155="Critical",6,IF(M155="Significant",5,IF(M155="Moderate",3,2))))</f>
        <v>5</v>
      </c>
    </row>
    <row r="156" spans="1:27" ht="57" customHeight="1" x14ac:dyDescent="0.35">
      <c r="A156" s="82" t="s">
        <v>1600</v>
      </c>
      <c r="B156" s="82" t="s">
        <v>144</v>
      </c>
      <c r="C156" s="332" t="s">
        <v>145</v>
      </c>
      <c r="D156" s="82" t="s">
        <v>219</v>
      </c>
      <c r="E156" s="82" t="s">
        <v>2138</v>
      </c>
      <c r="F156" s="82" t="s">
        <v>2139</v>
      </c>
      <c r="G156" s="82" t="s">
        <v>6421</v>
      </c>
      <c r="H156" s="82" t="s">
        <v>2140</v>
      </c>
      <c r="I156" s="66"/>
      <c r="J156" s="71"/>
      <c r="K156" s="82" t="s">
        <v>1601</v>
      </c>
      <c r="L156" s="67" t="s">
        <v>1602</v>
      </c>
      <c r="M156" s="134" t="s">
        <v>198</v>
      </c>
      <c r="N156" s="213" t="s">
        <v>1603</v>
      </c>
      <c r="O156" s="213" t="s">
        <v>1604</v>
      </c>
      <c r="P156" s="330"/>
      <c r="Q156" s="66" t="s">
        <v>1596</v>
      </c>
      <c r="R156" s="66" t="s">
        <v>1605</v>
      </c>
      <c r="S156" s="82" t="s">
        <v>1606</v>
      </c>
      <c r="T156" s="82" t="s">
        <v>4822</v>
      </c>
      <c r="U156" s="82" t="s">
        <v>4823</v>
      </c>
      <c r="V156" s="82"/>
      <c r="W156" s="166"/>
      <c r="X156" s="166"/>
      <c r="Y156" s="166"/>
      <c r="AA156" s="165">
        <f>IF(OR(J156="Fail",ISBLANK(J156)),INDEX('Issue Code Table'!C:C,MATCH(N:N,'Issue Code Table'!A:A,0)),IF(M156="Critical",6,IF(M156="Significant",5,IF(M156="Moderate",3,2))))</f>
        <v>1</v>
      </c>
    </row>
    <row r="157" spans="1:27" ht="57" customHeight="1" x14ac:dyDescent="0.35">
      <c r="A157" s="82" t="s">
        <v>1607</v>
      </c>
      <c r="B157" s="308" t="s">
        <v>144</v>
      </c>
      <c r="C157" s="332" t="s">
        <v>145</v>
      </c>
      <c r="D157" s="82" t="s">
        <v>219</v>
      </c>
      <c r="E157" s="82" t="s">
        <v>1608</v>
      </c>
      <c r="F157" s="82" t="s">
        <v>1609</v>
      </c>
      <c r="G157" s="82" t="s">
        <v>1610</v>
      </c>
      <c r="H157" s="82" t="s">
        <v>1611</v>
      </c>
      <c r="I157" s="66"/>
      <c r="J157" s="71"/>
      <c r="K157" s="82" t="s">
        <v>1593</v>
      </c>
      <c r="L157" s="67"/>
      <c r="M157" s="134" t="s">
        <v>151</v>
      </c>
      <c r="N157" s="213" t="s">
        <v>1612</v>
      </c>
      <c r="O157" s="213" t="s">
        <v>1613</v>
      </c>
      <c r="P157" s="330"/>
      <c r="Q157" s="66" t="s">
        <v>1596</v>
      </c>
      <c r="R157" s="66" t="s">
        <v>1614</v>
      </c>
      <c r="S157" s="82" t="s">
        <v>1615</v>
      </c>
      <c r="T157" s="82" t="s">
        <v>4824</v>
      </c>
      <c r="U157" s="82" t="s">
        <v>4825</v>
      </c>
      <c r="V157" s="82"/>
      <c r="W157" s="166"/>
      <c r="X157" s="166"/>
      <c r="Y157" s="166"/>
      <c r="AA157" s="165">
        <f>IF(OR(J157="Fail",ISBLANK(J157)),INDEX('Issue Code Table'!C:C,MATCH(N:N,'Issue Code Table'!A:A,0)),IF(M157="Critical",6,IF(M157="Significant",5,IF(M157="Moderate",3,2))))</f>
        <v>5</v>
      </c>
    </row>
    <row r="158" spans="1:27" ht="57" customHeight="1" x14ac:dyDescent="0.35">
      <c r="A158" s="82" t="s">
        <v>1616</v>
      </c>
      <c r="B158" s="82" t="s">
        <v>471</v>
      </c>
      <c r="C158" s="300" t="s">
        <v>472</v>
      </c>
      <c r="D158" s="82" t="s">
        <v>219</v>
      </c>
      <c r="E158" s="82" t="s">
        <v>1617</v>
      </c>
      <c r="F158" s="82" t="s">
        <v>1618</v>
      </c>
      <c r="G158" s="82" t="s">
        <v>1619</v>
      </c>
      <c r="H158" s="82" t="s">
        <v>1620</v>
      </c>
      <c r="I158" s="66"/>
      <c r="J158" s="71"/>
      <c r="K158" s="82" t="s">
        <v>1601</v>
      </c>
      <c r="L158" s="67"/>
      <c r="M158" s="259" t="s">
        <v>198</v>
      </c>
      <c r="N158" s="260" t="s">
        <v>1621</v>
      </c>
      <c r="O158" s="260" t="s">
        <v>1622</v>
      </c>
      <c r="P158" s="330"/>
      <c r="Q158" s="66" t="s">
        <v>1596</v>
      </c>
      <c r="R158" s="66" t="s">
        <v>1623</v>
      </c>
      <c r="S158" s="82" t="s">
        <v>1624</v>
      </c>
      <c r="T158" s="82" t="s">
        <v>1625</v>
      </c>
      <c r="U158" s="82" t="s">
        <v>1626</v>
      </c>
      <c r="V158" s="82"/>
      <c r="W158" s="166"/>
      <c r="X158" s="166"/>
      <c r="Y158" s="166"/>
      <c r="AA158" s="165">
        <f>IF(OR(J158="Fail",ISBLANK(J158)),INDEX('Issue Code Table'!C:C,MATCH(N:N,'Issue Code Table'!A:A,0)),IF(M158="Critical",6,IF(M158="Significant",5,IF(M158="Moderate",3,2))))</f>
        <v>4</v>
      </c>
    </row>
    <row r="159" spans="1:27" ht="57" customHeight="1" x14ac:dyDescent="0.35">
      <c r="A159" s="82" t="s">
        <v>1627</v>
      </c>
      <c r="B159" s="82" t="s">
        <v>457</v>
      </c>
      <c r="C159" s="300" t="s">
        <v>458</v>
      </c>
      <c r="D159" s="82" t="s">
        <v>219</v>
      </c>
      <c r="E159" s="82" t="s">
        <v>1628</v>
      </c>
      <c r="F159" s="82" t="s">
        <v>1629</v>
      </c>
      <c r="G159" s="82" t="s">
        <v>1630</v>
      </c>
      <c r="H159" s="82" t="s">
        <v>1631</v>
      </c>
      <c r="I159" s="66"/>
      <c r="J159" s="71"/>
      <c r="K159" s="82" t="s">
        <v>1632</v>
      </c>
      <c r="L159" s="66"/>
      <c r="M159" s="134" t="s">
        <v>151</v>
      </c>
      <c r="N159" s="213" t="s">
        <v>464</v>
      </c>
      <c r="O159" s="213" t="s">
        <v>465</v>
      </c>
      <c r="P159" s="330"/>
      <c r="Q159" s="66" t="s">
        <v>1633</v>
      </c>
      <c r="R159" s="66" t="s">
        <v>1634</v>
      </c>
      <c r="S159" s="82" t="s">
        <v>1635</v>
      </c>
      <c r="T159" s="82" t="s">
        <v>4826</v>
      </c>
      <c r="U159" s="82" t="s">
        <v>4827</v>
      </c>
      <c r="V159" s="82"/>
      <c r="W159" s="166"/>
      <c r="X159" s="166"/>
      <c r="Y159" s="166"/>
      <c r="AA159" s="165">
        <f>IF(OR(J159="Fail",ISBLANK(J159)),INDEX('Issue Code Table'!C:C,MATCH(N:N,'Issue Code Table'!A:A,0)),IF(M159="Critical",6,IF(M159="Significant",5,IF(M159="Moderate",3,2))))</f>
        <v>4</v>
      </c>
    </row>
    <row r="160" spans="1:27" ht="57" customHeight="1" x14ac:dyDescent="0.35">
      <c r="A160" s="82" t="s">
        <v>1636</v>
      </c>
      <c r="B160" s="82" t="s">
        <v>457</v>
      </c>
      <c r="C160" s="300" t="s">
        <v>458</v>
      </c>
      <c r="D160" s="82" t="s">
        <v>219</v>
      </c>
      <c r="E160" s="82" t="s">
        <v>1637</v>
      </c>
      <c r="F160" s="82" t="s">
        <v>1638</v>
      </c>
      <c r="G160" s="82" t="s">
        <v>1639</v>
      </c>
      <c r="H160" s="82" t="s">
        <v>1640</v>
      </c>
      <c r="I160" s="66"/>
      <c r="J160" s="71"/>
      <c r="K160" s="82" t="s">
        <v>1641</v>
      </c>
      <c r="L160" s="66"/>
      <c r="M160" s="134" t="s">
        <v>151</v>
      </c>
      <c r="N160" s="213" t="s">
        <v>464</v>
      </c>
      <c r="O160" s="213" t="s">
        <v>465</v>
      </c>
      <c r="P160" s="330"/>
      <c r="Q160" s="66" t="s">
        <v>1633</v>
      </c>
      <c r="R160" s="66" t="s">
        <v>1642</v>
      </c>
      <c r="S160" s="82" t="s">
        <v>1643</v>
      </c>
      <c r="T160" s="82" t="s">
        <v>4828</v>
      </c>
      <c r="U160" s="82" t="s">
        <v>4829</v>
      </c>
      <c r="V160" s="82"/>
      <c r="W160" s="166"/>
      <c r="X160" s="166"/>
      <c r="Y160" s="166"/>
      <c r="AA160" s="165">
        <f>IF(OR(J160="Fail",ISBLANK(J160)),INDEX('Issue Code Table'!C:C,MATCH(N:N,'Issue Code Table'!A:A,0)),IF(M160="Critical",6,IF(M160="Significant",5,IF(M160="Moderate",3,2))))</f>
        <v>4</v>
      </c>
    </row>
    <row r="161" spans="1:27" ht="57" customHeight="1" x14ac:dyDescent="0.35">
      <c r="A161" s="82" t="s">
        <v>1644</v>
      </c>
      <c r="B161" s="82" t="s">
        <v>457</v>
      </c>
      <c r="C161" s="300" t="s">
        <v>458</v>
      </c>
      <c r="D161" s="82" t="s">
        <v>219</v>
      </c>
      <c r="E161" s="82" t="s">
        <v>1645</v>
      </c>
      <c r="F161" s="82" t="s">
        <v>1646</v>
      </c>
      <c r="G161" s="82" t="s">
        <v>1647</v>
      </c>
      <c r="H161" s="82" t="s">
        <v>1648</v>
      </c>
      <c r="I161" s="66"/>
      <c r="J161" s="71"/>
      <c r="K161" s="82" t="s">
        <v>1649</v>
      </c>
      <c r="L161" s="66"/>
      <c r="M161" s="134" t="s">
        <v>151</v>
      </c>
      <c r="N161" s="213" t="s">
        <v>464</v>
      </c>
      <c r="O161" s="213" t="s">
        <v>465</v>
      </c>
      <c r="P161" s="330"/>
      <c r="Q161" s="66" t="s">
        <v>1633</v>
      </c>
      <c r="R161" s="66" t="s">
        <v>1650</v>
      </c>
      <c r="S161" s="82" t="s">
        <v>1651</v>
      </c>
      <c r="T161" s="82" t="s">
        <v>4830</v>
      </c>
      <c r="U161" s="82" t="s">
        <v>4831</v>
      </c>
      <c r="V161" s="82"/>
      <c r="W161" s="166"/>
      <c r="X161" s="166"/>
      <c r="Y161" s="166"/>
      <c r="AA161" s="165">
        <f>IF(OR(J161="Fail",ISBLANK(J161)),INDEX('Issue Code Table'!C:C,MATCH(N:N,'Issue Code Table'!A:A,0)),IF(M161="Critical",6,IF(M161="Significant",5,IF(M161="Moderate",3,2))))</f>
        <v>4</v>
      </c>
    </row>
    <row r="162" spans="1:27" ht="57" customHeight="1" x14ac:dyDescent="0.35">
      <c r="A162" s="82" t="s">
        <v>1652</v>
      </c>
      <c r="B162" s="82" t="s">
        <v>457</v>
      </c>
      <c r="C162" s="300" t="s">
        <v>458</v>
      </c>
      <c r="D162" s="82" t="s">
        <v>219</v>
      </c>
      <c r="E162" s="82" t="s">
        <v>1653</v>
      </c>
      <c r="F162" s="82" t="s">
        <v>1654</v>
      </c>
      <c r="G162" s="82" t="s">
        <v>1655</v>
      </c>
      <c r="H162" s="82" t="s">
        <v>1656</v>
      </c>
      <c r="I162" s="66"/>
      <c r="J162" s="71"/>
      <c r="K162" s="82" t="s">
        <v>1657</v>
      </c>
      <c r="L162" s="66"/>
      <c r="M162" s="134" t="s">
        <v>151</v>
      </c>
      <c r="N162" s="213" t="s">
        <v>464</v>
      </c>
      <c r="O162" s="213" t="s">
        <v>465</v>
      </c>
      <c r="P162" s="330"/>
      <c r="Q162" s="66" t="s">
        <v>1633</v>
      </c>
      <c r="R162" s="66" t="s">
        <v>1658</v>
      </c>
      <c r="S162" s="82" t="s">
        <v>1659</v>
      </c>
      <c r="T162" s="82" t="s">
        <v>4832</v>
      </c>
      <c r="U162" s="82" t="s">
        <v>4833</v>
      </c>
      <c r="V162" s="82"/>
      <c r="W162" s="166"/>
      <c r="X162" s="166"/>
      <c r="Y162" s="166"/>
      <c r="AA162" s="165">
        <f>IF(OR(J162="Fail",ISBLANK(J162)),INDEX('Issue Code Table'!C:C,MATCH(N:N,'Issue Code Table'!A:A,0)),IF(M162="Critical",6,IF(M162="Significant",5,IF(M162="Moderate",3,2))))</f>
        <v>4</v>
      </c>
    </row>
    <row r="163" spans="1:27" ht="57" customHeight="1" x14ac:dyDescent="0.35">
      <c r="A163" s="82" t="s">
        <v>1660</v>
      </c>
      <c r="B163" s="82" t="s">
        <v>457</v>
      </c>
      <c r="C163" s="300" t="s">
        <v>458</v>
      </c>
      <c r="D163" s="82" t="s">
        <v>219</v>
      </c>
      <c r="E163" s="82" t="s">
        <v>1661</v>
      </c>
      <c r="F163" s="82" t="s">
        <v>1662</v>
      </c>
      <c r="G163" s="82" t="s">
        <v>1663</v>
      </c>
      <c r="H163" s="82" t="s">
        <v>1664</v>
      </c>
      <c r="I163" s="66"/>
      <c r="J163" s="71"/>
      <c r="K163" s="82" t="s">
        <v>1665</v>
      </c>
      <c r="L163" s="66"/>
      <c r="M163" s="134" t="s">
        <v>151</v>
      </c>
      <c r="N163" s="213" t="s">
        <v>464</v>
      </c>
      <c r="O163" s="213" t="s">
        <v>465</v>
      </c>
      <c r="P163" s="330"/>
      <c r="Q163" s="66" t="s">
        <v>1633</v>
      </c>
      <c r="R163" s="66" t="s">
        <v>1666</v>
      </c>
      <c r="S163" s="82" t="s">
        <v>1667</v>
      </c>
      <c r="T163" s="82" t="s">
        <v>4834</v>
      </c>
      <c r="U163" s="82" t="s">
        <v>4835</v>
      </c>
      <c r="V163" s="82"/>
      <c r="W163" s="166"/>
      <c r="X163" s="166"/>
      <c r="Y163" s="166"/>
      <c r="AA163" s="165">
        <f>IF(OR(J163="Fail",ISBLANK(J163)),INDEX('Issue Code Table'!C:C,MATCH(N:N,'Issue Code Table'!A:A,0)),IF(M163="Critical",6,IF(M163="Significant",5,IF(M163="Moderate",3,2))))</f>
        <v>4</v>
      </c>
    </row>
    <row r="164" spans="1:27" ht="57" customHeight="1" x14ac:dyDescent="0.35">
      <c r="A164" s="82" t="s">
        <v>1668</v>
      </c>
      <c r="B164" s="82" t="s">
        <v>457</v>
      </c>
      <c r="C164" s="300" t="s">
        <v>458</v>
      </c>
      <c r="D164" s="82" t="s">
        <v>219</v>
      </c>
      <c r="E164" s="82" t="s">
        <v>1669</v>
      </c>
      <c r="F164" s="82" t="s">
        <v>1670</v>
      </c>
      <c r="G164" s="82" t="s">
        <v>4836</v>
      </c>
      <c r="H164" s="82" t="s">
        <v>1671</v>
      </c>
      <c r="I164" s="66"/>
      <c r="J164" s="71"/>
      <c r="K164" s="82" t="s">
        <v>1672</v>
      </c>
      <c r="L164" s="66"/>
      <c r="M164" s="134" t="s">
        <v>151</v>
      </c>
      <c r="N164" s="213" t="s">
        <v>464</v>
      </c>
      <c r="O164" s="213" t="s">
        <v>465</v>
      </c>
      <c r="P164" s="330"/>
      <c r="Q164" s="66" t="s">
        <v>1633</v>
      </c>
      <c r="R164" s="66" t="s">
        <v>1673</v>
      </c>
      <c r="S164" s="82" t="s">
        <v>1674</v>
      </c>
      <c r="T164" s="82" t="s">
        <v>4837</v>
      </c>
      <c r="U164" s="82" t="s">
        <v>4838</v>
      </c>
      <c r="V164" s="82"/>
      <c r="W164" s="166"/>
      <c r="X164" s="166"/>
      <c r="Y164" s="166"/>
      <c r="AA164" s="165">
        <f>IF(OR(J164="Fail",ISBLANK(J164)),INDEX('Issue Code Table'!C:C,MATCH(N:N,'Issue Code Table'!A:A,0)),IF(M164="Critical",6,IF(M164="Significant",5,IF(M164="Moderate",3,2))))</f>
        <v>4</v>
      </c>
    </row>
    <row r="165" spans="1:27" ht="57" customHeight="1" x14ac:dyDescent="0.35">
      <c r="A165" s="82" t="s">
        <v>1675</v>
      </c>
      <c r="B165" s="82" t="s">
        <v>457</v>
      </c>
      <c r="C165" s="300" t="s">
        <v>458</v>
      </c>
      <c r="D165" s="82" t="s">
        <v>219</v>
      </c>
      <c r="E165" s="82" t="s">
        <v>1676</v>
      </c>
      <c r="F165" s="82" t="s">
        <v>1677</v>
      </c>
      <c r="G165" s="82" t="s">
        <v>1678</v>
      </c>
      <c r="H165" s="82" t="s">
        <v>1679</v>
      </c>
      <c r="I165" s="66"/>
      <c r="J165" s="71"/>
      <c r="K165" s="82" t="s">
        <v>1649</v>
      </c>
      <c r="L165" s="66"/>
      <c r="M165" s="134" t="s">
        <v>151</v>
      </c>
      <c r="N165" s="213" t="s">
        <v>464</v>
      </c>
      <c r="O165" s="213" t="s">
        <v>465</v>
      </c>
      <c r="P165" s="330"/>
      <c r="Q165" s="66" t="s">
        <v>1633</v>
      </c>
      <c r="R165" s="66" t="s">
        <v>1680</v>
      </c>
      <c r="S165" s="82" t="s">
        <v>1681</v>
      </c>
      <c r="T165" s="82" t="s">
        <v>1682</v>
      </c>
      <c r="U165" s="82" t="s">
        <v>4839</v>
      </c>
      <c r="V165" s="82"/>
      <c r="W165" s="166"/>
      <c r="X165" s="166"/>
      <c r="Y165" s="166"/>
      <c r="AA165" s="165">
        <f>IF(OR(J165="Fail",ISBLANK(J165)),INDEX('Issue Code Table'!C:C,MATCH(N:N,'Issue Code Table'!A:A,0)),IF(M165="Critical",6,IF(M165="Significant",5,IF(M165="Moderate",3,2))))</f>
        <v>4</v>
      </c>
    </row>
    <row r="166" spans="1:27" ht="57" customHeight="1" x14ac:dyDescent="0.35">
      <c r="A166" s="82" t="s">
        <v>1683</v>
      </c>
      <c r="B166" s="82" t="s">
        <v>457</v>
      </c>
      <c r="C166" s="300" t="s">
        <v>458</v>
      </c>
      <c r="D166" s="82" t="s">
        <v>219</v>
      </c>
      <c r="E166" s="82" t="s">
        <v>1684</v>
      </c>
      <c r="F166" s="82" t="s">
        <v>1685</v>
      </c>
      <c r="G166" s="82" t="s">
        <v>4840</v>
      </c>
      <c r="H166" s="82" t="s">
        <v>1686</v>
      </c>
      <c r="I166" s="66"/>
      <c r="J166" s="71"/>
      <c r="K166" s="82" t="s">
        <v>1687</v>
      </c>
      <c r="L166" s="66"/>
      <c r="M166" s="134" t="s">
        <v>151</v>
      </c>
      <c r="N166" s="213" t="s">
        <v>464</v>
      </c>
      <c r="O166" s="213" t="s">
        <v>465</v>
      </c>
      <c r="P166" s="330"/>
      <c r="Q166" s="66" t="s">
        <v>1633</v>
      </c>
      <c r="R166" s="66" t="s">
        <v>1688</v>
      </c>
      <c r="S166" s="82" t="s">
        <v>1689</v>
      </c>
      <c r="T166" s="82" t="s">
        <v>4841</v>
      </c>
      <c r="U166" s="82" t="s">
        <v>4842</v>
      </c>
      <c r="V166" s="82"/>
      <c r="W166" s="166"/>
      <c r="X166" s="166"/>
      <c r="Y166" s="166"/>
      <c r="AA166" s="165">
        <f>IF(OR(J166="Fail",ISBLANK(J166)),INDEX('Issue Code Table'!C:C,MATCH(N:N,'Issue Code Table'!A:A,0)),IF(M166="Critical",6,IF(M166="Significant",5,IF(M166="Moderate",3,2))))</f>
        <v>4</v>
      </c>
    </row>
    <row r="167" spans="1:27" ht="57" customHeight="1" x14ac:dyDescent="0.35">
      <c r="A167" s="82" t="s">
        <v>1690</v>
      </c>
      <c r="B167" s="82" t="s">
        <v>180</v>
      </c>
      <c r="C167" s="300" t="s">
        <v>181</v>
      </c>
      <c r="D167" s="82" t="s">
        <v>219</v>
      </c>
      <c r="E167" s="82" t="s">
        <v>1691</v>
      </c>
      <c r="F167" s="82" t="s">
        <v>1692</v>
      </c>
      <c r="G167" s="82" t="s">
        <v>1693</v>
      </c>
      <c r="H167" s="82" t="s">
        <v>1694</v>
      </c>
      <c r="I167" s="66"/>
      <c r="J167" s="71"/>
      <c r="K167" s="82" t="s">
        <v>1695</v>
      </c>
      <c r="L167" s="66"/>
      <c r="M167" s="134" t="s">
        <v>151</v>
      </c>
      <c r="N167" s="213" t="s">
        <v>464</v>
      </c>
      <c r="O167" s="213" t="s">
        <v>465</v>
      </c>
      <c r="P167" s="330"/>
      <c r="Q167" s="66" t="s">
        <v>1633</v>
      </c>
      <c r="R167" s="66" t="s">
        <v>1696</v>
      </c>
      <c r="S167" s="82" t="s">
        <v>1697</v>
      </c>
      <c r="T167" s="82" t="s">
        <v>1698</v>
      </c>
      <c r="U167" s="82" t="s">
        <v>4843</v>
      </c>
      <c r="V167" s="82"/>
      <c r="W167" s="166"/>
      <c r="X167" s="166"/>
      <c r="Y167" s="166"/>
      <c r="AA167" s="165">
        <f>IF(OR(J167="Fail",ISBLANK(J167)),INDEX('Issue Code Table'!C:C,MATCH(N:N,'Issue Code Table'!A:A,0)),IF(M167="Critical",6,IF(M167="Significant",5,IF(M167="Moderate",3,2))))</f>
        <v>4</v>
      </c>
    </row>
    <row r="168" spans="1:27" ht="57" customHeight="1" x14ac:dyDescent="0.35">
      <c r="A168" s="82" t="s">
        <v>1699</v>
      </c>
      <c r="B168" s="308" t="s">
        <v>144</v>
      </c>
      <c r="C168" s="332" t="s">
        <v>145</v>
      </c>
      <c r="D168" s="82" t="s">
        <v>219</v>
      </c>
      <c r="E168" s="82" t="s">
        <v>1700</v>
      </c>
      <c r="F168" s="82" t="s">
        <v>1701</v>
      </c>
      <c r="G168" s="82" t="s">
        <v>1702</v>
      </c>
      <c r="H168" s="82" t="s">
        <v>1703</v>
      </c>
      <c r="I168" s="66"/>
      <c r="J168" s="71"/>
      <c r="K168" s="82" t="s">
        <v>1704</v>
      </c>
      <c r="L168" s="66"/>
      <c r="M168" s="134" t="s">
        <v>151</v>
      </c>
      <c r="N168" s="213" t="s">
        <v>464</v>
      </c>
      <c r="O168" s="213" t="s">
        <v>465</v>
      </c>
      <c r="P168" s="330"/>
      <c r="Q168" s="66" t="s">
        <v>1633</v>
      </c>
      <c r="R168" s="66" t="s">
        <v>1705</v>
      </c>
      <c r="S168" s="82" t="s">
        <v>1706</v>
      </c>
      <c r="T168" s="82" t="s">
        <v>1707</v>
      </c>
      <c r="U168" s="82" t="s">
        <v>4844</v>
      </c>
      <c r="V168" s="82"/>
      <c r="W168" s="166"/>
      <c r="X168" s="166"/>
      <c r="Y168" s="166"/>
      <c r="AA168" s="165">
        <f>IF(OR(J168="Fail",ISBLANK(J168)),INDEX('Issue Code Table'!C:C,MATCH(N:N,'Issue Code Table'!A:A,0)),IF(M168="Critical",6,IF(M168="Significant",5,IF(M168="Moderate",3,2))))</f>
        <v>4</v>
      </c>
    </row>
    <row r="169" spans="1:27" ht="57" customHeight="1" x14ac:dyDescent="0.35">
      <c r="A169" s="82" t="s">
        <v>1708</v>
      </c>
      <c r="B169" s="308" t="s">
        <v>144</v>
      </c>
      <c r="C169" s="332" t="s">
        <v>145</v>
      </c>
      <c r="D169" s="82" t="s">
        <v>219</v>
      </c>
      <c r="E169" s="82" t="s">
        <v>1709</v>
      </c>
      <c r="F169" s="82" t="s">
        <v>1710</v>
      </c>
      <c r="G169" s="82" t="s">
        <v>1711</v>
      </c>
      <c r="H169" s="82" t="s">
        <v>1712</v>
      </c>
      <c r="I169" s="66"/>
      <c r="J169" s="71"/>
      <c r="K169" s="82" t="s">
        <v>1713</v>
      </c>
      <c r="L169" s="66"/>
      <c r="M169" s="134" t="s">
        <v>151</v>
      </c>
      <c r="N169" s="213" t="s">
        <v>464</v>
      </c>
      <c r="O169" s="213" t="s">
        <v>465</v>
      </c>
      <c r="P169" s="330"/>
      <c r="Q169" s="66" t="s">
        <v>1633</v>
      </c>
      <c r="R169" s="66" t="s">
        <v>1714</v>
      </c>
      <c r="S169" s="82" t="s">
        <v>1706</v>
      </c>
      <c r="T169" s="82" t="s">
        <v>1707</v>
      </c>
      <c r="U169" s="82" t="s">
        <v>4845</v>
      </c>
      <c r="V169" s="82"/>
      <c r="W169" s="166"/>
      <c r="X169" s="166"/>
      <c r="Y169" s="166"/>
      <c r="AA169" s="165">
        <f>IF(OR(J169="Fail",ISBLANK(J169)),INDEX('Issue Code Table'!C:C,MATCH(N:N,'Issue Code Table'!A:A,0)),IF(M169="Critical",6,IF(M169="Significant",5,IF(M169="Moderate",3,2))))</f>
        <v>4</v>
      </c>
    </row>
    <row r="170" spans="1:27" ht="57" customHeight="1" x14ac:dyDescent="0.35">
      <c r="A170" s="82" t="s">
        <v>1715</v>
      </c>
      <c r="B170" s="82" t="s">
        <v>180</v>
      </c>
      <c r="C170" s="300" t="s">
        <v>181</v>
      </c>
      <c r="D170" s="82" t="s">
        <v>206</v>
      </c>
      <c r="E170" s="82" t="s">
        <v>1716</v>
      </c>
      <c r="F170" s="82" t="s">
        <v>1717</v>
      </c>
      <c r="G170" s="82" t="s">
        <v>1718</v>
      </c>
      <c r="H170" s="82" t="s">
        <v>1719</v>
      </c>
      <c r="I170" s="66"/>
      <c r="J170" s="71"/>
      <c r="K170" s="82" t="s">
        <v>1720</v>
      </c>
      <c r="L170" s="66"/>
      <c r="M170" s="134" t="s">
        <v>151</v>
      </c>
      <c r="N170" s="213" t="s">
        <v>464</v>
      </c>
      <c r="O170" s="213" t="s">
        <v>465</v>
      </c>
      <c r="P170" s="330"/>
      <c r="Q170" s="66" t="s">
        <v>1633</v>
      </c>
      <c r="R170" s="66" t="s">
        <v>1721</v>
      </c>
      <c r="S170" s="82" t="s">
        <v>1722</v>
      </c>
      <c r="T170" s="82" t="s">
        <v>1723</v>
      </c>
      <c r="U170" s="82" t="s">
        <v>4846</v>
      </c>
      <c r="V170" s="82"/>
      <c r="W170" s="166"/>
      <c r="X170" s="166"/>
      <c r="Y170" s="166"/>
      <c r="AA170" s="165">
        <f>IF(OR(J170="Fail",ISBLANK(J170)),INDEX('Issue Code Table'!C:C,MATCH(N:N,'Issue Code Table'!A:A,0)),IF(M170="Critical",6,IF(M170="Significant",5,IF(M170="Moderate",3,2))))</f>
        <v>4</v>
      </c>
    </row>
    <row r="171" spans="1:27" ht="57" customHeight="1" x14ac:dyDescent="0.35">
      <c r="A171" s="82" t="s">
        <v>1724</v>
      </c>
      <c r="B171" s="82" t="s">
        <v>180</v>
      </c>
      <c r="C171" s="300" t="s">
        <v>181</v>
      </c>
      <c r="D171" s="82" t="s">
        <v>206</v>
      </c>
      <c r="E171" s="82" t="s">
        <v>1725</v>
      </c>
      <c r="F171" s="82" t="s">
        <v>1726</v>
      </c>
      <c r="G171" s="82" t="s">
        <v>1727</v>
      </c>
      <c r="H171" s="82" t="s">
        <v>1728</v>
      </c>
      <c r="I171" s="66"/>
      <c r="J171" s="71"/>
      <c r="K171" s="82" t="s">
        <v>1729</v>
      </c>
      <c r="L171" s="66"/>
      <c r="M171" s="134" t="s">
        <v>151</v>
      </c>
      <c r="N171" s="213" t="s">
        <v>464</v>
      </c>
      <c r="O171" s="213" t="s">
        <v>465</v>
      </c>
      <c r="P171" s="330"/>
      <c r="Q171" s="66" t="s">
        <v>1633</v>
      </c>
      <c r="R171" s="66" t="s">
        <v>1730</v>
      </c>
      <c r="S171" s="82" t="s">
        <v>1731</v>
      </c>
      <c r="T171" s="82" t="s">
        <v>1732</v>
      </c>
      <c r="U171" s="82" t="s">
        <v>4847</v>
      </c>
      <c r="V171" s="82"/>
      <c r="W171" s="166"/>
      <c r="X171" s="166"/>
      <c r="Y171" s="166"/>
      <c r="AA171" s="165">
        <f>IF(OR(J171="Fail",ISBLANK(J171)),INDEX('Issue Code Table'!C:C,MATCH(N:N,'Issue Code Table'!A:A,0)),IF(M171="Critical",6,IF(M171="Significant",5,IF(M171="Moderate",3,2))))</f>
        <v>4</v>
      </c>
    </row>
    <row r="172" spans="1:27" ht="57" customHeight="1" x14ac:dyDescent="0.35">
      <c r="A172" s="82" t="s">
        <v>1733</v>
      </c>
      <c r="B172" s="308" t="s">
        <v>144</v>
      </c>
      <c r="C172" s="332" t="s">
        <v>145</v>
      </c>
      <c r="D172" s="82" t="s">
        <v>219</v>
      </c>
      <c r="E172" s="82" t="s">
        <v>1734</v>
      </c>
      <c r="F172" s="82" t="s">
        <v>1735</v>
      </c>
      <c r="G172" s="82" t="s">
        <v>1736</v>
      </c>
      <c r="H172" s="82" t="s">
        <v>1737</v>
      </c>
      <c r="I172" s="66"/>
      <c r="J172" s="71"/>
      <c r="K172" s="82" t="s">
        <v>1738</v>
      </c>
      <c r="L172" s="66"/>
      <c r="M172" s="132" t="s">
        <v>140</v>
      </c>
      <c r="N172" s="213" t="s">
        <v>1557</v>
      </c>
      <c r="O172" s="213" t="s">
        <v>1558</v>
      </c>
      <c r="P172" s="330"/>
      <c r="Q172" s="66" t="s">
        <v>1739</v>
      </c>
      <c r="R172" s="66" t="s">
        <v>1740</v>
      </c>
      <c r="S172" s="82" t="s">
        <v>1741</v>
      </c>
      <c r="T172" s="82" t="s">
        <v>1742</v>
      </c>
      <c r="U172" s="82" t="s">
        <v>4848</v>
      </c>
      <c r="V172" s="82" t="s">
        <v>1743</v>
      </c>
      <c r="W172" s="166"/>
      <c r="X172" s="166"/>
      <c r="Y172" s="166"/>
      <c r="AA172" s="165">
        <f>IF(OR(J172="Fail",ISBLANK(J172)),INDEX('Issue Code Table'!C:C,MATCH(N:N,'Issue Code Table'!A:A,0)),IF(M172="Critical",6,IF(M172="Significant",5,IF(M172="Moderate",3,2))))</f>
        <v>7</v>
      </c>
    </row>
    <row r="173" spans="1:27" ht="57" customHeight="1" x14ac:dyDescent="0.35">
      <c r="A173" s="82" t="s">
        <v>1744</v>
      </c>
      <c r="B173" s="308" t="s">
        <v>144</v>
      </c>
      <c r="C173" s="332" t="s">
        <v>145</v>
      </c>
      <c r="D173" s="82" t="s">
        <v>219</v>
      </c>
      <c r="E173" s="82" t="s">
        <v>1745</v>
      </c>
      <c r="F173" s="82" t="s">
        <v>1746</v>
      </c>
      <c r="G173" s="82" t="s">
        <v>1747</v>
      </c>
      <c r="H173" s="82" t="s">
        <v>1748</v>
      </c>
      <c r="I173" s="66"/>
      <c r="J173" s="71"/>
      <c r="K173" s="82" t="s">
        <v>1749</v>
      </c>
      <c r="L173" s="66"/>
      <c r="M173" s="132" t="s">
        <v>140</v>
      </c>
      <c r="N173" s="212" t="s">
        <v>185</v>
      </c>
      <c r="O173" s="213" t="s">
        <v>186</v>
      </c>
      <c r="P173" s="330"/>
      <c r="Q173" s="66" t="s">
        <v>1739</v>
      </c>
      <c r="R173" s="66" t="s">
        <v>1750</v>
      </c>
      <c r="S173" s="82" t="s">
        <v>1751</v>
      </c>
      <c r="T173" s="82" t="s">
        <v>1752</v>
      </c>
      <c r="U173" s="82" t="s">
        <v>1753</v>
      </c>
      <c r="V173" s="82" t="s">
        <v>1754</v>
      </c>
      <c r="W173" s="166"/>
      <c r="X173" s="166"/>
      <c r="Y173" s="166"/>
      <c r="AA173" s="165">
        <f>IF(OR(J173="Fail",ISBLANK(J173)),INDEX('Issue Code Table'!C:C,MATCH(N:N,'Issue Code Table'!A:A,0)),IF(M173="Critical",6,IF(M173="Significant",5,IF(M173="Moderate",3,2))))</f>
        <v>5</v>
      </c>
    </row>
    <row r="174" spans="1:27" ht="57" customHeight="1" x14ac:dyDescent="0.35">
      <c r="A174" s="82" t="s">
        <v>1755</v>
      </c>
      <c r="B174" s="308" t="s">
        <v>144</v>
      </c>
      <c r="C174" s="332" t="s">
        <v>145</v>
      </c>
      <c r="D174" s="82" t="s">
        <v>219</v>
      </c>
      <c r="E174" s="82" t="s">
        <v>1756</v>
      </c>
      <c r="F174" s="82" t="s">
        <v>1746</v>
      </c>
      <c r="G174" s="82" t="s">
        <v>1757</v>
      </c>
      <c r="H174" s="82" t="s">
        <v>1758</v>
      </c>
      <c r="I174" s="66"/>
      <c r="J174" s="71"/>
      <c r="K174" s="82" t="s">
        <v>1759</v>
      </c>
      <c r="L174" s="66"/>
      <c r="M174" s="132" t="s">
        <v>140</v>
      </c>
      <c r="N174" s="212" t="s">
        <v>185</v>
      </c>
      <c r="O174" s="213" t="s">
        <v>186</v>
      </c>
      <c r="P174" s="330"/>
      <c r="Q174" s="66" t="s">
        <v>1739</v>
      </c>
      <c r="R174" s="66" t="s">
        <v>1760</v>
      </c>
      <c r="S174" s="82" t="s">
        <v>1751</v>
      </c>
      <c r="T174" s="82" t="s">
        <v>1752</v>
      </c>
      <c r="U174" s="82" t="s">
        <v>1761</v>
      </c>
      <c r="V174" s="82" t="s">
        <v>1743</v>
      </c>
      <c r="W174" s="166"/>
      <c r="X174" s="166"/>
      <c r="Y174" s="166"/>
      <c r="AA174" s="165">
        <f>IF(OR(J174="Fail",ISBLANK(J174)),INDEX('Issue Code Table'!C:C,MATCH(N:N,'Issue Code Table'!A:A,0)),IF(M174="Critical",6,IF(M174="Significant",5,IF(M174="Moderate",3,2))))</f>
        <v>5</v>
      </c>
    </row>
    <row r="175" spans="1:27" ht="57" customHeight="1" x14ac:dyDescent="0.35">
      <c r="A175" s="82" t="s">
        <v>1762</v>
      </c>
      <c r="B175" s="308" t="s">
        <v>144</v>
      </c>
      <c r="C175" s="332" t="s">
        <v>145</v>
      </c>
      <c r="D175" s="82" t="s">
        <v>219</v>
      </c>
      <c r="E175" s="82" t="s">
        <v>1763</v>
      </c>
      <c r="F175" s="82" t="s">
        <v>1746</v>
      </c>
      <c r="G175" s="82" t="s">
        <v>1764</v>
      </c>
      <c r="H175" s="82" t="s">
        <v>1765</v>
      </c>
      <c r="I175" s="66"/>
      <c r="J175" s="71"/>
      <c r="K175" s="82" t="s">
        <v>1766</v>
      </c>
      <c r="L175" s="66"/>
      <c r="M175" s="132" t="s">
        <v>140</v>
      </c>
      <c r="N175" s="212" t="s">
        <v>185</v>
      </c>
      <c r="O175" s="213" t="s">
        <v>186</v>
      </c>
      <c r="P175" s="330"/>
      <c r="Q175" s="66" t="s">
        <v>1739</v>
      </c>
      <c r="R175" s="66" t="s">
        <v>1767</v>
      </c>
      <c r="S175" s="82" t="s">
        <v>1751</v>
      </c>
      <c r="T175" s="82" t="s">
        <v>1768</v>
      </c>
      <c r="U175" s="82" t="s">
        <v>1769</v>
      </c>
      <c r="V175" s="82" t="s">
        <v>1770</v>
      </c>
      <c r="W175" s="166"/>
      <c r="X175" s="166"/>
      <c r="Y175" s="166"/>
      <c r="AA175" s="165">
        <f>IF(OR(J175="Fail",ISBLANK(J175)),INDEX('Issue Code Table'!C:C,MATCH(N:N,'Issue Code Table'!A:A,0)),IF(M175="Critical",6,IF(M175="Significant",5,IF(M175="Moderate",3,2))))</f>
        <v>5</v>
      </c>
    </row>
    <row r="176" spans="1:27" ht="57" customHeight="1" x14ac:dyDescent="0.35">
      <c r="A176" s="82" t="s">
        <v>1771</v>
      </c>
      <c r="B176" s="308" t="s">
        <v>144</v>
      </c>
      <c r="C176" s="332" t="s">
        <v>145</v>
      </c>
      <c r="D176" s="82" t="s">
        <v>219</v>
      </c>
      <c r="E176" s="82" t="s">
        <v>1772</v>
      </c>
      <c r="F176" s="82" t="s">
        <v>1773</v>
      </c>
      <c r="G176" s="82" t="s">
        <v>1774</v>
      </c>
      <c r="H176" s="82" t="s">
        <v>1775</v>
      </c>
      <c r="I176" s="66"/>
      <c r="J176" s="71"/>
      <c r="K176" s="82" t="s">
        <v>1776</v>
      </c>
      <c r="L176" s="66"/>
      <c r="M176" s="132" t="s">
        <v>140</v>
      </c>
      <c r="N176" s="212" t="s">
        <v>185</v>
      </c>
      <c r="O176" s="213" t="s">
        <v>186</v>
      </c>
      <c r="P176" s="330"/>
      <c r="Q176" s="66" t="s">
        <v>1739</v>
      </c>
      <c r="R176" s="66" t="s">
        <v>1777</v>
      </c>
      <c r="S176" s="82" t="s">
        <v>1778</v>
      </c>
      <c r="T176" s="82" t="s">
        <v>1779</v>
      </c>
      <c r="U176" s="82" t="s">
        <v>1780</v>
      </c>
      <c r="V176" s="82" t="s">
        <v>1781</v>
      </c>
      <c r="W176" s="166"/>
      <c r="X176" s="166"/>
      <c r="Y176" s="166"/>
      <c r="AA176" s="165">
        <f>IF(OR(J176="Fail",ISBLANK(J176)),INDEX('Issue Code Table'!C:C,MATCH(N:N,'Issue Code Table'!A:A,0)),IF(M176="Critical",6,IF(M176="Significant",5,IF(M176="Moderate",3,2))))</f>
        <v>5</v>
      </c>
    </row>
    <row r="177" spans="1:27" ht="57" customHeight="1" x14ac:dyDescent="0.35">
      <c r="A177" s="82" t="s">
        <v>1782</v>
      </c>
      <c r="B177" s="308" t="s">
        <v>144</v>
      </c>
      <c r="C177" s="332" t="s">
        <v>145</v>
      </c>
      <c r="D177" s="82" t="s">
        <v>206</v>
      </c>
      <c r="E177" s="82" t="s">
        <v>1783</v>
      </c>
      <c r="F177" s="82" t="s">
        <v>1784</v>
      </c>
      <c r="G177" s="82" t="s">
        <v>1785</v>
      </c>
      <c r="H177" s="82" t="s">
        <v>1786</v>
      </c>
      <c r="I177" s="66"/>
      <c r="J177" s="71"/>
      <c r="K177" s="82" t="s">
        <v>1787</v>
      </c>
      <c r="L177" s="66"/>
      <c r="M177" s="132" t="s">
        <v>140</v>
      </c>
      <c r="N177" s="212" t="s">
        <v>185</v>
      </c>
      <c r="O177" s="213" t="s">
        <v>186</v>
      </c>
      <c r="P177" s="330"/>
      <c r="Q177" s="66" t="s">
        <v>1739</v>
      </c>
      <c r="R177" s="66" t="s">
        <v>1788</v>
      </c>
      <c r="S177" s="82" t="s">
        <v>1789</v>
      </c>
      <c r="T177" s="82" t="s">
        <v>1790</v>
      </c>
      <c r="U177" s="82" t="s">
        <v>1791</v>
      </c>
      <c r="V177" s="82" t="s">
        <v>1792</v>
      </c>
      <c r="W177" s="166"/>
      <c r="X177" s="166"/>
      <c r="Y177" s="166"/>
      <c r="AA177" s="165">
        <f>IF(OR(J177="Fail",ISBLANK(J177)),INDEX('Issue Code Table'!C:C,MATCH(N:N,'Issue Code Table'!A:A,0)),IF(M177="Critical",6,IF(M177="Significant",5,IF(M177="Moderate",3,2))))</f>
        <v>5</v>
      </c>
    </row>
    <row r="178" spans="1:27" ht="57" customHeight="1" x14ac:dyDescent="0.35">
      <c r="A178" s="82" t="s">
        <v>1793</v>
      </c>
      <c r="B178" s="82" t="s">
        <v>457</v>
      </c>
      <c r="C178" s="300" t="s">
        <v>458</v>
      </c>
      <c r="D178" s="82" t="s">
        <v>219</v>
      </c>
      <c r="E178" s="82" t="s">
        <v>1794</v>
      </c>
      <c r="F178" s="82" t="s">
        <v>1795</v>
      </c>
      <c r="G178" s="82" t="s">
        <v>1796</v>
      </c>
      <c r="H178" s="82" t="s">
        <v>1797</v>
      </c>
      <c r="I178" s="66"/>
      <c r="J178" s="71"/>
      <c r="K178" s="82" t="s">
        <v>1798</v>
      </c>
      <c r="L178" s="66"/>
      <c r="M178" s="132" t="s">
        <v>140</v>
      </c>
      <c r="N178" s="212" t="s">
        <v>185</v>
      </c>
      <c r="O178" s="213" t="s">
        <v>186</v>
      </c>
      <c r="P178" s="330"/>
      <c r="Q178" s="66" t="s">
        <v>1739</v>
      </c>
      <c r="R178" s="66" t="s">
        <v>1799</v>
      </c>
      <c r="S178" s="82" t="s">
        <v>1800</v>
      </c>
      <c r="T178" s="82" t="s">
        <v>1801</v>
      </c>
      <c r="U178" s="82" t="s">
        <v>1802</v>
      </c>
      <c r="V178" s="82" t="s">
        <v>1803</v>
      </c>
      <c r="W178" s="166"/>
      <c r="X178" s="166"/>
      <c r="Y178" s="166"/>
      <c r="AA178" s="165">
        <f>IF(OR(J178="Fail",ISBLANK(J178)),INDEX('Issue Code Table'!C:C,MATCH(N:N,'Issue Code Table'!A:A,0)),IF(M178="Critical",6,IF(M178="Significant",5,IF(M178="Moderate",3,2))))</f>
        <v>5</v>
      </c>
    </row>
    <row r="179" spans="1:27" ht="57" customHeight="1" x14ac:dyDescent="0.35">
      <c r="A179" s="82" t="s">
        <v>1804</v>
      </c>
      <c r="B179" s="82" t="s">
        <v>457</v>
      </c>
      <c r="C179" s="300" t="s">
        <v>458</v>
      </c>
      <c r="D179" s="82" t="s">
        <v>219</v>
      </c>
      <c r="E179" s="82" t="s">
        <v>1805</v>
      </c>
      <c r="F179" s="82" t="s">
        <v>1806</v>
      </c>
      <c r="G179" s="82" t="s">
        <v>1807</v>
      </c>
      <c r="H179" s="82" t="s">
        <v>1808</v>
      </c>
      <c r="I179" s="66"/>
      <c r="J179" s="71"/>
      <c r="K179" s="82" t="s">
        <v>1809</v>
      </c>
      <c r="L179" s="66"/>
      <c r="M179" s="132" t="s">
        <v>140</v>
      </c>
      <c r="N179" s="212" t="s">
        <v>1576</v>
      </c>
      <c r="O179" s="213" t="s">
        <v>1577</v>
      </c>
      <c r="P179" s="330"/>
      <c r="Q179" s="66" t="s">
        <v>1739</v>
      </c>
      <c r="R179" s="66" t="s">
        <v>1810</v>
      </c>
      <c r="S179" s="82" t="s">
        <v>1811</v>
      </c>
      <c r="T179" s="82" t="s">
        <v>1812</v>
      </c>
      <c r="U179" s="82" t="s">
        <v>1813</v>
      </c>
      <c r="V179" s="82" t="s">
        <v>4849</v>
      </c>
      <c r="W179" s="166"/>
      <c r="X179" s="166"/>
      <c r="Y179" s="166"/>
      <c r="AA179" s="165">
        <f>IF(OR(J179="Fail",ISBLANK(J179)),INDEX('Issue Code Table'!C:C,MATCH(N:N,'Issue Code Table'!A:A,0)),IF(M179="Critical",6,IF(M179="Significant",5,IF(M179="Moderate",3,2))))</f>
        <v>5</v>
      </c>
    </row>
    <row r="180" spans="1:27" ht="57" customHeight="1" x14ac:dyDescent="0.35">
      <c r="A180" s="82" t="s">
        <v>1814</v>
      </c>
      <c r="B180" s="308" t="s">
        <v>144</v>
      </c>
      <c r="C180" s="332" t="s">
        <v>145</v>
      </c>
      <c r="D180" s="82" t="s">
        <v>219</v>
      </c>
      <c r="E180" s="82" t="s">
        <v>1815</v>
      </c>
      <c r="F180" s="82" t="s">
        <v>1816</v>
      </c>
      <c r="G180" s="82" t="s">
        <v>1817</v>
      </c>
      <c r="H180" s="82" t="s">
        <v>1818</v>
      </c>
      <c r="I180" s="66"/>
      <c r="J180" s="71"/>
      <c r="K180" s="82" t="s">
        <v>1819</v>
      </c>
      <c r="L180" s="66"/>
      <c r="M180" s="132" t="s">
        <v>140</v>
      </c>
      <c r="N180" s="212" t="s">
        <v>185</v>
      </c>
      <c r="O180" s="213" t="s">
        <v>186</v>
      </c>
      <c r="P180" s="330"/>
      <c r="Q180" s="66" t="s">
        <v>1739</v>
      </c>
      <c r="R180" s="66" t="s">
        <v>1820</v>
      </c>
      <c r="S180" s="82" t="s">
        <v>1821</v>
      </c>
      <c r="T180" s="82" t="s">
        <v>1822</v>
      </c>
      <c r="U180" s="82" t="s">
        <v>1822</v>
      </c>
      <c r="V180" s="82" t="s">
        <v>1823</v>
      </c>
      <c r="W180" s="166"/>
      <c r="X180" s="166"/>
      <c r="Y180" s="166"/>
      <c r="AA180" s="165">
        <f>IF(OR(J180="Fail",ISBLANK(J180)),INDEX('Issue Code Table'!C:C,MATCH(N:N,'Issue Code Table'!A:A,0)),IF(M180="Critical",6,IF(M180="Significant",5,IF(M180="Moderate",3,2))))</f>
        <v>5</v>
      </c>
    </row>
    <row r="181" spans="1:27" ht="57" customHeight="1" x14ac:dyDescent="0.35">
      <c r="A181" s="82" t="s">
        <v>1824</v>
      </c>
      <c r="B181" s="308" t="s">
        <v>457</v>
      </c>
      <c r="C181" s="300" t="s">
        <v>458</v>
      </c>
      <c r="D181" s="82" t="s">
        <v>206</v>
      </c>
      <c r="E181" s="82" t="s">
        <v>1825</v>
      </c>
      <c r="F181" s="82" t="s">
        <v>1826</v>
      </c>
      <c r="G181" s="82" t="s">
        <v>1827</v>
      </c>
      <c r="H181" s="82" t="s">
        <v>1828</v>
      </c>
      <c r="I181" s="66"/>
      <c r="J181" s="71"/>
      <c r="K181" s="82" t="s">
        <v>1829</v>
      </c>
      <c r="L181" s="66"/>
      <c r="M181" s="134" t="s">
        <v>151</v>
      </c>
      <c r="N181" s="213" t="s">
        <v>464</v>
      </c>
      <c r="O181" s="213" t="s">
        <v>465</v>
      </c>
      <c r="P181" s="330"/>
      <c r="Q181" s="66" t="s">
        <v>1739</v>
      </c>
      <c r="R181" s="66" t="s">
        <v>1830</v>
      </c>
      <c r="S181" s="82" t="s">
        <v>1831</v>
      </c>
      <c r="T181" s="82" t="s">
        <v>1832</v>
      </c>
      <c r="U181" s="82" t="s">
        <v>1833</v>
      </c>
      <c r="V181" s="82"/>
      <c r="W181" s="166"/>
      <c r="X181" s="166"/>
      <c r="Y181" s="166"/>
      <c r="AA181" s="165">
        <f>IF(OR(J181="Fail",ISBLANK(J181)),INDEX('Issue Code Table'!C:C,MATCH(N:N,'Issue Code Table'!A:A,0)),IF(M181="Critical",6,IF(M181="Significant",5,IF(M181="Moderate",3,2))))</f>
        <v>4</v>
      </c>
    </row>
    <row r="182" spans="1:27" ht="57" customHeight="1" x14ac:dyDescent="0.35">
      <c r="A182" s="82" t="s">
        <v>1834</v>
      </c>
      <c r="B182" s="308" t="s">
        <v>457</v>
      </c>
      <c r="C182" s="300" t="s">
        <v>458</v>
      </c>
      <c r="D182" s="82" t="s">
        <v>219</v>
      </c>
      <c r="E182" s="82" t="s">
        <v>1835</v>
      </c>
      <c r="F182" s="82" t="s">
        <v>1836</v>
      </c>
      <c r="G182" s="82" t="s">
        <v>1837</v>
      </c>
      <c r="H182" s="82" t="s">
        <v>1838</v>
      </c>
      <c r="I182" s="66"/>
      <c r="J182" s="71"/>
      <c r="K182" s="82" t="s">
        <v>1839</v>
      </c>
      <c r="L182" s="66"/>
      <c r="M182" s="134" t="s">
        <v>140</v>
      </c>
      <c r="N182" s="213" t="s">
        <v>1840</v>
      </c>
      <c r="O182" s="213" t="s">
        <v>1841</v>
      </c>
      <c r="P182" s="330"/>
      <c r="Q182" s="66" t="s">
        <v>1739</v>
      </c>
      <c r="R182" s="66" t="s">
        <v>1842</v>
      </c>
      <c r="S182" s="82" t="s">
        <v>1843</v>
      </c>
      <c r="T182" s="82" t="s">
        <v>1844</v>
      </c>
      <c r="U182" s="82" t="s">
        <v>1845</v>
      </c>
      <c r="V182" s="82" t="s">
        <v>1846</v>
      </c>
      <c r="W182" s="166"/>
      <c r="X182" s="166"/>
      <c r="Y182" s="166"/>
      <c r="AA182" s="165">
        <f>IF(OR(J182="Fail",ISBLANK(J182)),INDEX('Issue Code Table'!C:C,MATCH(N:N,'Issue Code Table'!A:A,0)),IF(M182="Critical",6,IF(M182="Significant",5,IF(M182="Moderate",3,2))))</f>
        <v>5</v>
      </c>
    </row>
    <row r="183" spans="1:27" ht="57" customHeight="1" x14ac:dyDescent="0.35">
      <c r="A183" s="82" t="s">
        <v>1847</v>
      </c>
      <c r="B183" s="308" t="s">
        <v>457</v>
      </c>
      <c r="C183" s="300" t="s">
        <v>458</v>
      </c>
      <c r="D183" s="82" t="s">
        <v>219</v>
      </c>
      <c r="E183" s="82" t="s">
        <v>1848</v>
      </c>
      <c r="F183" s="82" t="s">
        <v>1849</v>
      </c>
      <c r="G183" s="82" t="s">
        <v>1850</v>
      </c>
      <c r="H183" s="82" t="s">
        <v>1851</v>
      </c>
      <c r="I183" s="66"/>
      <c r="J183" s="71"/>
      <c r="K183" s="82" t="s">
        <v>1852</v>
      </c>
      <c r="L183" s="66"/>
      <c r="M183" s="134" t="s">
        <v>140</v>
      </c>
      <c r="N183" s="213" t="s">
        <v>1840</v>
      </c>
      <c r="O183" s="213" t="s">
        <v>1841</v>
      </c>
      <c r="P183" s="330"/>
      <c r="Q183" s="66" t="s">
        <v>1739</v>
      </c>
      <c r="R183" s="66" t="s">
        <v>1853</v>
      </c>
      <c r="S183" s="82" t="s">
        <v>1854</v>
      </c>
      <c r="T183" s="82" t="s">
        <v>1855</v>
      </c>
      <c r="U183" s="82" t="s">
        <v>4850</v>
      </c>
      <c r="V183" s="82" t="s">
        <v>1856</v>
      </c>
      <c r="W183" s="166"/>
      <c r="X183" s="166"/>
      <c r="Y183" s="166"/>
      <c r="AA183" s="165">
        <f>IF(OR(J183="Fail",ISBLANK(J183)),INDEX('Issue Code Table'!C:C,MATCH(N:N,'Issue Code Table'!A:A,0)),IF(M183="Critical",6,IF(M183="Significant",5,IF(M183="Moderate",3,2))))</f>
        <v>5</v>
      </c>
    </row>
    <row r="184" spans="1:27" ht="57" customHeight="1" x14ac:dyDescent="0.35">
      <c r="A184" s="82" t="s">
        <v>1857</v>
      </c>
      <c r="B184" s="308" t="s">
        <v>457</v>
      </c>
      <c r="C184" s="300" t="s">
        <v>458</v>
      </c>
      <c r="D184" s="82" t="s">
        <v>219</v>
      </c>
      <c r="E184" s="82" t="s">
        <v>1858</v>
      </c>
      <c r="F184" s="82" t="s">
        <v>1859</v>
      </c>
      <c r="G184" s="82" t="s">
        <v>1860</v>
      </c>
      <c r="H184" s="82" t="s">
        <v>1851</v>
      </c>
      <c r="I184" s="66"/>
      <c r="J184" s="71"/>
      <c r="K184" s="82" t="s">
        <v>1852</v>
      </c>
      <c r="L184" s="66"/>
      <c r="M184" s="134" t="s">
        <v>140</v>
      </c>
      <c r="N184" s="213" t="s">
        <v>1840</v>
      </c>
      <c r="O184" s="213" t="s">
        <v>1841</v>
      </c>
      <c r="P184" s="330"/>
      <c r="Q184" s="66" t="s">
        <v>1739</v>
      </c>
      <c r="R184" s="66" t="s">
        <v>1861</v>
      </c>
      <c r="S184" s="82" t="s">
        <v>1862</v>
      </c>
      <c r="T184" s="82" t="s">
        <v>1863</v>
      </c>
      <c r="U184" s="82" t="s">
        <v>1864</v>
      </c>
      <c r="V184" s="82" t="s">
        <v>1865</v>
      </c>
      <c r="W184" s="166"/>
      <c r="X184" s="166"/>
      <c r="Y184" s="166"/>
      <c r="AA184" s="165">
        <f>IF(OR(J184="Fail",ISBLANK(J184)),INDEX('Issue Code Table'!C:C,MATCH(N:N,'Issue Code Table'!A:A,0)),IF(M184="Critical",6,IF(M184="Significant",5,IF(M184="Moderate",3,2))))</f>
        <v>5</v>
      </c>
    </row>
    <row r="185" spans="1:27" ht="57" customHeight="1" x14ac:dyDescent="0.35">
      <c r="A185" s="82" t="s">
        <v>1866</v>
      </c>
      <c r="B185" s="308" t="s">
        <v>457</v>
      </c>
      <c r="C185" s="300" t="s">
        <v>458</v>
      </c>
      <c r="D185" s="82" t="s">
        <v>219</v>
      </c>
      <c r="E185" s="82" t="s">
        <v>1867</v>
      </c>
      <c r="F185" s="82" t="s">
        <v>1868</v>
      </c>
      <c r="G185" s="82" t="s">
        <v>1869</v>
      </c>
      <c r="H185" s="82" t="s">
        <v>1870</v>
      </c>
      <c r="I185" s="66"/>
      <c r="J185" s="71"/>
      <c r="K185" s="82" t="s">
        <v>1871</v>
      </c>
      <c r="L185" s="66"/>
      <c r="M185" s="134" t="s">
        <v>140</v>
      </c>
      <c r="N185" s="213" t="s">
        <v>487</v>
      </c>
      <c r="O185" s="213" t="s">
        <v>488</v>
      </c>
      <c r="P185" s="330"/>
      <c r="Q185" s="66" t="s">
        <v>1739</v>
      </c>
      <c r="R185" s="66" t="s">
        <v>1872</v>
      </c>
      <c r="S185" s="82" t="s">
        <v>1873</v>
      </c>
      <c r="T185" s="82" t="s">
        <v>1874</v>
      </c>
      <c r="U185" s="82" t="s">
        <v>1875</v>
      </c>
      <c r="V185" s="82" t="s">
        <v>4851</v>
      </c>
      <c r="W185" s="166"/>
      <c r="X185" s="166"/>
      <c r="Y185" s="166"/>
      <c r="AA185" s="165">
        <f>IF(OR(J185="Fail",ISBLANK(J185)),INDEX('Issue Code Table'!C:C,MATCH(N:N,'Issue Code Table'!A:A,0)),IF(M185="Critical",6,IF(M185="Significant",5,IF(M185="Moderate",3,2))))</f>
        <v>5</v>
      </c>
    </row>
    <row r="186" spans="1:27" ht="57" customHeight="1" x14ac:dyDescent="0.35">
      <c r="A186" s="82" t="s">
        <v>1876</v>
      </c>
      <c r="B186" s="308" t="s">
        <v>457</v>
      </c>
      <c r="C186" s="300" t="s">
        <v>458</v>
      </c>
      <c r="D186" s="82" t="s">
        <v>219</v>
      </c>
      <c r="E186" s="82" t="s">
        <v>1877</v>
      </c>
      <c r="F186" s="82" t="s">
        <v>1878</v>
      </c>
      <c r="G186" s="82" t="s">
        <v>1879</v>
      </c>
      <c r="H186" s="82" t="s">
        <v>1880</v>
      </c>
      <c r="I186" s="66"/>
      <c r="J186" s="71"/>
      <c r="K186" s="82" t="s">
        <v>1881</v>
      </c>
      <c r="L186" s="66"/>
      <c r="M186" s="132" t="s">
        <v>140</v>
      </c>
      <c r="N186" s="212" t="s">
        <v>185</v>
      </c>
      <c r="O186" s="213" t="s">
        <v>186</v>
      </c>
      <c r="P186" s="330"/>
      <c r="Q186" s="66" t="s">
        <v>1739</v>
      </c>
      <c r="R186" s="66" t="s">
        <v>1882</v>
      </c>
      <c r="S186" s="82" t="s">
        <v>1883</v>
      </c>
      <c r="T186" s="82" t="s">
        <v>1884</v>
      </c>
      <c r="U186" s="82" t="s">
        <v>1885</v>
      </c>
      <c r="V186" s="82" t="s">
        <v>1886</v>
      </c>
      <c r="W186" s="166"/>
      <c r="X186" s="166"/>
      <c r="Y186" s="166"/>
      <c r="AA186" s="165">
        <f>IF(OR(J186="Fail",ISBLANK(J186)),INDEX('Issue Code Table'!C:C,MATCH(N:N,'Issue Code Table'!A:A,0)),IF(M186="Critical",6,IF(M186="Significant",5,IF(M186="Moderate",3,2))))</f>
        <v>5</v>
      </c>
    </row>
    <row r="187" spans="1:27" ht="57" customHeight="1" x14ac:dyDescent="0.35">
      <c r="A187" s="82" t="s">
        <v>1887</v>
      </c>
      <c r="B187" s="82" t="s">
        <v>457</v>
      </c>
      <c r="C187" s="300" t="s">
        <v>458</v>
      </c>
      <c r="D187" s="82" t="s">
        <v>219</v>
      </c>
      <c r="E187" s="82" t="s">
        <v>1888</v>
      </c>
      <c r="F187" s="82" t="s">
        <v>1889</v>
      </c>
      <c r="G187" s="82" t="s">
        <v>1890</v>
      </c>
      <c r="H187" s="82" t="s">
        <v>1891</v>
      </c>
      <c r="I187" s="66"/>
      <c r="J187" s="71"/>
      <c r="K187" s="82" t="s">
        <v>1892</v>
      </c>
      <c r="L187" s="66"/>
      <c r="M187" s="132" t="s">
        <v>140</v>
      </c>
      <c r="N187" s="212" t="s">
        <v>185</v>
      </c>
      <c r="O187" s="213" t="s">
        <v>186</v>
      </c>
      <c r="P187" s="330"/>
      <c r="Q187" s="66" t="s">
        <v>1739</v>
      </c>
      <c r="R187" s="66" t="s">
        <v>1893</v>
      </c>
      <c r="S187" s="82" t="s">
        <v>1894</v>
      </c>
      <c r="T187" s="82" t="s">
        <v>1895</v>
      </c>
      <c r="U187" s="82" t="s">
        <v>1888</v>
      </c>
      <c r="V187" s="82" t="s">
        <v>1896</v>
      </c>
      <c r="W187" s="166"/>
      <c r="X187" s="166"/>
      <c r="Y187" s="166"/>
      <c r="AA187" s="165">
        <f>IF(OR(J187="Fail",ISBLANK(J187)),INDEX('Issue Code Table'!C:C,MATCH(N:N,'Issue Code Table'!A:A,0)),IF(M187="Critical",6,IF(M187="Significant",5,IF(M187="Moderate",3,2))))</f>
        <v>5</v>
      </c>
    </row>
    <row r="188" spans="1:27" ht="57" customHeight="1" x14ac:dyDescent="0.35">
      <c r="A188" s="82" t="s">
        <v>1897</v>
      </c>
      <c r="B188" s="308" t="s">
        <v>144</v>
      </c>
      <c r="C188" s="332" t="s">
        <v>145</v>
      </c>
      <c r="D188" s="82" t="s">
        <v>219</v>
      </c>
      <c r="E188" s="82" t="s">
        <v>1898</v>
      </c>
      <c r="F188" s="82" t="s">
        <v>1899</v>
      </c>
      <c r="G188" s="82" t="s">
        <v>1900</v>
      </c>
      <c r="H188" s="82" t="s">
        <v>1901</v>
      </c>
      <c r="I188" s="66"/>
      <c r="J188" s="71"/>
      <c r="K188" s="82" t="s">
        <v>2192</v>
      </c>
      <c r="L188" s="66"/>
      <c r="M188" s="132" t="s">
        <v>140</v>
      </c>
      <c r="N188" s="212" t="s">
        <v>185</v>
      </c>
      <c r="O188" s="213" t="s">
        <v>186</v>
      </c>
      <c r="P188" s="330"/>
      <c r="Q188" s="66" t="s">
        <v>1739</v>
      </c>
      <c r="R188" s="66" t="s">
        <v>1902</v>
      </c>
      <c r="S188" s="82" t="s">
        <v>1903</v>
      </c>
      <c r="T188" s="82" t="s">
        <v>1904</v>
      </c>
      <c r="U188" s="82" t="s">
        <v>1898</v>
      </c>
      <c r="V188" s="82" t="s">
        <v>1905</v>
      </c>
      <c r="W188" s="166"/>
      <c r="X188" s="166"/>
      <c r="Y188" s="166"/>
      <c r="AA188" s="165">
        <f>IF(OR(J188="Fail",ISBLANK(J188)),INDEX('Issue Code Table'!C:C,MATCH(N:N,'Issue Code Table'!A:A,0)),IF(M188="Critical",6,IF(M188="Significant",5,IF(M188="Moderate",3,2))))</f>
        <v>5</v>
      </c>
    </row>
    <row r="189" spans="1:27" ht="57" customHeight="1" x14ac:dyDescent="0.35">
      <c r="A189" s="82" t="s">
        <v>1906</v>
      </c>
      <c r="B189" s="308" t="s">
        <v>144</v>
      </c>
      <c r="C189" s="332" t="s">
        <v>145</v>
      </c>
      <c r="D189" s="82" t="s">
        <v>219</v>
      </c>
      <c r="E189" s="82" t="s">
        <v>1907</v>
      </c>
      <c r="F189" s="82" t="s">
        <v>1908</v>
      </c>
      <c r="G189" s="82" t="s">
        <v>1909</v>
      </c>
      <c r="H189" s="82" t="s">
        <v>1910</v>
      </c>
      <c r="I189" s="66"/>
      <c r="J189" s="71"/>
      <c r="K189" s="82" t="s">
        <v>1911</v>
      </c>
      <c r="L189" s="66"/>
      <c r="M189" s="132" t="s">
        <v>140</v>
      </c>
      <c r="N189" s="212" t="s">
        <v>185</v>
      </c>
      <c r="O189" s="213" t="s">
        <v>186</v>
      </c>
      <c r="P189" s="330"/>
      <c r="Q189" s="66" t="s">
        <v>1739</v>
      </c>
      <c r="R189" s="66" t="s">
        <v>1912</v>
      </c>
      <c r="S189" s="82" t="s">
        <v>1913</v>
      </c>
      <c r="T189" s="82" t="s">
        <v>1914</v>
      </c>
      <c r="U189" s="82" t="s">
        <v>1915</v>
      </c>
      <c r="V189" s="82" t="s">
        <v>1916</v>
      </c>
      <c r="W189" s="166"/>
      <c r="X189" s="166"/>
      <c r="Y189" s="166"/>
      <c r="AA189" s="165">
        <f>IF(OR(J189="Fail",ISBLANK(J189)),INDEX('Issue Code Table'!C:C,MATCH(N:N,'Issue Code Table'!A:A,0)),IF(M189="Critical",6,IF(M189="Significant",5,IF(M189="Moderate",3,2))))</f>
        <v>5</v>
      </c>
    </row>
    <row r="190" spans="1:27" ht="57" customHeight="1" x14ac:dyDescent="0.35">
      <c r="A190" s="82" t="s">
        <v>1917</v>
      </c>
      <c r="B190" s="308" t="s">
        <v>144</v>
      </c>
      <c r="C190" s="332" t="s">
        <v>145</v>
      </c>
      <c r="D190" s="82" t="s">
        <v>219</v>
      </c>
      <c r="E190" s="82" t="s">
        <v>1918</v>
      </c>
      <c r="F190" s="82" t="s">
        <v>1919</v>
      </c>
      <c r="G190" s="82" t="s">
        <v>1920</v>
      </c>
      <c r="H190" s="82" t="s">
        <v>1921</v>
      </c>
      <c r="I190" s="66"/>
      <c r="J190" s="71"/>
      <c r="K190" s="82" t="s">
        <v>1922</v>
      </c>
      <c r="L190" s="66"/>
      <c r="M190" s="132" t="s">
        <v>140</v>
      </c>
      <c r="N190" s="212" t="s">
        <v>185</v>
      </c>
      <c r="O190" s="213" t="s">
        <v>186</v>
      </c>
      <c r="P190" s="330"/>
      <c r="Q190" s="66" t="s">
        <v>1739</v>
      </c>
      <c r="R190" s="66" t="s">
        <v>1923</v>
      </c>
      <c r="S190" s="82" t="s">
        <v>1924</v>
      </c>
      <c r="T190" s="82" t="s">
        <v>1925</v>
      </c>
      <c r="U190" s="82" t="s">
        <v>4852</v>
      </c>
      <c r="V190" s="82" t="s">
        <v>1926</v>
      </c>
      <c r="W190" s="166"/>
      <c r="X190" s="166"/>
      <c r="Y190" s="166"/>
      <c r="AA190" s="165">
        <f>IF(OR(J190="Fail",ISBLANK(J190)),INDEX('Issue Code Table'!C:C,MATCH(N:N,'Issue Code Table'!A:A,0)),IF(M190="Critical",6,IF(M190="Significant",5,IF(M190="Moderate",3,2))))</f>
        <v>5</v>
      </c>
    </row>
    <row r="191" spans="1:27" ht="57" customHeight="1" x14ac:dyDescent="0.35">
      <c r="A191" s="138"/>
      <c r="B191" s="253" t="s">
        <v>195</v>
      </c>
      <c r="C191" s="138"/>
      <c r="D191" s="138"/>
      <c r="E191" s="138"/>
      <c r="F191" s="138"/>
      <c r="G191" s="138"/>
      <c r="H191" s="138"/>
      <c r="I191" s="138"/>
      <c r="J191" s="138"/>
      <c r="K191" s="138"/>
      <c r="L191" s="138"/>
      <c r="M191" s="138"/>
      <c r="N191" s="138"/>
      <c r="O191" s="222"/>
      <c r="P191" s="138"/>
      <c r="Q191" s="138"/>
      <c r="R191" s="138"/>
      <c r="S191" s="138"/>
      <c r="T191" s="138"/>
      <c r="U191" s="138"/>
      <c r="V191" s="138"/>
      <c r="W191" s="166"/>
      <c r="X191" s="166"/>
      <c r="Y191" s="166"/>
      <c r="AA191" s="138"/>
    </row>
    <row r="192" spans="1:27" ht="57" customHeight="1" x14ac:dyDescent="0.35">
      <c r="A192" s="307"/>
      <c r="B192" s="307"/>
      <c r="C192" s="313"/>
      <c r="D192" s="307"/>
      <c r="E192" s="307"/>
      <c r="F192" s="307"/>
      <c r="G192" s="307"/>
      <c r="H192" s="307"/>
      <c r="I192" s="307"/>
      <c r="J192" s="307"/>
      <c r="K192" s="314"/>
      <c r="L192" s="307"/>
      <c r="P192" s="307"/>
      <c r="Q192" s="307"/>
      <c r="R192" s="307"/>
      <c r="S192" s="307"/>
      <c r="T192" s="307"/>
      <c r="U192" s="307"/>
      <c r="V192" s="307"/>
    </row>
    <row r="193" spans="9:12" ht="57" customHeight="1" x14ac:dyDescent="0.35">
      <c r="I193" s="307"/>
      <c r="J193" s="307"/>
      <c r="K193" s="314"/>
      <c r="L193" s="307"/>
    </row>
    <row r="194" spans="9:12" ht="57" hidden="1" customHeight="1" x14ac:dyDescent="0.35">
      <c r="I194" s="72" t="s">
        <v>56</v>
      </c>
      <c r="J194" s="307"/>
      <c r="K194" s="314"/>
      <c r="L194" s="72" t="s">
        <v>197</v>
      </c>
    </row>
    <row r="195" spans="9:12" ht="57" hidden="1" customHeight="1" x14ac:dyDescent="0.35">
      <c r="I195" s="72" t="s">
        <v>57</v>
      </c>
      <c r="J195" s="307"/>
      <c r="K195" s="314"/>
      <c r="L195" s="72" t="s">
        <v>131</v>
      </c>
    </row>
    <row r="196" spans="9:12" ht="57" hidden="1" customHeight="1" x14ac:dyDescent="0.35">
      <c r="I196" s="72" t="s">
        <v>45</v>
      </c>
      <c r="J196" s="307"/>
      <c r="K196" s="307"/>
      <c r="L196" s="72" t="s">
        <v>140</v>
      </c>
    </row>
    <row r="197" spans="9:12" ht="57" hidden="1" customHeight="1" x14ac:dyDescent="0.35">
      <c r="I197" s="72" t="s">
        <v>196</v>
      </c>
      <c r="J197" s="307"/>
      <c r="K197" s="307"/>
      <c r="L197" s="72" t="s">
        <v>151</v>
      </c>
    </row>
    <row r="198" spans="9:12" ht="57" hidden="1" customHeight="1" x14ac:dyDescent="0.35">
      <c r="I198" s="307"/>
      <c r="J198" s="307"/>
      <c r="K198" s="307"/>
      <c r="L198" s="72" t="s">
        <v>198</v>
      </c>
    </row>
    <row r="199" spans="9:12" ht="57" hidden="1" customHeight="1" x14ac:dyDescent="0.35">
      <c r="I199" s="72" t="s">
        <v>197</v>
      </c>
      <c r="J199" s="307"/>
      <c r="K199" s="307"/>
      <c r="L199" s="307"/>
    </row>
    <row r="200" spans="9:12" ht="57" hidden="1" customHeight="1" x14ac:dyDescent="0.35">
      <c r="I200" s="72" t="s">
        <v>131</v>
      </c>
      <c r="J200" s="307"/>
      <c r="K200" s="307"/>
      <c r="L200" s="307"/>
    </row>
    <row r="201" spans="9:12" ht="57" hidden="1" customHeight="1" x14ac:dyDescent="0.35">
      <c r="I201" s="72" t="s">
        <v>140</v>
      </c>
      <c r="J201" s="307"/>
      <c r="K201" s="307"/>
      <c r="L201" s="307"/>
    </row>
    <row r="202" spans="9:12" ht="57" hidden="1" customHeight="1" x14ac:dyDescent="0.35">
      <c r="I202" s="72" t="s">
        <v>151</v>
      </c>
      <c r="J202" s="307"/>
      <c r="K202" s="307"/>
      <c r="L202" s="307"/>
    </row>
    <row r="203" spans="9:12" ht="57" hidden="1" customHeight="1" x14ac:dyDescent="0.35">
      <c r="I203" s="72" t="s">
        <v>198</v>
      </c>
      <c r="J203" s="307"/>
      <c r="K203" s="307"/>
      <c r="L203" s="307"/>
    </row>
  </sheetData>
  <protectedRanges>
    <protectedRange password="E1A2" sqref="N2 X23:Y24 X20:Y20 AA2 X2:Y2" name="Range1"/>
    <protectedRange password="E1A2" sqref="X7:Y7" name="Range1_2"/>
    <protectedRange password="E1A2" sqref="X10:Y10" name="Range1_3"/>
    <protectedRange password="E1A2" sqref="X11:Y11" name="Range1_4"/>
    <protectedRange password="E1A2" sqref="X21:Y22" name="Range1_5"/>
    <protectedRange password="E1A2" sqref="X106:Y107 X97:Y99 X84:Y91 X82:Y82 X76:Y80 X66:Y74 X44:Y51 X29:Y32 X27:Y27" name="Range1_6"/>
    <protectedRange password="E1A2" sqref="X120:Y120 X117:Y117 X113:Y114" name="Range1_7"/>
    <protectedRange password="E1A2" sqref="X122:Y122" name="Range1_8"/>
    <protectedRange password="E1A2" sqref="X126:Y126" name="Range1_9"/>
    <protectedRange password="E1A2" sqref="X132:Y133" name="Range1_10"/>
    <protectedRange password="E1A2" sqref="X152:Y157" name="Range1_11"/>
    <protectedRange password="E1A2" sqref="X161:Y190" name="Range1_12"/>
    <protectedRange password="E1A2" sqref="O195:O199" name="Range1_11_1"/>
    <protectedRange password="E1A2" sqref="O200:O201" name="Range1_11_2"/>
    <protectedRange password="E1A2" sqref="O202" name="Range1_12_2"/>
    <protectedRange password="E1A2" sqref="O208" name="Range1_12_3"/>
    <protectedRange password="E1A2" sqref="O209:O212" name="Range1_12_4"/>
    <protectedRange password="E1A2" sqref="U2" name="Range1_14"/>
    <protectedRange password="E1A2" sqref="L3" name="Range1_1_8_1_3_3"/>
    <protectedRange password="E1A2" sqref="N3" name="Range1_1_2_2_3_3"/>
    <protectedRange password="E1A2" sqref="O3" name="Range1_1_8_1_1_2_3"/>
    <protectedRange password="E1A2" sqref="N6:O6" name="Range1_1_3_19_1"/>
    <protectedRange password="E1A2" sqref="N4:O4" name="Range1_1_3_1_1_1"/>
    <protectedRange password="E1A2" sqref="N5:O5" name="Range1_1_3_2_1_1"/>
    <protectedRange password="E1A2" sqref="N7:O7" name="Range1_1_3_3_1_1"/>
    <protectedRange password="E1A2" sqref="N8:O8" name="Range1_1_3_4_1_1"/>
    <protectedRange password="E1A2" sqref="O9" name="Range1_1_3_5_1_1"/>
    <protectedRange password="E1A2" sqref="N9" name="Range1_1_4_1_1_1"/>
    <protectedRange password="E1A2" sqref="O10" name="Range1_1_3_6_1_1"/>
    <protectedRange password="E1A2" sqref="N10" name="Range1_1_4_2_1_1"/>
    <protectedRange password="E1A2" sqref="O11" name="Range1_1_3_7_1_1"/>
    <protectedRange password="E1A2" sqref="N11" name="Range1_1_4_3_1_1"/>
    <protectedRange password="E1A2" sqref="O12" name="Range1_1_3_8_1_1"/>
    <protectedRange password="E1A2" sqref="N12" name="Range1_1_4_4_1_1"/>
    <protectedRange password="E1A2" sqref="O13" name="Range1_1_3_9_1_1"/>
    <protectedRange password="E1A2" sqref="N13" name="Range1_1_4_5_1_1"/>
    <protectedRange password="E1A2" sqref="O14" name="Range1_1_3_10_1_1"/>
    <protectedRange password="E1A2" sqref="N14" name="Range1_1_4_6_1_1"/>
    <protectedRange password="E1A2" sqref="O15" name="Range1_1_3_11_1_1"/>
    <protectedRange password="E1A2" sqref="N15" name="Range1_1_5_1_1_1"/>
    <protectedRange password="E1A2" sqref="O16" name="Range1_1_3_12_1_1"/>
    <protectedRange password="E1A2" sqref="N16" name="Range1_1_5_2_1_1"/>
    <protectedRange password="E1A2" sqref="O17" name="Range1_1_3_13_1_1"/>
    <protectedRange password="E1A2" sqref="N17" name="Range1_1_6_1_1_1"/>
    <protectedRange password="E1A2" sqref="O18" name="Range1_1_3_14_1_1"/>
    <protectedRange password="E1A2" sqref="N18" name="Range1_1_7_1_1_1"/>
    <protectedRange password="E1A2" sqref="O19" name="Range1_1_3_15_1_1"/>
    <protectedRange password="E1A2" sqref="N19" name="Range1_1_8_2_1_1"/>
    <protectedRange password="E1A2" sqref="O20" name="Range1_1_3_16_1_1"/>
    <protectedRange password="E1A2" sqref="N20" name="Range1_1_8_3_1_1"/>
    <protectedRange password="E1A2" sqref="O21" name="Range1_1_3_17_1_1"/>
    <protectedRange password="E1A2" sqref="N21" name="Range1_1_8_4_1_1"/>
    <protectedRange password="E1A2" sqref="O22" name="Range1_1_3_18_1_1"/>
    <protectedRange password="E1A2" sqref="O27" name="Range1_1_3_23_1_1"/>
    <protectedRange password="E1A2" sqref="N27" name="Range1_5_1_1_1_1"/>
    <protectedRange password="E1A2" sqref="O28" name="Range1_1_3_24_1_1"/>
    <protectedRange password="E1A2" sqref="N28" name="Range1_5_2_1_1_1"/>
    <protectedRange password="E1A2" sqref="O29" name="Range1_1_3_25_1_1"/>
    <protectedRange password="E1A2" sqref="N29" name="Range1_13_1_1_1"/>
    <protectedRange password="E1A2" sqref="O30" name="Range1_1_3_26_1_1"/>
    <protectedRange password="E1A2" sqref="N30" name="Range1_6_16_1_1_1"/>
    <protectedRange password="E1A2" sqref="O31" name="Range1_1_3_27_1_1"/>
    <protectedRange password="E1A2" sqref="N31" name="Range1_6_16_2_1_1"/>
    <protectedRange password="E1A2" sqref="O32" name="Range1_1_3_28_1_1"/>
    <protectedRange password="E1A2" sqref="O33" name="Range1_1_3_29_1_1"/>
    <protectedRange password="E1A2" sqref="N33" name="Range1_6_10_1_1_1"/>
    <protectedRange password="E1A2" sqref="O34" name="Range1_1_3_30_1_1"/>
    <protectedRange password="E1A2" sqref="N35" name="Range1_6_1_1_1"/>
    <protectedRange password="E1A2" sqref="O35" name="Range1_1_2_4_1_1_1"/>
    <protectedRange password="E1A2" sqref="O36" name="Range1_1_3_31_1_1_1"/>
    <protectedRange password="E1A2" sqref="N36" name="Range1_6_1_1_1_1_1"/>
    <protectedRange password="E1A2" sqref="O37" name="Range1_1_3_32_1_1_1"/>
    <protectedRange password="E1A2" sqref="N37" name="Range1_15_1_1_1_1"/>
    <protectedRange password="E1A2" sqref="O38" name="Range1_1_3_33_1_1_1"/>
    <protectedRange password="E1A2" sqref="N38" name="Range1_6_2_1_1_1_1"/>
    <protectedRange password="E1A2" sqref="O39" name="Range1_1_3_34_1_1_1"/>
    <protectedRange password="E1A2" sqref="N39" name="Range1_14_1_1_1_1"/>
    <protectedRange password="E1A2" sqref="O40" name="Range1_1_3_35_1_1_1"/>
    <protectedRange password="E1A2" sqref="O44" name="Range1_1_3_36_1_1"/>
    <protectedRange password="E1A2" sqref="O45" name="Range1_1_3_37_1_1"/>
    <protectedRange password="E1A2" sqref="O46" name="Range1_1_3_38_1_1"/>
    <protectedRange password="E1A2" sqref="O47" name="Range1_1_3_39_1_1"/>
    <protectedRange password="E1A2" sqref="N47" name="Range1_6_4_1_1_1"/>
    <protectedRange password="E1A2" sqref="O48" name="Range1_1_3_40_1_1"/>
    <protectedRange password="E1A2" sqref="N48" name="Range1_6_5_1_1_1"/>
    <protectedRange password="E1A2" sqref="O49" name="Range1_1_3_41_1_1"/>
    <protectedRange password="E1A2" sqref="N49" name="Range1_6_5_2_1_1"/>
    <protectedRange password="E1A2" sqref="O50" name="Range1_1_3_42_1_1"/>
    <protectedRange password="E1A2" sqref="N50" name="Range1_6_5_3_1_1"/>
    <protectedRange password="E1A2" sqref="O51" name="Range1_1_3_43_1_1"/>
    <protectedRange password="E1A2" sqref="N51" name="Range1_6_5_4_1_1"/>
    <protectedRange password="E1A2" sqref="O52" name="Range1_1_3_57_2_1"/>
    <protectedRange password="E1A2" sqref="O53:O54" name="Range1_1_3_57_1_1_1"/>
    <protectedRange password="E1A2" sqref="O55" name="Range1_1_3_58_3_1"/>
    <protectedRange password="E1A2" sqref="O56" name="Range1_1_3_58_1_1_1"/>
    <protectedRange password="E1A2" sqref="O57" name="Range1_1_3_45_1_1"/>
    <protectedRange password="E1A2" sqref="O58" name="Range1_1_3_46_1_1"/>
    <protectedRange password="E1A2" sqref="O59" name="Range1_1_3_47_1_1_1"/>
    <protectedRange password="E1A2" sqref="O60" name="Range1_1_3_48_1_1_1"/>
    <protectedRange password="E1A2" sqref="O61" name="Range1_1_3_49_1_1_1"/>
    <protectedRange password="E1A2" sqref="O62" name="Range1_1_3_50_1_1_1"/>
    <protectedRange password="E1A2" sqref="O63" name="Range1_1_3_51_1_1"/>
    <protectedRange password="E1A2" sqref="O64" name="Range1_1_3_52_1_1"/>
    <protectedRange password="E1A2" sqref="O65" name="Range1_1_3_53_1_1"/>
    <protectedRange password="E1A2" sqref="O66" name="Range1_1_3_54_1_1"/>
    <protectedRange password="E1A2" sqref="O67" name="Range1_1_3_55_1_1"/>
    <protectedRange password="E1A2" sqref="O71:O72" name="Range1_1_3_56_1_1_1"/>
    <protectedRange password="E1A2" sqref="N71" name="Range1_6_18_1_1_1"/>
    <protectedRange password="E1A2" sqref="O73" name="Range1_1_3_58_2_1_1"/>
    <protectedRange password="E1A2" sqref="O74" name="Range1_1_3_59_2_1"/>
    <protectedRange password="E1A2" sqref="O75:O76" name="Range1_1_3_59_1_1_1"/>
    <protectedRange password="E1A2" sqref="O77:O79" name="Range1_1_3_60_1_1"/>
    <protectedRange password="E1A2" sqref="O80:O82" name="Range1_1_3_61_1_1"/>
    <protectedRange password="E1A2" sqref="N82" name="Range1_6_6_1_1_1"/>
    <protectedRange password="E1A2" sqref="O83:O85" name="Range1_1_3_62_1_1"/>
    <protectedRange password="E1A2" sqref="N83:N84" name="Range1_6_6_2_1_1"/>
    <protectedRange password="E1A2" sqref="N85" name="Range1_6_7_1_1_1"/>
    <protectedRange password="E1A2" sqref="O86:O88" name="Range1_1_3_63_1_1"/>
    <protectedRange password="E1A2" sqref="N86" name="Range1_6_8_1_1_1"/>
    <protectedRange password="E1A2" sqref="N87:N88" name="Range1_6_9_1_1_1"/>
    <protectedRange password="E1A2" sqref="O89:O91" name="Range1_1_3_64_1_1"/>
    <protectedRange password="E1A2" sqref="N89:N90" name="Range1_6_9_2_1_1"/>
    <protectedRange password="E1A2" sqref="N91" name="Range1_6_11_1_1_1"/>
    <protectedRange password="E1A2" sqref="O92:O94" name="Range1_1_3_65_1_1"/>
    <protectedRange password="E1A2" sqref="N92:N94" name="Range1_6_12_1_1_1"/>
    <protectedRange password="E1A2" sqref="O95:O97" name="Range1_1_3_66_1_1"/>
    <protectedRange password="E1A2" sqref="N95:N97" name="Range1_6_13_1_1_1"/>
    <protectedRange password="E1A2" sqref="O98:O99" name="Range1_1_3_68_2_1"/>
    <protectedRange password="E1A2" sqref="O100" name="Range1_1_3_68_1_1_1"/>
    <protectedRange password="E1A2" sqref="N100" name="Range1_6_14_2_1_1"/>
    <protectedRange password="E1A2" sqref="O101" name="Range1_1_3_69_2_1"/>
    <protectedRange password="E1A2" sqref="N101" name="Range1_6_14_3_2_1"/>
    <protectedRange password="E1A2" sqref="O102:O103" name="Range1_1_3_69_1_1_1"/>
    <protectedRange password="E1A2" sqref="N102:N103" name="Range1_6_14_3_1_1_1"/>
    <protectedRange password="E1A2" sqref="O104:O105" name="Range1_1_3_70_2_1"/>
    <protectedRange password="E1A2" sqref="N104" name="Range1_6_15_1_1_1"/>
    <protectedRange password="E1A2" sqref="N105" name="Range1_6_16_3_2_1"/>
    <protectedRange password="E1A2" sqref="O106" name="Range1_1_3_70_1_1_1"/>
    <protectedRange password="E1A2" sqref="N106" name="Range1_6_16_3_1_1_1"/>
    <protectedRange password="E1A2" sqref="O107:O109" name="Range1_1_3_71_1_1"/>
    <protectedRange password="E1A2" sqref="N107:N108" name="Range1_6_16_4_1_1"/>
    <protectedRange password="E1A2" sqref="O110:O112" name="Range1_1_3_72_1_1"/>
    <protectedRange password="E1A2" sqref="N112 N110" name="Range1_6_3_1_1_1"/>
    <protectedRange password="E1A2" sqref="O113 O115" name="Range1_1_3_73_1_1"/>
    <protectedRange password="E1A2" sqref="O116" name="Range1_1_3_74_1_1"/>
    <protectedRange password="E1A2" sqref="O118" name="Range1_1_2_1_1_1_1"/>
    <protectedRange password="E1A2" sqref="O119:O120" name="Range1_1_3_75_2_1"/>
    <protectedRange password="E1A2" sqref="O121" name="Range1_1_3_75_1_1_1"/>
    <protectedRange password="E1A2" sqref="O122" name="Range1_1_3_76_2_1"/>
    <protectedRange password="E1A2" sqref="O123:O124" name="Range1_1_3_76_1_1_1"/>
    <protectedRange password="E1A2" sqref="O125:O127" name="Range1_1_3_77_1_1"/>
    <protectedRange password="E1A2" sqref="O128:O130" name="Range1_1_3_78_1_1"/>
    <protectedRange password="E1A2" sqref="O131:O133 O142" name="Range1_1_3_79_1_1"/>
    <protectedRange password="E1A2" sqref="N131" name="Range1_6_17_1_1_1"/>
    <protectedRange password="E1A2" sqref="O134:O136" name="Range1_1_3_80_1_1"/>
    <protectedRange password="E1A2" sqref="O137" name="Range1_1_3_81_2_1"/>
    <protectedRange password="E1A2" sqref="N137" name="Range1_7_2_1_2_1"/>
    <protectedRange password="E1A2" sqref="O138:O139" name="Range1_1_3_81_1_1_1"/>
    <protectedRange password="E1A2" sqref="N138" name="Range1_7_2_1_1_1_1"/>
    <protectedRange password="E1A2" sqref="O140" name="Range1_1_3_85_2_1"/>
    <protectedRange password="E1A2" sqref="O141" name="Range1_1_3_85_1_1_1"/>
    <protectedRange password="E1A2" sqref="N141" name="Range1_7_2_4_1_1"/>
    <protectedRange password="E1A2" sqref="O145" name="Range1_1_3_87_1_1_1"/>
    <protectedRange password="E1A2" sqref="N145" name="Range1_7_3_1_1_1"/>
    <protectedRange password="E1A2" sqref="O147:O148" name="Range1_1_3_88_1_1"/>
    <protectedRange password="E1A2" sqref="O149" name="Range1_1_3_89_2_1"/>
    <protectedRange password="E1A2" sqref="O150:O151" name="Range1_1_3_89_1_1_1"/>
    <protectedRange password="E1A2" sqref="N150" name="Range1_8_1_1_1_1"/>
    <protectedRange password="E1A2" sqref="O152" name="Range1_1_3_92_2_1"/>
    <protectedRange password="E1A2" sqref="N152" name="Range1_10_1_3_2_1"/>
    <protectedRange password="E1A2" sqref="O155:O156" name="Range1_1_3_93_1_1"/>
    <protectedRange password="E1A2" sqref="O157" name="Range1_1_3_94_1_1"/>
    <protectedRange password="E1A2" sqref="O159:O161" name="Range1_1_3_95_2_1"/>
    <protectedRange password="E1A2" sqref="O162" name="Range1_1_3_95_1_1_1"/>
    <protectedRange password="E1A2" sqref="O163" name="Range1_1_3_96_2_1"/>
    <protectedRange password="E1A2" sqref="O164:O166" name="Range1_1_3_96_1_1_1"/>
    <protectedRange password="E1A2" sqref="O167:O168" name="Range1_1_3_97_1_1"/>
    <protectedRange password="E1A2" sqref="O169" name="Range1_1_3_98_2_1"/>
    <protectedRange password="E1A2" sqref="O170:O171" name="Range1_1_3_98_1_1_1"/>
    <protectedRange password="E1A2" sqref="O172" name="Range1_1_3_99_2_1"/>
    <protectedRange password="E1A2" sqref="O176" name="Range1_1_3_67_1_1"/>
    <protectedRange password="E1A2" sqref="O173:O175" name="Range1_1_3_99_1_1_1"/>
    <protectedRange password="E1A2" sqref="N173:N175" name="Range1_11_1_1_1_1"/>
    <protectedRange password="E1A2" sqref="N176" name="Range1_11_1_2_2_1"/>
    <protectedRange password="E1A2" sqref="O177:O178" name="Range1_1_3_82_1_1"/>
    <protectedRange password="E1A2" sqref="N177" name="Range1_11_1_2_1_1_1"/>
    <protectedRange password="E1A2" sqref="N178" name="Range1_11_2_1_2_1"/>
    <protectedRange password="E1A2" sqref="O180:O181" name="Range1_1_3_83_1_1"/>
    <protectedRange password="E1A2" sqref="N180" name="Range1_12_2_1_1_1"/>
    <protectedRange password="E1A2" sqref="O182:O184" name="Range1_1_3_84_1_1"/>
    <protectedRange password="E1A2" sqref="O185:O190" name="Range1_1_3_90_1_1"/>
    <protectedRange password="E1A2" sqref="N186" name="Range1_12_3_1_1_1"/>
    <protectedRange password="E1A2" sqref="N187:N189" name="Range1_12_4_1_1_1"/>
    <protectedRange password="E1A2" sqref="N190" name="Range1_12_4_2_1_1"/>
    <protectedRange password="E1A2" sqref="O158" name="Range1_1_3_91_1_1"/>
    <protectedRange password="E1A2" sqref="O154" name="Range1_1_2_1_1"/>
    <protectedRange password="E1A2" sqref="O114" name="Range1_1_3_73_3"/>
    <protectedRange password="E1A2" sqref="O117" name="Range1_1_3_72_3"/>
    <protectedRange password="E1A2" sqref="O153" name="Range1_1_3_83_1_1_2"/>
    <protectedRange password="E1A2" sqref="N153" name="Range1_11_2_1_1_1_1_1"/>
    <protectedRange password="E1A2" sqref="O179" name="Range1_1_3_83_1_1_1_2"/>
    <protectedRange password="E1A2" sqref="N179" name="Range1_11_2_1_1_1_2_1"/>
  </protectedRanges>
  <autoFilter ref="A2:AB191" xr:uid="{6E0CAC7C-7FEB-4CA4-B860-87894BBAB201}"/>
  <conditionalFormatting sqref="J3">
    <cfRule type="cellIs" dxfId="536" priority="43" stopIfTrue="1" operator="equal">
      <formula>"Fail"</formula>
    </cfRule>
    <cfRule type="cellIs" dxfId="535" priority="44" stopIfTrue="1" operator="equal">
      <formula>"Pass"</formula>
    </cfRule>
    <cfRule type="cellIs" dxfId="534" priority="45" stopIfTrue="1" operator="equal">
      <formula>"Info"</formula>
    </cfRule>
  </conditionalFormatting>
  <conditionalFormatting sqref="L3">
    <cfRule type="expression" dxfId="533" priority="42" stopIfTrue="1">
      <formula>ISERROR(Z3)</formula>
    </cfRule>
  </conditionalFormatting>
  <conditionalFormatting sqref="O3">
    <cfRule type="expression" dxfId="532" priority="41" stopIfTrue="1">
      <formula>ISERROR(AC3)</formula>
    </cfRule>
  </conditionalFormatting>
  <conditionalFormatting sqref="L46:L47">
    <cfRule type="expression" dxfId="531" priority="13" stopIfTrue="1">
      <formula>ISERROR(Y46)</formula>
    </cfRule>
  </conditionalFormatting>
  <conditionalFormatting sqref="N3:N190">
    <cfRule type="expression" dxfId="530" priority="12" stopIfTrue="1">
      <formula>ISERROR(AA3)</formula>
    </cfRule>
  </conditionalFormatting>
  <conditionalFormatting sqref="O118">
    <cfRule type="expression" dxfId="529" priority="11" stopIfTrue="1">
      <formula>ISERROR(AC118)</formula>
    </cfRule>
  </conditionalFormatting>
  <conditionalFormatting sqref="O154">
    <cfRule type="expression" dxfId="528" priority="10" stopIfTrue="1">
      <formula>ISERROR(AC154)</formula>
    </cfRule>
  </conditionalFormatting>
  <conditionalFormatting sqref="J4:J190">
    <cfRule type="cellIs" dxfId="527" priority="7" stopIfTrue="1" operator="equal">
      <formula>"Fail"</formula>
    </cfRule>
    <cfRule type="cellIs" dxfId="526" priority="8" stopIfTrue="1" operator="equal">
      <formula>"Pass"</formula>
    </cfRule>
    <cfRule type="cellIs" dxfId="525" priority="9" stopIfTrue="1" operator="equal">
      <formula>"Info"</formula>
    </cfRule>
  </conditionalFormatting>
  <conditionalFormatting sqref="O114">
    <cfRule type="expression" dxfId="524" priority="6" stopIfTrue="1">
      <formula>ISERROR(AC114)</formula>
    </cfRule>
  </conditionalFormatting>
  <conditionalFormatting sqref="O117">
    <cfRule type="expression" dxfId="523" priority="5" stopIfTrue="1">
      <formula>ISERROR(AC117)</formula>
    </cfRule>
  </conditionalFormatting>
  <conditionalFormatting sqref="O144">
    <cfRule type="expression" dxfId="522" priority="4" stopIfTrue="1">
      <formula>ISERROR(AC144)</formula>
    </cfRule>
  </conditionalFormatting>
  <conditionalFormatting sqref="O143">
    <cfRule type="expression" dxfId="521" priority="1" stopIfTrue="1">
      <formula>ISERROR(AC143)</formula>
    </cfRule>
  </conditionalFormatting>
  <dataValidations count="2">
    <dataValidation type="list" allowBlank="1" showInputMessage="1" showErrorMessage="1" sqref="J3:J190" xr:uid="{00000000-0002-0000-0400-000000000000}">
      <formula1>$I$194:$I$197</formula1>
    </dataValidation>
    <dataValidation type="list" allowBlank="1" showInputMessage="1" showErrorMessage="1" sqref="M3:M190" xr:uid="{00000000-0002-0000-0400-000001000000}">
      <formula1>$L$195:$L$198</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A457"/>
  <sheetViews>
    <sheetView zoomScale="90" zoomScaleNormal="90" workbookViewId="0">
      <pane ySplit="2" topLeftCell="A3" activePane="bottomLeft" state="frozen"/>
      <selection activeCell="H1" sqref="H1"/>
      <selection pane="bottomLeft" activeCell="L4" sqref="L4"/>
    </sheetView>
  </sheetViews>
  <sheetFormatPr defaultColWidth="9.26953125" defaultRowHeight="51.75" customHeight="1" x14ac:dyDescent="0.35"/>
  <cols>
    <col min="1" max="1" width="9.26953125" style="60" customWidth="1"/>
    <col min="2" max="2" width="10" style="60" customWidth="1"/>
    <col min="3" max="3" width="14" style="70" customWidth="1"/>
    <col min="4" max="4" width="12.26953125" style="60" customWidth="1"/>
    <col min="5" max="5" width="22.26953125" style="60" customWidth="1"/>
    <col min="6" max="6" width="36.26953125" style="60" customWidth="1"/>
    <col min="7" max="7" width="39" style="60" customWidth="1"/>
    <col min="8" max="8" width="38.26953125" style="60" customWidth="1"/>
    <col min="9" max="10" width="23" style="60" customWidth="1"/>
    <col min="11" max="11" width="29.26953125" style="60" hidden="1" customWidth="1"/>
    <col min="12" max="12" width="23" style="60" customWidth="1"/>
    <col min="13" max="14" width="12.7265625" style="131" customWidth="1"/>
    <col min="15" max="15" width="40" style="221" customWidth="1"/>
    <col min="16" max="16" width="4.26953125" style="60" customWidth="1"/>
    <col min="17" max="17" width="14.7265625" style="60" customWidth="1"/>
    <col min="18" max="18" width="23" style="60" customWidth="1"/>
    <col min="19" max="19" width="43.7265625" style="60" customWidth="1"/>
    <col min="20" max="20" width="43.26953125" style="60" customWidth="1"/>
    <col min="21" max="21" width="50" style="266" hidden="1" customWidth="1"/>
    <col min="22" max="22" width="40.54296875" style="266" hidden="1" customWidth="1"/>
    <col min="23" max="23" width="8.7265625" style="261" customWidth="1"/>
    <col min="24" max="24" width="33.81640625" style="263" customWidth="1"/>
    <col min="25" max="25" width="9.26953125" customWidth="1"/>
    <col min="26" max="26" width="8.7265625" customWidth="1"/>
    <col min="27" max="27" width="11" style="1" hidden="1" customWidth="1"/>
    <col min="28" max="16384" width="9.26953125" style="60"/>
  </cols>
  <sheetData>
    <row r="1" spans="1:27" s="1" customFormat="1" ht="14.5" x14ac:dyDescent="0.35">
      <c r="A1" s="36" t="s">
        <v>55</v>
      </c>
      <c r="B1" s="37"/>
      <c r="C1" s="37"/>
      <c r="D1" s="37"/>
      <c r="E1" s="37"/>
      <c r="F1" s="37"/>
      <c r="G1" s="37"/>
      <c r="H1" s="37"/>
      <c r="I1" s="37"/>
      <c r="J1" s="37"/>
      <c r="K1" s="185"/>
      <c r="L1" s="186"/>
      <c r="M1" s="186"/>
      <c r="N1" s="186"/>
      <c r="O1" s="219"/>
      <c r="P1" s="186"/>
      <c r="Q1" s="186"/>
      <c r="R1" s="186"/>
      <c r="S1" s="186"/>
      <c r="T1" s="186"/>
      <c r="U1" s="273"/>
      <c r="V1" s="273"/>
      <c r="W1" s="276"/>
      <c r="X1" s="262"/>
      <c r="Z1" s="33"/>
      <c r="AA1" s="37"/>
    </row>
    <row r="2" spans="1:27" ht="39" x14ac:dyDescent="0.35">
      <c r="A2" s="59" t="s">
        <v>112</v>
      </c>
      <c r="B2" s="59" t="s">
        <v>113</v>
      </c>
      <c r="C2" s="59" t="s">
        <v>4853</v>
      </c>
      <c r="D2" s="59" t="s">
        <v>114</v>
      </c>
      <c r="E2" s="59" t="s">
        <v>199</v>
      </c>
      <c r="F2" s="59" t="s">
        <v>115</v>
      </c>
      <c r="G2" s="59" t="s">
        <v>4854</v>
      </c>
      <c r="H2" s="61" t="s">
        <v>116</v>
      </c>
      <c r="I2" s="61" t="s">
        <v>117</v>
      </c>
      <c r="J2" s="61" t="s">
        <v>118</v>
      </c>
      <c r="K2" s="69" t="s">
        <v>4906</v>
      </c>
      <c r="L2" s="61" t="s">
        <v>119</v>
      </c>
      <c r="M2" s="130" t="s">
        <v>120</v>
      </c>
      <c r="N2" s="130" t="s">
        <v>121</v>
      </c>
      <c r="O2" s="130" t="s">
        <v>122</v>
      </c>
      <c r="P2" s="312"/>
      <c r="Q2" s="304" t="s">
        <v>200</v>
      </c>
      <c r="R2" s="304" t="s">
        <v>201</v>
      </c>
      <c r="S2" s="304" t="s">
        <v>202</v>
      </c>
      <c r="T2" s="304" t="s">
        <v>203</v>
      </c>
      <c r="U2" s="265" t="s">
        <v>4905</v>
      </c>
      <c r="V2" s="268" t="s">
        <v>204</v>
      </c>
      <c r="W2" s="276"/>
      <c r="AA2" s="130" t="s">
        <v>123</v>
      </c>
    </row>
    <row r="3" spans="1:27" ht="125" x14ac:dyDescent="0.35">
      <c r="A3" s="82" t="s">
        <v>1927</v>
      </c>
      <c r="B3" s="301" t="s">
        <v>135</v>
      </c>
      <c r="C3" s="333" t="s">
        <v>136</v>
      </c>
      <c r="D3" s="82" t="s">
        <v>206</v>
      </c>
      <c r="E3" s="294" t="s">
        <v>4908</v>
      </c>
      <c r="F3" s="294" t="s">
        <v>4909</v>
      </c>
      <c r="G3" s="294" t="s">
        <v>4910</v>
      </c>
      <c r="H3" s="294" t="s">
        <v>4911</v>
      </c>
      <c r="I3" s="301"/>
      <c r="J3" s="301"/>
      <c r="K3" s="301" t="s">
        <v>4912</v>
      </c>
      <c r="L3" s="66"/>
      <c r="M3" s="66" t="s">
        <v>140</v>
      </c>
      <c r="N3" s="260" t="s">
        <v>141</v>
      </c>
      <c r="O3" s="215" t="s">
        <v>142</v>
      </c>
      <c r="P3" s="334"/>
      <c r="Q3" s="66" t="s">
        <v>213</v>
      </c>
      <c r="R3" s="66" t="s">
        <v>4913</v>
      </c>
      <c r="S3" s="294" t="s">
        <v>215</v>
      </c>
      <c r="T3" s="294" t="s">
        <v>4914</v>
      </c>
      <c r="U3" s="82" t="s">
        <v>4915</v>
      </c>
      <c r="V3" s="82" t="s">
        <v>6393</v>
      </c>
      <c r="W3" s="277"/>
      <c r="X3" s="267"/>
      <c r="AA3" s="270" t="e">
        <f>IF(OR(J3="Fail",ISBLANK(J3)),INDEX('Issue Code Table'!C:C,MATCH(N:N,'Issue Code Table'!A:A,0)),IF(M3="Critical",6,IF(M3="Significant",5,IF(M3="Moderate",3,2))))</f>
        <v>#N/A</v>
      </c>
    </row>
    <row r="4" spans="1:27" ht="409.5" x14ac:dyDescent="0.35">
      <c r="A4" s="82" t="s">
        <v>1928</v>
      </c>
      <c r="B4" s="301" t="s">
        <v>313</v>
      </c>
      <c r="C4" s="302" t="s">
        <v>314</v>
      </c>
      <c r="D4" s="82" t="s">
        <v>219</v>
      </c>
      <c r="E4" s="294" t="s">
        <v>2214</v>
      </c>
      <c r="F4" s="294" t="s">
        <v>2215</v>
      </c>
      <c r="G4" s="294" t="s">
        <v>4916</v>
      </c>
      <c r="H4" s="294" t="s">
        <v>4917</v>
      </c>
      <c r="I4" s="301"/>
      <c r="J4" s="301"/>
      <c r="K4" s="301" t="s">
        <v>4918</v>
      </c>
      <c r="L4" s="66"/>
      <c r="M4" s="66" t="s">
        <v>140</v>
      </c>
      <c r="N4" s="260" t="s">
        <v>185</v>
      </c>
      <c r="O4" s="215" t="s">
        <v>186</v>
      </c>
      <c r="P4" s="334"/>
      <c r="Q4" s="66" t="s">
        <v>225</v>
      </c>
      <c r="R4" s="66" t="s">
        <v>2219</v>
      </c>
      <c r="S4" s="294" t="s">
        <v>2220</v>
      </c>
      <c r="T4" s="294" t="s">
        <v>4919</v>
      </c>
      <c r="U4" s="82" t="s">
        <v>4920</v>
      </c>
      <c r="V4" s="82" t="s">
        <v>2223</v>
      </c>
      <c r="W4" s="276"/>
      <c r="AA4" s="270">
        <f>IF(OR(J4="Fail",ISBLANK(J4)),INDEX('Issue Code Table'!C:C,MATCH(N:N,'Issue Code Table'!A:A,0)),IF(M4="Critical",6,IF(M4="Significant",5,IF(M4="Moderate",3,2))))</f>
        <v>5</v>
      </c>
    </row>
    <row r="5" spans="1:27" ht="362.5" x14ac:dyDescent="0.35">
      <c r="A5" s="82" t="s">
        <v>1930</v>
      </c>
      <c r="B5" s="301" t="s">
        <v>180</v>
      </c>
      <c r="C5" s="302" t="s">
        <v>181</v>
      </c>
      <c r="D5" s="82" t="s">
        <v>219</v>
      </c>
      <c r="E5" s="294" t="s">
        <v>4921</v>
      </c>
      <c r="F5" s="294" t="s">
        <v>240</v>
      </c>
      <c r="G5" s="294" t="s">
        <v>4922</v>
      </c>
      <c r="H5" s="294" t="s">
        <v>4923</v>
      </c>
      <c r="I5" s="301"/>
      <c r="J5" s="301"/>
      <c r="K5" s="301" t="s">
        <v>4924</v>
      </c>
      <c r="L5" s="66"/>
      <c r="M5" s="66" t="s">
        <v>140</v>
      </c>
      <c r="N5" s="260" t="s">
        <v>185</v>
      </c>
      <c r="O5" s="215" t="s">
        <v>186</v>
      </c>
      <c r="P5" s="334"/>
      <c r="Q5" s="66" t="s">
        <v>225</v>
      </c>
      <c r="R5" s="66" t="s">
        <v>226</v>
      </c>
      <c r="S5" s="294" t="s">
        <v>4925</v>
      </c>
      <c r="T5" s="294" t="s">
        <v>4926</v>
      </c>
      <c r="U5" s="82" t="s">
        <v>4927</v>
      </c>
      <c r="V5" s="82" t="s">
        <v>2241</v>
      </c>
      <c r="W5" s="276"/>
      <c r="AA5" s="270">
        <f>IF(OR(J5="Fail",ISBLANK(J5)),INDEX('Issue Code Table'!C:C,MATCH(N:N,'Issue Code Table'!A:A,0)),IF(M5="Critical",6,IF(M5="Significant",5,IF(M5="Moderate",3,2))))</f>
        <v>5</v>
      </c>
    </row>
    <row r="6" spans="1:27" ht="362.5" x14ac:dyDescent="0.35">
      <c r="A6" s="82" t="s">
        <v>1932</v>
      </c>
      <c r="B6" s="301" t="s">
        <v>180</v>
      </c>
      <c r="C6" s="302" t="s">
        <v>181</v>
      </c>
      <c r="D6" s="82" t="s">
        <v>219</v>
      </c>
      <c r="E6" s="294" t="s">
        <v>4928</v>
      </c>
      <c r="F6" s="294" t="s">
        <v>221</v>
      </c>
      <c r="G6" s="294" t="s">
        <v>4929</v>
      </c>
      <c r="H6" s="294" t="s">
        <v>4930</v>
      </c>
      <c r="I6" s="301"/>
      <c r="J6" s="301"/>
      <c r="K6" s="301" t="s">
        <v>4931</v>
      </c>
      <c r="L6" s="66"/>
      <c r="M6" s="66" t="s">
        <v>140</v>
      </c>
      <c r="N6" s="260" t="s">
        <v>185</v>
      </c>
      <c r="O6" s="215" t="s">
        <v>186</v>
      </c>
      <c r="P6" s="334"/>
      <c r="Q6" s="66" t="s">
        <v>225</v>
      </c>
      <c r="R6" s="66" t="s">
        <v>235</v>
      </c>
      <c r="S6" s="294" t="s">
        <v>227</v>
      </c>
      <c r="T6" s="294" t="s">
        <v>4932</v>
      </c>
      <c r="U6" s="82" t="s">
        <v>4933</v>
      </c>
      <c r="V6" s="82" t="s">
        <v>2229</v>
      </c>
      <c r="W6" s="276"/>
      <c r="AA6" s="270">
        <f>IF(OR(J6="Fail",ISBLANK(J6)),INDEX('Issue Code Table'!C:C,MATCH(N:N,'Issue Code Table'!A:A,0)),IF(M6="Critical",6,IF(M6="Significant",5,IF(M6="Moderate",3,2))))</f>
        <v>5</v>
      </c>
    </row>
    <row r="7" spans="1:27" ht="312.5" x14ac:dyDescent="0.35">
      <c r="A7" s="82" t="s">
        <v>1934</v>
      </c>
      <c r="B7" s="301" t="s">
        <v>313</v>
      </c>
      <c r="C7" s="302" t="s">
        <v>314</v>
      </c>
      <c r="D7" s="82" t="s">
        <v>219</v>
      </c>
      <c r="E7" s="294" t="s">
        <v>4934</v>
      </c>
      <c r="F7" s="294" t="s">
        <v>231</v>
      </c>
      <c r="G7" s="294" t="s">
        <v>4935</v>
      </c>
      <c r="H7" s="294" t="s">
        <v>4936</v>
      </c>
      <c r="I7" s="301"/>
      <c r="J7" s="301"/>
      <c r="K7" s="301" t="s">
        <v>4937</v>
      </c>
      <c r="L7" s="66"/>
      <c r="M7" s="66" t="s">
        <v>140</v>
      </c>
      <c r="N7" s="260" t="s">
        <v>185</v>
      </c>
      <c r="O7" s="215" t="s">
        <v>186</v>
      </c>
      <c r="P7" s="334"/>
      <c r="Q7" s="66" t="s">
        <v>225</v>
      </c>
      <c r="R7" s="66" t="s">
        <v>244</v>
      </c>
      <c r="S7" s="294" t="s">
        <v>4938</v>
      </c>
      <c r="T7" s="294" t="s">
        <v>4939</v>
      </c>
      <c r="U7" s="82" t="s">
        <v>4940</v>
      </c>
      <c r="V7" s="82" t="s">
        <v>2235</v>
      </c>
      <c r="W7" s="276"/>
      <c r="AA7" s="270">
        <f>IF(OR(J7="Fail",ISBLANK(J7)),INDEX('Issue Code Table'!C:C,MATCH(N:N,'Issue Code Table'!A:A,0)),IF(M7="Critical",6,IF(M7="Significant",5,IF(M7="Moderate",3,2))))</f>
        <v>5</v>
      </c>
    </row>
    <row r="8" spans="1:27" ht="187.5" x14ac:dyDescent="0.35">
      <c r="A8" s="82" t="s">
        <v>1936</v>
      </c>
      <c r="B8" s="82" t="s">
        <v>2959</v>
      </c>
      <c r="C8" s="300" t="s">
        <v>2960</v>
      </c>
      <c r="D8" s="82" t="s">
        <v>219</v>
      </c>
      <c r="E8" s="294" t="s">
        <v>4941</v>
      </c>
      <c r="F8" s="294" t="s">
        <v>4942</v>
      </c>
      <c r="G8" s="294" t="s">
        <v>4943</v>
      </c>
      <c r="H8" s="294" t="s">
        <v>4944</v>
      </c>
      <c r="I8" s="301"/>
      <c r="J8" s="301"/>
      <c r="K8" s="301" t="s">
        <v>4945</v>
      </c>
      <c r="L8" s="66"/>
      <c r="M8" s="66" t="s">
        <v>140</v>
      </c>
      <c r="N8" s="260" t="s">
        <v>185</v>
      </c>
      <c r="O8" s="215" t="s">
        <v>186</v>
      </c>
      <c r="P8" s="334"/>
      <c r="Q8" s="66" t="s">
        <v>225</v>
      </c>
      <c r="R8" s="66" t="s">
        <v>4946</v>
      </c>
      <c r="S8" s="294" t="s">
        <v>4947</v>
      </c>
      <c r="T8" s="294" t="s">
        <v>4948</v>
      </c>
      <c r="U8" s="82" t="s">
        <v>4949</v>
      </c>
      <c r="V8" s="82" t="s">
        <v>4950</v>
      </c>
      <c r="W8" s="276"/>
      <c r="AA8" s="270">
        <f>IF(OR(J8="Fail",ISBLANK(J8)),INDEX('Issue Code Table'!C:C,MATCH(N:N,'Issue Code Table'!A:A,0)),IF(M8="Critical",6,IF(M8="Significant",5,IF(M8="Moderate",3,2))))</f>
        <v>5</v>
      </c>
    </row>
    <row r="9" spans="1:27" ht="125" x14ac:dyDescent="0.35">
      <c r="A9" s="82" t="s">
        <v>1937</v>
      </c>
      <c r="B9" s="82" t="s">
        <v>2959</v>
      </c>
      <c r="C9" s="300" t="s">
        <v>2960</v>
      </c>
      <c r="D9" s="82" t="s">
        <v>219</v>
      </c>
      <c r="E9" s="294" t="s">
        <v>4951</v>
      </c>
      <c r="F9" s="294" t="s">
        <v>240</v>
      </c>
      <c r="G9" s="294" t="s">
        <v>4952</v>
      </c>
      <c r="H9" s="294" t="s">
        <v>4953</v>
      </c>
      <c r="I9" s="301"/>
      <c r="J9" s="301"/>
      <c r="K9" s="301" t="s">
        <v>4954</v>
      </c>
      <c r="L9" s="66"/>
      <c r="M9" s="66" t="s">
        <v>140</v>
      </c>
      <c r="N9" s="260" t="s">
        <v>185</v>
      </c>
      <c r="O9" s="215" t="s">
        <v>186</v>
      </c>
      <c r="P9" s="334"/>
      <c r="Q9" s="66" t="s">
        <v>225</v>
      </c>
      <c r="R9" s="66" t="s">
        <v>4955</v>
      </c>
      <c r="S9" s="294" t="s">
        <v>293</v>
      </c>
      <c r="T9" s="294" t="s">
        <v>4956</v>
      </c>
      <c r="U9" s="82" t="s">
        <v>4957</v>
      </c>
      <c r="V9" s="82" t="s">
        <v>2280</v>
      </c>
      <c r="W9" s="276"/>
      <c r="AA9" s="270">
        <f>IF(OR(J9="Fail",ISBLANK(J9)),INDEX('Issue Code Table'!C:C,MATCH(N:N,'Issue Code Table'!A:A,0)),IF(M9="Critical",6,IF(M9="Significant",5,IF(M9="Moderate",3,2))))</f>
        <v>5</v>
      </c>
    </row>
    <row r="10" spans="1:27" ht="112.5" x14ac:dyDescent="0.35">
      <c r="A10" s="82" t="s">
        <v>1939</v>
      </c>
      <c r="B10" s="82" t="s">
        <v>2959</v>
      </c>
      <c r="C10" s="300" t="s">
        <v>2960</v>
      </c>
      <c r="D10" s="82" t="s">
        <v>219</v>
      </c>
      <c r="E10" s="294" t="s">
        <v>4958</v>
      </c>
      <c r="F10" s="294" t="s">
        <v>221</v>
      </c>
      <c r="G10" s="294" t="s">
        <v>4959</v>
      </c>
      <c r="H10" s="294" t="s">
        <v>4960</v>
      </c>
      <c r="I10" s="301"/>
      <c r="J10" s="301"/>
      <c r="K10" s="301" t="s">
        <v>4961</v>
      </c>
      <c r="L10" s="66"/>
      <c r="M10" s="66" t="s">
        <v>140</v>
      </c>
      <c r="N10" s="260" t="s">
        <v>185</v>
      </c>
      <c r="O10" s="215" t="s">
        <v>186</v>
      </c>
      <c r="P10" s="334"/>
      <c r="Q10" s="66" t="s">
        <v>225</v>
      </c>
      <c r="R10" s="66" t="s">
        <v>251</v>
      </c>
      <c r="S10" s="294" t="s">
        <v>280</v>
      </c>
      <c r="T10" s="294" t="s">
        <v>4962</v>
      </c>
      <c r="U10" s="82" t="s">
        <v>4963</v>
      </c>
      <c r="V10" s="82" t="s">
        <v>2269</v>
      </c>
      <c r="W10" s="276"/>
      <c r="AA10" s="270">
        <f>IF(OR(J10="Fail",ISBLANK(J10)),INDEX('Issue Code Table'!C:C,MATCH(N:N,'Issue Code Table'!A:A,0)),IF(M10="Critical",6,IF(M10="Significant",5,IF(M10="Moderate",3,2))))</f>
        <v>5</v>
      </c>
    </row>
    <row r="11" spans="1:27" ht="112.5" x14ac:dyDescent="0.35">
      <c r="A11" s="82" t="s">
        <v>1941</v>
      </c>
      <c r="B11" s="82" t="s">
        <v>399</v>
      </c>
      <c r="C11" s="300" t="s">
        <v>400</v>
      </c>
      <c r="D11" s="82" t="s">
        <v>219</v>
      </c>
      <c r="E11" s="294" t="s">
        <v>4964</v>
      </c>
      <c r="F11" s="294" t="s">
        <v>231</v>
      </c>
      <c r="G11" s="294" t="s">
        <v>4965</v>
      </c>
      <c r="H11" s="294" t="s">
        <v>4966</v>
      </c>
      <c r="I11" s="301"/>
      <c r="J11" s="301"/>
      <c r="K11" s="301" t="s">
        <v>4967</v>
      </c>
      <c r="L11" s="66"/>
      <c r="M11" s="66" t="s">
        <v>140</v>
      </c>
      <c r="N11" s="260" t="s">
        <v>185</v>
      </c>
      <c r="O11" s="215" t="s">
        <v>186</v>
      </c>
      <c r="P11" s="334"/>
      <c r="Q11" s="66" t="s">
        <v>225</v>
      </c>
      <c r="R11" s="66" t="s">
        <v>258</v>
      </c>
      <c r="S11" s="294" t="s">
        <v>287</v>
      </c>
      <c r="T11" s="294" t="s">
        <v>4968</v>
      </c>
      <c r="U11" s="82" t="s">
        <v>4969</v>
      </c>
      <c r="V11" s="82" t="s">
        <v>2275</v>
      </c>
      <c r="W11" s="276"/>
      <c r="AA11" s="270">
        <f>IF(OR(J11="Fail",ISBLANK(J11)),INDEX('Issue Code Table'!C:C,MATCH(N:N,'Issue Code Table'!A:A,0)),IF(M11="Critical",6,IF(M11="Significant",5,IF(M11="Moderate",3,2))))</f>
        <v>5</v>
      </c>
    </row>
    <row r="12" spans="1:27" ht="137.5" x14ac:dyDescent="0.35">
      <c r="A12" s="82" t="s">
        <v>1943</v>
      </c>
      <c r="B12" s="82" t="s">
        <v>2959</v>
      </c>
      <c r="C12" s="300" t="s">
        <v>2960</v>
      </c>
      <c r="D12" s="82" t="s">
        <v>219</v>
      </c>
      <c r="E12" s="294" t="s">
        <v>4970</v>
      </c>
      <c r="F12" s="294" t="s">
        <v>240</v>
      </c>
      <c r="G12" s="294" t="s">
        <v>4971</v>
      </c>
      <c r="H12" s="294" t="s">
        <v>4972</v>
      </c>
      <c r="I12" s="301"/>
      <c r="J12" s="301"/>
      <c r="K12" s="301" t="s">
        <v>4973</v>
      </c>
      <c r="L12" s="66"/>
      <c r="M12" s="66" t="s">
        <v>140</v>
      </c>
      <c r="N12" s="260" t="s">
        <v>185</v>
      </c>
      <c r="O12" s="215" t="s">
        <v>186</v>
      </c>
      <c r="P12" s="334"/>
      <c r="Q12" s="66" t="s">
        <v>225</v>
      </c>
      <c r="R12" s="66" t="s">
        <v>4974</v>
      </c>
      <c r="S12" s="294" t="s">
        <v>4975</v>
      </c>
      <c r="T12" s="294" t="s">
        <v>4976</v>
      </c>
      <c r="U12" s="82" t="s">
        <v>4977</v>
      </c>
      <c r="V12" s="82" t="s">
        <v>2257</v>
      </c>
      <c r="W12" s="276"/>
      <c r="AA12" s="270">
        <f>IF(OR(J12="Fail",ISBLANK(J12)),INDEX('Issue Code Table'!C:C,MATCH(N:N,'Issue Code Table'!A:A,0)),IF(M12="Critical",6,IF(M12="Significant",5,IF(M12="Moderate",3,2))))</f>
        <v>5</v>
      </c>
    </row>
    <row r="13" spans="1:27" ht="137.5" x14ac:dyDescent="0.35">
      <c r="A13" s="82" t="s">
        <v>1945</v>
      </c>
      <c r="B13" s="82" t="s">
        <v>2959</v>
      </c>
      <c r="C13" s="300" t="s">
        <v>2960</v>
      </c>
      <c r="D13" s="82" t="s">
        <v>219</v>
      </c>
      <c r="E13" s="294" t="s">
        <v>4978</v>
      </c>
      <c r="F13" s="294" t="s">
        <v>221</v>
      </c>
      <c r="G13" s="294" t="s">
        <v>4979</v>
      </c>
      <c r="H13" s="294" t="s">
        <v>4972</v>
      </c>
      <c r="I13" s="301"/>
      <c r="J13" s="301"/>
      <c r="K13" s="301" t="s">
        <v>4980</v>
      </c>
      <c r="L13" s="66"/>
      <c r="M13" s="66" t="s">
        <v>140</v>
      </c>
      <c r="N13" s="260" t="s">
        <v>185</v>
      </c>
      <c r="O13" s="215" t="s">
        <v>186</v>
      </c>
      <c r="P13" s="334"/>
      <c r="Q13" s="66" t="s">
        <v>225</v>
      </c>
      <c r="R13" s="66" t="s">
        <v>4981</v>
      </c>
      <c r="S13" s="294" t="s">
        <v>252</v>
      </c>
      <c r="T13" s="294" t="s">
        <v>4982</v>
      </c>
      <c r="U13" s="82" t="s">
        <v>4983</v>
      </c>
      <c r="V13" s="82" t="s">
        <v>2229</v>
      </c>
      <c r="W13" s="276"/>
      <c r="AA13" s="270">
        <f>IF(OR(J13="Fail",ISBLANK(J13)),INDEX('Issue Code Table'!C:C,MATCH(N:N,'Issue Code Table'!A:A,0)),IF(M13="Critical",6,IF(M13="Significant",5,IF(M13="Moderate",3,2))))</f>
        <v>5</v>
      </c>
    </row>
    <row r="14" spans="1:27" ht="137.5" x14ac:dyDescent="0.35">
      <c r="A14" s="82" t="s">
        <v>1947</v>
      </c>
      <c r="B14" s="82" t="s">
        <v>2959</v>
      </c>
      <c r="C14" s="300" t="s">
        <v>2960</v>
      </c>
      <c r="D14" s="82" t="s">
        <v>219</v>
      </c>
      <c r="E14" s="294" t="s">
        <v>4984</v>
      </c>
      <c r="F14" s="294" t="s">
        <v>231</v>
      </c>
      <c r="G14" s="294" t="s">
        <v>4985</v>
      </c>
      <c r="H14" s="294" t="s">
        <v>4972</v>
      </c>
      <c r="I14" s="301"/>
      <c r="J14" s="301"/>
      <c r="K14" s="301" t="s">
        <v>4986</v>
      </c>
      <c r="L14" s="66"/>
      <c r="M14" s="66" t="s">
        <v>140</v>
      </c>
      <c r="N14" s="260" t="s">
        <v>185</v>
      </c>
      <c r="O14" s="215" t="s">
        <v>186</v>
      </c>
      <c r="P14" s="334"/>
      <c r="Q14" s="66" t="s">
        <v>225</v>
      </c>
      <c r="R14" s="66" t="s">
        <v>272</v>
      </c>
      <c r="S14" s="294" t="s">
        <v>259</v>
      </c>
      <c r="T14" s="294" t="s">
        <v>4987</v>
      </c>
      <c r="U14" s="82" t="s">
        <v>4988</v>
      </c>
      <c r="V14" s="82" t="s">
        <v>2235</v>
      </c>
      <c r="W14" s="276"/>
      <c r="AA14" s="270">
        <f>IF(OR(J14="Fail",ISBLANK(J14)),INDEX('Issue Code Table'!C:C,MATCH(N:N,'Issue Code Table'!A:A,0)),IF(M14="Critical",6,IF(M14="Significant",5,IF(M14="Moderate",3,2))))</f>
        <v>5</v>
      </c>
    </row>
    <row r="15" spans="1:27" ht="137.5" x14ac:dyDescent="0.35">
      <c r="A15" s="82" t="s">
        <v>1949</v>
      </c>
      <c r="B15" s="82" t="s">
        <v>2959</v>
      </c>
      <c r="C15" s="300" t="s">
        <v>2960</v>
      </c>
      <c r="D15" s="82" t="s">
        <v>219</v>
      </c>
      <c r="E15" s="294" t="s">
        <v>4989</v>
      </c>
      <c r="F15" s="294" t="s">
        <v>221</v>
      </c>
      <c r="G15" s="294" t="s">
        <v>4990</v>
      </c>
      <c r="H15" s="294" t="s">
        <v>4972</v>
      </c>
      <c r="I15" s="301"/>
      <c r="J15" s="301"/>
      <c r="K15" s="301" t="s">
        <v>4991</v>
      </c>
      <c r="L15" s="66"/>
      <c r="M15" s="66" t="s">
        <v>140</v>
      </c>
      <c r="N15" s="260" t="s">
        <v>185</v>
      </c>
      <c r="O15" s="215" t="s">
        <v>186</v>
      </c>
      <c r="P15" s="334"/>
      <c r="Q15" s="66" t="s">
        <v>225</v>
      </c>
      <c r="R15" s="66" t="s">
        <v>299</v>
      </c>
      <c r="S15" s="294" t="s">
        <v>273</v>
      </c>
      <c r="T15" s="294" t="s">
        <v>4992</v>
      </c>
      <c r="U15" s="82" t="s">
        <v>4993</v>
      </c>
      <c r="V15" s="82" t="s">
        <v>2263</v>
      </c>
      <c r="W15" s="276"/>
      <c r="AA15" s="270">
        <f>IF(OR(J15="Fail",ISBLANK(J15)),INDEX('Issue Code Table'!C:C,MATCH(N:N,'Issue Code Table'!A:A,0)),IF(M15="Critical",6,IF(M15="Significant",5,IF(M15="Moderate",3,2))))</f>
        <v>5</v>
      </c>
    </row>
    <row r="16" spans="1:27" ht="150" x14ac:dyDescent="0.35">
      <c r="A16" s="82" t="s">
        <v>1951</v>
      </c>
      <c r="B16" s="82" t="s">
        <v>2959</v>
      </c>
      <c r="C16" s="300" t="s">
        <v>2960</v>
      </c>
      <c r="D16" s="82" t="s">
        <v>219</v>
      </c>
      <c r="E16" s="294" t="s">
        <v>4994</v>
      </c>
      <c r="F16" s="82" t="s">
        <v>240</v>
      </c>
      <c r="G16" s="82" t="s">
        <v>4995</v>
      </c>
      <c r="H16" s="294" t="s">
        <v>4996</v>
      </c>
      <c r="I16" s="301"/>
      <c r="J16" s="301"/>
      <c r="K16" s="301" t="s">
        <v>4997</v>
      </c>
      <c r="L16" s="66"/>
      <c r="M16" s="66" t="s">
        <v>140</v>
      </c>
      <c r="N16" s="260" t="s">
        <v>185</v>
      </c>
      <c r="O16" s="215" t="s">
        <v>186</v>
      </c>
      <c r="P16" s="334"/>
      <c r="Q16" s="66" t="s">
        <v>225</v>
      </c>
      <c r="R16" s="66" t="s">
        <v>305</v>
      </c>
      <c r="S16" s="294" t="s">
        <v>311</v>
      </c>
      <c r="T16" s="294" t="s">
        <v>2291</v>
      </c>
      <c r="U16" s="82" t="s">
        <v>4998</v>
      </c>
      <c r="V16" s="82" t="s">
        <v>4858</v>
      </c>
      <c r="W16" s="276"/>
      <c r="AA16" s="270">
        <f>IF(OR(J16="Fail",ISBLANK(J16)),INDEX('Issue Code Table'!C:C,MATCH(N:N,'Issue Code Table'!A:A,0)),IF(M16="Critical",6,IF(M16="Significant",5,IF(M16="Moderate",3,2))))</f>
        <v>5</v>
      </c>
    </row>
    <row r="17" spans="1:27" ht="150" x14ac:dyDescent="0.35">
      <c r="A17" s="82" t="s">
        <v>1953</v>
      </c>
      <c r="B17" s="301" t="s">
        <v>180</v>
      </c>
      <c r="C17" s="302" t="s">
        <v>181</v>
      </c>
      <c r="D17" s="82" t="s">
        <v>219</v>
      </c>
      <c r="E17" s="294" t="s">
        <v>4999</v>
      </c>
      <c r="F17" s="294" t="s">
        <v>221</v>
      </c>
      <c r="G17" s="294" t="s">
        <v>5000</v>
      </c>
      <c r="H17" s="294" t="s">
        <v>5001</v>
      </c>
      <c r="I17" s="301"/>
      <c r="J17" s="301"/>
      <c r="K17" s="301" t="s">
        <v>5002</v>
      </c>
      <c r="L17" s="66"/>
      <c r="M17" s="66" t="s">
        <v>140</v>
      </c>
      <c r="N17" s="260" t="s">
        <v>185</v>
      </c>
      <c r="O17" s="215" t="s">
        <v>186</v>
      </c>
      <c r="P17" s="334"/>
      <c r="Q17" s="66" t="s">
        <v>225</v>
      </c>
      <c r="R17" s="66" t="s">
        <v>310</v>
      </c>
      <c r="S17" s="294" t="s">
        <v>300</v>
      </c>
      <c r="T17" s="294" t="s">
        <v>2283</v>
      </c>
      <c r="U17" s="82" t="s">
        <v>5003</v>
      </c>
      <c r="V17" s="82" t="s">
        <v>4856</v>
      </c>
      <c r="W17" s="276"/>
      <c r="AA17" s="270">
        <f>IF(OR(J17="Fail",ISBLANK(J17)),INDEX('Issue Code Table'!C:C,MATCH(N:N,'Issue Code Table'!A:A,0)),IF(M17="Critical",6,IF(M17="Significant",5,IF(M17="Moderate",3,2))))</f>
        <v>5</v>
      </c>
    </row>
    <row r="18" spans="1:27" ht="150" x14ac:dyDescent="0.35">
      <c r="A18" s="82" t="s">
        <v>1954</v>
      </c>
      <c r="B18" s="301" t="s">
        <v>180</v>
      </c>
      <c r="C18" s="302" t="s">
        <v>181</v>
      </c>
      <c r="D18" s="82" t="s">
        <v>219</v>
      </c>
      <c r="E18" s="294" t="s">
        <v>5004</v>
      </c>
      <c r="F18" s="294" t="s">
        <v>231</v>
      </c>
      <c r="G18" s="294" t="s">
        <v>5005</v>
      </c>
      <c r="H18" s="294" t="s">
        <v>5006</v>
      </c>
      <c r="I18" s="301"/>
      <c r="J18" s="301"/>
      <c r="K18" s="301" t="s">
        <v>5007</v>
      </c>
      <c r="L18" s="335"/>
      <c r="M18" s="66" t="s">
        <v>140</v>
      </c>
      <c r="N18" s="260" t="s">
        <v>4171</v>
      </c>
      <c r="O18" s="215" t="s">
        <v>5008</v>
      </c>
      <c r="P18" s="334"/>
      <c r="Q18" s="66" t="s">
        <v>225</v>
      </c>
      <c r="R18" s="66" t="s">
        <v>320</v>
      </c>
      <c r="S18" s="294" t="s">
        <v>287</v>
      </c>
      <c r="T18" s="294" t="s">
        <v>2287</v>
      </c>
      <c r="U18" s="82" t="s">
        <v>5009</v>
      </c>
      <c r="V18" s="82" t="s">
        <v>4857</v>
      </c>
      <c r="W18" s="276"/>
      <c r="AA18" s="270">
        <f>IF(OR(J18="Fail",ISBLANK(J18)),INDEX('Issue Code Table'!C:C,MATCH(N:N,'Issue Code Table'!A:A,0)),IF(M18="Critical",6,IF(M18="Significant",5,IF(M18="Moderate",3,2))))</f>
        <v>6</v>
      </c>
    </row>
    <row r="19" spans="1:27" ht="112.5" x14ac:dyDescent="0.35">
      <c r="A19" s="82" t="s">
        <v>1955</v>
      </c>
      <c r="B19" s="301" t="s">
        <v>313</v>
      </c>
      <c r="C19" s="302" t="s">
        <v>314</v>
      </c>
      <c r="D19" s="82" t="s">
        <v>219</v>
      </c>
      <c r="E19" s="294" t="s">
        <v>5010</v>
      </c>
      <c r="F19" s="294" t="s">
        <v>316</v>
      </c>
      <c r="G19" s="294" t="s">
        <v>5011</v>
      </c>
      <c r="H19" s="294" t="s">
        <v>5012</v>
      </c>
      <c r="I19" s="301"/>
      <c r="J19" s="301"/>
      <c r="K19" s="301" t="s">
        <v>319</v>
      </c>
      <c r="L19" s="66"/>
      <c r="M19" s="66" t="s">
        <v>140</v>
      </c>
      <c r="N19" s="260" t="s">
        <v>1576</v>
      </c>
      <c r="O19" s="215" t="s">
        <v>5013</v>
      </c>
      <c r="P19" s="334"/>
      <c r="Q19" s="66" t="s">
        <v>225</v>
      </c>
      <c r="R19" s="66" t="s">
        <v>330</v>
      </c>
      <c r="S19" s="294" t="s">
        <v>321</v>
      </c>
      <c r="T19" s="294" t="s">
        <v>5014</v>
      </c>
      <c r="U19" s="82" t="s">
        <v>5015</v>
      </c>
      <c r="V19" s="82" t="s">
        <v>2298</v>
      </c>
      <c r="W19" s="276"/>
      <c r="AA19" s="270">
        <f>IF(OR(J19="Fail",ISBLANK(J19)),INDEX('Issue Code Table'!C:C,MATCH(N:N,'Issue Code Table'!A:A,0)),IF(M19="Critical",6,IF(M19="Significant",5,IF(M19="Moderate",3,2))))</f>
        <v>5</v>
      </c>
    </row>
    <row r="20" spans="1:27" ht="125" x14ac:dyDescent="0.35">
      <c r="A20" s="82" t="s">
        <v>1956</v>
      </c>
      <c r="B20" s="301" t="s">
        <v>180</v>
      </c>
      <c r="C20" s="302" t="s">
        <v>181</v>
      </c>
      <c r="D20" s="82" t="s">
        <v>219</v>
      </c>
      <c r="E20" s="294" t="s">
        <v>5016</v>
      </c>
      <c r="F20" s="294" t="s">
        <v>326</v>
      </c>
      <c r="G20" s="294" t="s">
        <v>5017</v>
      </c>
      <c r="H20" s="294" t="s">
        <v>5018</v>
      </c>
      <c r="I20" s="301"/>
      <c r="J20" s="301"/>
      <c r="K20" s="301" t="s">
        <v>5019</v>
      </c>
      <c r="L20" s="66"/>
      <c r="M20" s="66" t="s">
        <v>140</v>
      </c>
      <c r="N20" s="260" t="s">
        <v>185</v>
      </c>
      <c r="O20" s="215" t="s">
        <v>186</v>
      </c>
      <c r="P20" s="334"/>
      <c r="Q20" s="66" t="s">
        <v>225</v>
      </c>
      <c r="R20" s="66" t="s">
        <v>2310</v>
      </c>
      <c r="S20" s="294" t="s">
        <v>331</v>
      </c>
      <c r="T20" s="294" t="s">
        <v>5020</v>
      </c>
      <c r="U20" s="82" t="s">
        <v>5021</v>
      </c>
      <c r="V20" s="82" t="s">
        <v>2303</v>
      </c>
      <c r="W20" s="276"/>
      <c r="AA20" s="270">
        <f>IF(OR(J20="Fail",ISBLANK(J20)),INDEX('Issue Code Table'!C:C,MATCH(N:N,'Issue Code Table'!A:A,0)),IF(M20="Critical",6,IF(M20="Significant",5,IF(M20="Moderate",3,2))))</f>
        <v>5</v>
      </c>
    </row>
    <row r="21" spans="1:27" ht="175" x14ac:dyDescent="0.35">
      <c r="A21" s="82" t="s">
        <v>1957</v>
      </c>
      <c r="B21" s="301" t="s">
        <v>180</v>
      </c>
      <c r="C21" s="302" t="s">
        <v>181</v>
      </c>
      <c r="D21" s="82" t="s">
        <v>219</v>
      </c>
      <c r="E21" s="294" t="s">
        <v>2305</v>
      </c>
      <c r="F21" s="82" t="s">
        <v>2306</v>
      </c>
      <c r="G21" s="82" t="s">
        <v>5022</v>
      </c>
      <c r="H21" s="82" t="s">
        <v>2308</v>
      </c>
      <c r="I21" s="66"/>
      <c r="J21" s="336"/>
      <c r="K21" s="306" t="s">
        <v>2309</v>
      </c>
      <c r="L21" s="66"/>
      <c r="M21" s="269" t="s">
        <v>140</v>
      </c>
      <c r="N21" s="337" t="s">
        <v>185</v>
      </c>
      <c r="O21" s="337" t="s">
        <v>186</v>
      </c>
      <c r="P21" s="338"/>
      <c r="Q21" s="66" t="s">
        <v>225</v>
      </c>
      <c r="R21" s="66" t="s">
        <v>5023</v>
      </c>
      <c r="S21" s="294" t="s">
        <v>2311</v>
      </c>
      <c r="T21" s="294" t="s">
        <v>5024</v>
      </c>
      <c r="U21" s="82" t="s">
        <v>5025</v>
      </c>
      <c r="V21" s="82" t="s">
        <v>2314</v>
      </c>
      <c r="W21" s="276"/>
      <c r="AA21" s="270">
        <f>IF(OR(J21="Fail",ISBLANK(J21)),INDEX('Issue Code Table'!C:C,MATCH(N:N,'Issue Code Table'!A:A,0)),IF(M21="Critical",6,IF(M21="Significant",5,IF(M21="Moderate",3,2))))</f>
        <v>5</v>
      </c>
    </row>
    <row r="22" spans="1:27" ht="187.5" x14ac:dyDescent="0.35">
      <c r="A22" s="82" t="s">
        <v>1958</v>
      </c>
      <c r="B22" s="301" t="s">
        <v>180</v>
      </c>
      <c r="C22" s="302" t="s">
        <v>181</v>
      </c>
      <c r="D22" s="82" t="s">
        <v>219</v>
      </c>
      <c r="E22" s="82" t="s">
        <v>3148</v>
      </c>
      <c r="F22" s="82" t="s">
        <v>336</v>
      </c>
      <c r="G22" s="82" t="s">
        <v>5026</v>
      </c>
      <c r="H22" s="82" t="s">
        <v>338</v>
      </c>
      <c r="I22" s="66"/>
      <c r="J22" s="71"/>
      <c r="K22" s="306" t="s">
        <v>339</v>
      </c>
      <c r="L22" s="321"/>
      <c r="M22" s="269" t="s">
        <v>140</v>
      </c>
      <c r="N22" s="271" t="s">
        <v>185</v>
      </c>
      <c r="O22" s="260" t="s">
        <v>186</v>
      </c>
      <c r="P22" s="330"/>
      <c r="Q22" s="66" t="s">
        <v>340</v>
      </c>
      <c r="R22" s="66" t="s">
        <v>341</v>
      </c>
      <c r="S22" s="294" t="s">
        <v>342</v>
      </c>
      <c r="T22" s="294" t="s">
        <v>5027</v>
      </c>
      <c r="U22" s="82" t="s">
        <v>5028</v>
      </c>
      <c r="V22" s="82" t="s">
        <v>3152</v>
      </c>
      <c r="W22" s="276"/>
      <c r="AA22" s="270">
        <f>IF(OR(J22="Fail",ISBLANK(J22)),INDEX('Issue Code Table'!C:C,MATCH(N:N,'Issue Code Table'!A:A,0)),IF(M22="Critical",6,IF(M22="Significant",5,IF(M22="Moderate",3,2))))</f>
        <v>5</v>
      </c>
    </row>
    <row r="23" spans="1:27" ht="162.5" x14ac:dyDescent="0.35">
      <c r="A23" s="82" t="s">
        <v>1959</v>
      </c>
      <c r="B23" s="301" t="s">
        <v>180</v>
      </c>
      <c r="C23" s="302" t="s">
        <v>181</v>
      </c>
      <c r="D23" s="82" t="s">
        <v>219</v>
      </c>
      <c r="E23" s="294" t="s">
        <v>5029</v>
      </c>
      <c r="F23" s="82" t="s">
        <v>391</v>
      </c>
      <c r="G23" s="82" t="s">
        <v>5030</v>
      </c>
      <c r="H23" s="294" t="s">
        <v>5031</v>
      </c>
      <c r="I23" s="301"/>
      <c r="J23" s="301"/>
      <c r="K23" s="301" t="s">
        <v>394</v>
      </c>
      <c r="L23" s="66"/>
      <c r="M23" s="66" t="s">
        <v>140</v>
      </c>
      <c r="N23" s="260" t="s">
        <v>185</v>
      </c>
      <c r="O23" s="215" t="s">
        <v>186</v>
      </c>
      <c r="P23" s="334"/>
      <c r="Q23" s="66" t="s">
        <v>340</v>
      </c>
      <c r="R23" s="66" t="s">
        <v>361</v>
      </c>
      <c r="S23" s="294" t="s">
        <v>352</v>
      </c>
      <c r="T23" s="294" t="s">
        <v>5032</v>
      </c>
      <c r="U23" s="82" t="s">
        <v>5033</v>
      </c>
      <c r="V23" s="82" t="s">
        <v>3161</v>
      </c>
      <c r="W23" s="276"/>
      <c r="AA23" s="270">
        <f>IF(OR(J23="Fail",ISBLANK(J23)),INDEX('Issue Code Table'!C:C,MATCH(N:N,'Issue Code Table'!A:A,0)),IF(M23="Critical",6,IF(M23="Significant",5,IF(M23="Moderate",3,2))))</f>
        <v>5</v>
      </c>
    </row>
    <row r="24" spans="1:27" ht="100" x14ac:dyDescent="0.35">
      <c r="A24" s="82" t="s">
        <v>1960</v>
      </c>
      <c r="B24" s="301" t="s">
        <v>313</v>
      </c>
      <c r="C24" s="302" t="s">
        <v>314</v>
      </c>
      <c r="D24" s="82" t="s">
        <v>206</v>
      </c>
      <c r="E24" s="294" t="s">
        <v>5034</v>
      </c>
      <c r="F24" s="294" t="s">
        <v>1966</v>
      </c>
      <c r="G24" s="294" t="s">
        <v>5035</v>
      </c>
      <c r="H24" s="294" t="s">
        <v>5036</v>
      </c>
      <c r="I24" s="301"/>
      <c r="J24" s="301"/>
      <c r="K24" s="301" t="s">
        <v>5037</v>
      </c>
      <c r="L24" s="66"/>
      <c r="M24" s="66" t="s">
        <v>140</v>
      </c>
      <c r="N24" s="260" t="s">
        <v>419</v>
      </c>
      <c r="O24" s="215" t="s">
        <v>420</v>
      </c>
      <c r="P24" s="334"/>
      <c r="Q24" s="66" t="s">
        <v>408</v>
      </c>
      <c r="R24" s="66" t="s">
        <v>409</v>
      </c>
      <c r="S24" s="294" t="s">
        <v>430</v>
      </c>
      <c r="T24" s="294" t="s">
        <v>431</v>
      </c>
      <c r="U24" s="82" t="s">
        <v>5038</v>
      </c>
      <c r="V24" s="82" t="s">
        <v>2331</v>
      </c>
      <c r="W24" s="276"/>
      <c r="AA24" s="270">
        <f>IF(OR(J24="Fail",ISBLANK(J24)),INDEX('Issue Code Table'!C:C,MATCH(N:N,'Issue Code Table'!A:A,0)),IF(M24="Critical",6,IF(M24="Significant",5,IF(M24="Moderate",3,2))))</f>
        <v>4</v>
      </c>
    </row>
    <row r="25" spans="1:27" ht="50" x14ac:dyDescent="0.35">
      <c r="A25" s="82" t="s">
        <v>1961</v>
      </c>
      <c r="B25" s="82" t="s">
        <v>399</v>
      </c>
      <c r="C25" s="300" t="s">
        <v>400</v>
      </c>
      <c r="D25" s="82" t="s">
        <v>206</v>
      </c>
      <c r="E25" s="294" t="s">
        <v>5039</v>
      </c>
      <c r="F25" s="294" t="s">
        <v>402</v>
      </c>
      <c r="G25" s="294" t="s">
        <v>5040</v>
      </c>
      <c r="H25" s="294" t="s">
        <v>5041</v>
      </c>
      <c r="I25" s="301"/>
      <c r="J25" s="301"/>
      <c r="K25" s="301" t="s">
        <v>405</v>
      </c>
      <c r="L25" s="66"/>
      <c r="M25" s="66" t="s">
        <v>140</v>
      </c>
      <c r="N25" s="260" t="s">
        <v>406</v>
      </c>
      <c r="O25" s="215" t="s">
        <v>407</v>
      </c>
      <c r="P25" s="334"/>
      <c r="Q25" s="66" t="s">
        <v>408</v>
      </c>
      <c r="R25" s="66" t="s">
        <v>421</v>
      </c>
      <c r="S25" s="294" t="s">
        <v>410</v>
      </c>
      <c r="T25" s="294" t="s">
        <v>411</v>
      </c>
      <c r="U25" s="82" t="s">
        <v>5042</v>
      </c>
      <c r="V25" s="82" t="s">
        <v>2342</v>
      </c>
      <c r="W25" s="276"/>
      <c r="AA25" s="270">
        <f>IF(OR(J25="Fail",ISBLANK(J25)),INDEX('Issue Code Table'!C:C,MATCH(N:N,'Issue Code Table'!A:A,0)),IF(M25="Critical",6,IF(M25="Significant",5,IF(M25="Moderate",3,2))))</f>
        <v>5</v>
      </c>
    </row>
    <row r="26" spans="1:27" ht="175" x14ac:dyDescent="0.35">
      <c r="A26" s="82" t="s">
        <v>1962</v>
      </c>
      <c r="B26" s="82" t="s">
        <v>399</v>
      </c>
      <c r="C26" s="300" t="s">
        <v>400</v>
      </c>
      <c r="D26" s="82" t="s">
        <v>219</v>
      </c>
      <c r="E26" s="294" t="s">
        <v>5043</v>
      </c>
      <c r="F26" s="294" t="s">
        <v>5044</v>
      </c>
      <c r="G26" s="294" t="s">
        <v>5045</v>
      </c>
      <c r="H26" s="294" t="s">
        <v>5046</v>
      </c>
      <c r="I26" s="301"/>
      <c r="J26" s="301"/>
      <c r="K26" s="301" t="s">
        <v>5047</v>
      </c>
      <c r="L26" s="66"/>
      <c r="M26" s="66" t="s">
        <v>140</v>
      </c>
      <c r="N26" s="260" t="s">
        <v>419</v>
      </c>
      <c r="O26" s="215" t="s">
        <v>5048</v>
      </c>
      <c r="P26" s="334"/>
      <c r="Q26" s="66" t="s">
        <v>408</v>
      </c>
      <c r="R26" s="66" t="s">
        <v>429</v>
      </c>
      <c r="S26" s="294" t="s">
        <v>422</v>
      </c>
      <c r="T26" s="294" t="s">
        <v>5049</v>
      </c>
      <c r="U26" s="82" t="s">
        <v>5050</v>
      </c>
      <c r="V26" s="82" t="s">
        <v>2336</v>
      </c>
      <c r="W26" s="276"/>
      <c r="AA26" s="270">
        <f>IF(OR(J26="Fail",ISBLANK(J26)),INDEX('Issue Code Table'!C:C,MATCH(N:N,'Issue Code Table'!A:A,0)),IF(M26="Critical",6,IF(M26="Significant",5,IF(M26="Moderate",3,2))))</f>
        <v>4</v>
      </c>
    </row>
    <row r="27" spans="1:27" ht="87.5" x14ac:dyDescent="0.35">
      <c r="A27" s="82" t="s">
        <v>1963</v>
      </c>
      <c r="B27" s="82" t="s">
        <v>399</v>
      </c>
      <c r="C27" s="300" t="s">
        <v>400</v>
      </c>
      <c r="D27" s="82" t="s">
        <v>206</v>
      </c>
      <c r="E27" s="82" t="s">
        <v>4860</v>
      </c>
      <c r="F27" s="82" t="s">
        <v>4560</v>
      </c>
      <c r="G27" s="82" t="s">
        <v>5051</v>
      </c>
      <c r="H27" s="82" t="s">
        <v>210</v>
      </c>
      <c r="I27" s="66"/>
      <c r="J27" s="71"/>
      <c r="K27" s="306" t="s">
        <v>2316</v>
      </c>
      <c r="L27" s="66"/>
      <c r="M27" s="269" t="s">
        <v>140</v>
      </c>
      <c r="N27" s="260" t="s">
        <v>406</v>
      </c>
      <c r="O27" s="260" t="s">
        <v>407</v>
      </c>
      <c r="P27" s="330"/>
      <c r="Q27" s="66" t="s">
        <v>408</v>
      </c>
      <c r="R27" s="66" t="s">
        <v>435</v>
      </c>
      <c r="S27" s="294" t="s">
        <v>4862</v>
      </c>
      <c r="T27" s="294" t="s">
        <v>5052</v>
      </c>
      <c r="U27" s="82" t="s">
        <v>5053</v>
      </c>
      <c r="V27" s="82" t="s">
        <v>2318</v>
      </c>
      <c r="W27" s="276"/>
      <c r="AA27" s="270">
        <f>IF(OR(J27="Fail",ISBLANK(J27)),INDEX('Issue Code Table'!C:C,MATCH(N:N,'Issue Code Table'!A:A,0)),IF(M27="Critical",6,IF(M27="Significant",5,IF(M27="Moderate",3,2))))</f>
        <v>5</v>
      </c>
    </row>
    <row r="28" spans="1:27" ht="162.5" x14ac:dyDescent="0.35">
      <c r="A28" s="82" t="s">
        <v>1965</v>
      </c>
      <c r="B28" s="301" t="s">
        <v>180</v>
      </c>
      <c r="C28" s="302" t="s">
        <v>181</v>
      </c>
      <c r="D28" s="82" t="s">
        <v>206</v>
      </c>
      <c r="E28" s="82" t="s">
        <v>2320</v>
      </c>
      <c r="F28" s="82" t="s">
        <v>4864</v>
      </c>
      <c r="G28" s="82" t="s">
        <v>5054</v>
      </c>
      <c r="H28" s="82" t="s">
        <v>2322</v>
      </c>
      <c r="I28" s="66"/>
      <c r="J28" s="71"/>
      <c r="K28" s="306" t="s">
        <v>2323</v>
      </c>
      <c r="L28" s="66"/>
      <c r="M28" s="269" t="s">
        <v>140</v>
      </c>
      <c r="N28" s="260" t="s">
        <v>651</v>
      </c>
      <c r="O28" s="260" t="s">
        <v>652</v>
      </c>
      <c r="P28" s="330"/>
      <c r="Q28" s="66" t="s">
        <v>408</v>
      </c>
      <c r="R28" s="66" t="s">
        <v>2340</v>
      </c>
      <c r="S28" s="294" t="s">
        <v>5055</v>
      </c>
      <c r="T28" s="294" t="s">
        <v>5056</v>
      </c>
      <c r="U28" s="82" t="s">
        <v>5057</v>
      </c>
      <c r="V28" s="82" t="s">
        <v>5058</v>
      </c>
      <c r="W28" s="276"/>
      <c r="AA28" s="270">
        <f>IF(OR(J28="Fail",ISBLANK(J28)),INDEX('Issue Code Table'!C:C,MATCH(N:N,'Issue Code Table'!A:A,0)),IF(M28="Critical",6,IF(M28="Significant",5,IF(M28="Moderate",3,2))))</f>
        <v>5</v>
      </c>
    </row>
    <row r="29" spans="1:27" ht="200" x14ac:dyDescent="0.35">
      <c r="A29" s="82" t="s">
        <v>1967</v>
      </c>
      <c r="B29" s="301" t="s">
        <v>180</v>
      </c>
      <c r="C29" s="302" t="s">
        <v>181</v>
      </c>
      <c r="D29" s="82" t="s">
        <v>219</v>
      </c>
      <c r="E29" s="294" t="s">
        <v>5059</v>
      </c>
      <c r="F29" s="294" t="s">
        <v>5060</v>
      </c>
      <c r="G29" s="294" t="s">
        <v>5061</v>
      </c>
      <c r="H29" s="294" t="s">
        <v>5062</v>
      </c>
      <c r="I29" s="301"/>
      <c r="J29" s="301"/>
      <c r="K29" s="301" t="s">
        <v>441</v>
      </c>
      <c r="L29" s="66"/>
      <c r="M29" s="66" t="s">
        <v>140</v>
      </c>
      <c r="N29" s="260" t="s">
        <v>442</v>
      </c>
      <c r="O29" s="215" t="s">
        <v>443</v>
      </c>
      <c r="P29" s="334"/>
      <c r="Q29" s="66" t="s">
        <v>444</v>
      </c>
      <c r="R29" s="66" t="s">
        <v>445</v>
      </c>
      <c r="S29" s="294" t="s">
        <v>446</v>
      </c>
      <c r="T29" s="294" t="s">
        <v>5063</v>
      </c>
      <c r="U29" s="82" t="s">
        <v>5064</v>
      </c>
      <c r="V29" s="82" t="s">
        <v>4868</v>
      </c>
      <c r="W29" s="276"/>
      <c r="AA29" s="270">
        <f>IF(OR(J29="Fail",ISBLANK(J29)),INDEX('Issue Code Table'!C:C,MATCH(N:N,'Issue Code Table'!A:A,0)),IF(M29="Critical",6,IF(M29="Significant",5,IF(M29="Moderate",3,2))))</f>
        <v>5</v>
      </c>
    </row>
    <row r="30" spans="1:27" ht="409.5" x14ac:dyDescent="0.35">
      <c r="A30" s="82" t="s">
        <v>1968</v>
      </c>
      <c r="B30" s="82" t="s">
        <v>399</v>
      </c>
      <c r="C30" s="300" t="s">
        <v>400</v>
      </c>
      <c r="D30" s="82" t="s">
        <v>219</v>
      </c>
      <c r="E30" s="294" t="s">
        <v>5065</v>
      </c>
      <c r="F30" s="294" t="s">
        <v>450</v>
      </c>
      <c r="G30" s="294" t="s">
        <v>5066</v>
      </c>
      <c r="H30" s="294" t="s">
        <v>5067</v>
      </c>
      <c r="I30" s="301"/>
      <c r="J30" s="301"/>
      <c r="K30" s="301" t="s">
        <v>5068</v>
      </c>
      <c r="L30" s="66"/>
      <c r="M30" s="66" t="s">
        <v>140</v>
      </c>
      <c r="N30" s="260" t="s">
        <v>442</v>
      </c>
      <c r="O30" s="215" t="s">
        <v>443</v>
      </c>
      <c r="P30" s="334"/>
      <c r="Q30" s="66" t="s">
        <v>444</v>
      </c>
      <c r="R30" s="66" t="s">
        <v>452</v>
      </c>
      <c r="S30" s="294" t="s">
        <v>453</v>
      </c>
      <c r="T30" s="294" t="s">
        <v>5069</v>
      </c>
      <c r="U30" s="82" t="s">
        <v>5070</v>
      </c>
      <c r="V30" s="82" t="s">
        <v>5071</v>
      </c>
      <c r="W30" s="276"/>
      <c r="AA30" s="270">
        <f>IF(OR(J30="Fail",ISBLANK(J30)),INDEX('Issue Code Table'!C:C,MATCH(N:N,'Issue Code Table'!A:A,0)),IF(M30="Critical",6,IF(M30="Significant",5,IF(M30="Moderate",3,2))))</f>
        <v>5</v>
      </c>
    </row>
    <row r="31" spans="1:27" ht="409.5" x14ac:dyDescent="0.35">
      <c r="A31" s="82" t="s">
        <v>1969</v>
      </c>
      <c r="B31" s="82" t="s">
        <v>399</v>
      </c>
      <c r="C31" s="300" t="s">
        <v>400</v>
      </c>
      <c r="D31" s="82" t="s">
        <v>219</v>
      </c>
      <c r="E31" s="294" t="s">
        <v>5072</v>
      </c>
      <c r="F31" s="82" t="s">
        <v>474</v>
      </c>
      <c r="G31" s="82" t="s">
        <v>5073</v>
      </c>
      <c r="H31" s="294" t="s">
        <v>5074</v>
      </c>
      <c r="I31" s="301"/>
      <c r="J31" s="301"/>
      <c r="K31" s="301" t="s">
        <v>5075</v>
      </c>
      <c r="L31" s="66" t="s">
        <v>5076</v>
      </c>
      <c r="M31" s="66" t="s">
        <v>140</v>
      </c>
      <c r="N31" s="260" t="s">
        <v>1557</v>
      </c>
      <c r="O31" s="215" t="s">
        <v>1558</v>
      </c>
      <c r="P31" s="334"/>
      <c r="Q31" s="66" t="s">
        <v>466</v>
      </c>
      <c r="R31" s="66" t="s">
        <v>467</v>
      </c>
      <c r="S31" s="294" t="s">
        <v>479</v>
      </c>
      <c r="T31" s="294" t="s">
        <v>5077</v>
      </c>
      <c r="U31" s="82" t="s">
        <v>5078</v>
      </c>
      <c r="V31" s="82" t="s">
        <v>2397</v>
      </c>
      <c r="W31" s="276"/>
      <c r="AA31" s="270">
        <f>IF(OR(J31="Fail",ISBLANK(J31)),INDEX('Issue Code Table'!C:C,MATCH(N:N,'Issue Code Table'!A:A,0)),IF(M31="Critical",6,IF(M31="Significant",5,IF(M31="Moderate",3,2))))</f>
        <v>7</v>
      </c>
    </row>
    <row r="32" spans="1:27" ht="409.5" x14ac:dyDescent="0.35">
      <c r="A32" s="82" t="s">
        <v>1970</v>
      </c>
      <c r="B32" s="82" t="s">
        <v>399</v>
      </c>
      <c r="C32" s="300" t="s">
        <v>400</v>
      </c>
      <c r="D32" s="82" t="s">
        <v>219</v>
      </c>
      <c r="E32" s="294" t="s">
        <v>5079</v>
      </c>
      <c r="F32" s="294" t="s">
        <v>5080</v>
      </c>
      <c r="G32" s="294" t="s">
        <v>5081</v>
      </c>
      <c r="H32" s="294" t="s">
        <v>5082</v>
      </c>
      <c r="I32" s="301"/>
      <c r="J32" s="301"/>
      <c r="K32" s="301" t="s">
        <v>5083</v>
      </c>
      <c r="L32" s="66"/>
      <c r="M32" s="66" t="s">
        <v>140</v>
      </c>
      <c r="N32" s="260" t="s">
        <v>1557</v>
      </c>
      <c r="O32" s="215" t="s">
        <v>1558</v>
      </c>
      <c r="P32" s="334"/>
      <c r="Q32" s="66" t="s">
        <v>466</v>
      </c>
      <c r="R32" s="66" t="s">
        <v>478</v>
      </c>
      <c r="S32" s="294" t="s">
        <v>468</v>
      </c>
      <c r="T32" s="294" t="s">
        <v>5084</v>
      </c>
      <c r="U32" s="82" t="s">
        <v>5085</v>
      </c>
      <c r="V32" s="82" t="s">
        <v>2397</v>
      </c>
      <c r="W32" s="276"/>
      <c r="AA32" s="270">
        <f>IF(OR(J32="Fail",ISBLANK(J32)),INDEX('Issue Code Table'!C:C,MATCH(N:N,'Issue Code Table'!A:A,0)),IF(M32="Critical",6,IF(M32="Significant",5,IF(M32="Moderate",3,2))))</f>
        <v>7</v>
      </c>
    </row>
    <row r="33" spans="1:27" ht="187.5" x14ac:dyDescent="0.35">
      <c r="A33" s="82" t="s">
        <v>1971</v>
      </c>
      <c r="B33" s="82" t="s">
        <v>399</v>
      </c>
      <c r="C33" s="300" t="s">
        <v>400</v>
      </c>
      <c r="D33" s="82" t="s">
        <v>219</v>
      </c>
      <c r="E33" s="294" t="s">
        <v>5086</v>
      </c>
      <c r="F33" s="294" t="s">
        <v>5087</v>
      </c>
      <c r="G33" s="294" t="s">
        <v>5088</v>
      </c>
      <c r="H33" s="294" t="s">
        <v>5089</v>
      </c>
      <c r="I33" s="301"/>
      <c r="J33" s="301"/>
      <c r="K33" s="301" t="s">
        <v>5090</v>
      </c>
      <c r="L33" s="66"/>
      <c r="M33" s="66" t="s">
        <v>140</v>
      </c>
      <c r="N33" s="260" t="s">
        <v>185</v>
      </c>
      <c r="O33" s="215" t="s">
        <v>186</v>
      </c>
      <c r="P33" s="334"/>
      <c r="Q33" s="66" t="s">
        <v>466</v>
      </c>
      <c r="R33" s="66" t="s">
        <v>489</v>
      </c>
      <c r="S33" s="294" t="s">
        <v>1973</v>
      </c>
      <c r="T33" s="294" t="s">
        <v>5091</v>
      </c>
      <c r="U33" s="82" t="s">
        <v>5092</v>
      </c>
      <c r="V33" s="82" t="s">
        <v>2405</v>
      </c>
      <c r="W33" s="276"/>
      <c r="AA33" s="270">
        <f>IF(OR(J33="Fail",ISBLANK(J33)),INDEX('Issue Code Table'!C:C,MATCH(N:N,'Issue Code Table'!A:A,0)),IF(M33="Critical",6,IF(M33="Significant",5,IF(M33="Moderate",3,2))))</f>
        <v>5</v>
      </c>
    </row>
    <row r="34" spans="1:27" ht="325" x14ac:dyDescent="0.35">
      <c r="A34" s="82" t="s">
        <v>1972</v>
      </c>
      <c r="B34" s="82" t="s">
        <v>2959</v>
      </c>
      <c r="C34" s="300" t="s">
        <v>2960</v>
      </c>
      <c r="D34" s="82" t="s">
        <v>219</v>
      </c>
      <c r="E34" s="294" t="s">
        <v>5093</v>
      </c>
      <c r="F34" s="294" t="s">
        <v>508</v>
      </c>
      <c r="G34" s="294" t="s">
        <v>5094</v>
      </c>
      <c r="H34" s="294" t="s">
        <v>5095</v>
      </c>
      <c r="I34" s="301"/>
      <c r="J34" s="301"/>
      <c r="K34" s="301" t="s">
        <v>5096</v>
      </c>
      <c r="L34" s="66"/>
      <c r="M34" s="66" t="s">
        <v>140</v>
      </c>
      <c r="N34" s="260" t="s">
        <v>185</v>
      </c>
      <c r="O34" s="215" t="s">
        <v>186</v>
      </c>
      <c r="P34" s="334"/>
      <c r="Q34" s="66" t="s">
        <v>512</v>
      </c>
      <c r="R34" s="66" t="s">
        <v>513</v>
      </c>
      <c r="S34" s="294" t="s">
        <v>514</v>
      </c>
      <c r="T34" s="294" t="s">
        <v>5097</v>
      </c>
      <c r="U34" s="82" t="s">
        <v>5098</v>
      </c>
      <c r="V34" s="82" t="s">
        <v>2413</v>
      </c>
      <c r="W34" s="276"/>
      <c r="AA34" s="270">
        <f>IF(OR(J34="Fail",ISBLANK(J34)),INDEX('Issue Code Table'!C:C,MATCH(N:N,'Issue Code Table'!A:A,0)),IF(M34="Critical",6,IF(M34="Significant",5,IF(M34="Moderate",3,2))))</f>
        <v>5</v>
      </c>
    </row>
    <row r="35" spans="1:27" ht="225" x14ac:dyDescent="0.35">
      <c r="A35" s="82" t="s">
        <v>1974</v>
      </c>
      <c r="B35" s="301" t="s">
        <v>517</v>
      </c>
      <c r="C35" s="302" t="s">
        <v>518</v>
      </c>
      <c r="D35" s="82" t="s">
        <v>219</v>
      </c>
      <c r="E35" s="294" t="s">
        <v>5099</v>
      </c>
      <c r="F35" s="294" t="s">
        <v>520</v>
      </c>
      <c r="G35" s="294" t="s">
        <v>5100</v>
      </c>
      <c r="H35" s="294" t="s">
        <v>5101</v>
      </c>
      <c r="I35" s="301"/>
      <c r="J35" s="301"/>
      <c r="K35" s="301" t="s">
        <v>5102</v>
      </c>
      <c r="L35" s="66" t="s">
        <v>5103</v>
      </c>
      <c r="M35" s="66" t="s">
        <v>151</v>
      </c>
      <c r="N35" s="260" t="s">
        <v>4234</v>
      </c>
      <c r="O35" s="215" t="s">
        <v>5104</v>
      </c>
      <c r="P35" s="334"/>
      <c r="Q35" s="66" t="s">
        <v>512</v>
      </c>
      <c r="R35" s="66" t="s">
        <v>524</v>
      </c>
      <c r="S35" s="294" t="s">
        <v>5105</v>
      </c>
      <c r="T35" s="294" t="s">
        <v>5106</v>
      </c>
      <c r="U35" s="82" t="s">
        <v>5107</v>
      </c>
      <c r="V35" s="82"/>
      <c r="W35" s="276"/>
      <c r="AA35" s="270">
        <f>IF(OR(J35="Fail",ISBLANK(J35)),INDEX('Issue Code Table'!C:C,MATCH(N:N,'Issue Code Table'!A:A,0)),IF(M35="Critical",6,IF(M35="Significant",5,IF(M35="Moderate",3,2))))</f>
        <v>5</v>
      </c>
    </row>
    <row r="36" spans="1:27" ht="162.5" x14ac:dyDescent="0.35">
      <c r="A36" s="82" t="s">
        <v>1975</v>
      </c>
      <c r="B36" s="82" t="s">
        <v>517</v>
      </c>
      <c r="C36" s="302" t="s">
        <v>518</v>
      </c>
      <c r="D36" s="82" t="s">
        <v>219</v>
      </c>
      <c r="E36" s="294" t="s">
        <v>5108</v>
      </c>
      <c r="F36" s="294" t="s">
        <v>530</v>
      </c>
      <c r="G36" s="294" t="s">
        <v>5109</v>
      </c>
      <c r="H36" s="294" t="s">
        <v>5110</v>
      </c>
      <c r="I36" s="301"/>
      <c r="J36" s="301"/>
      <c r="K36" s="301" t="s">
        <v>5111</v>
      </c>
      <c r="L36" s="66"/>
      <c r="M36" s="66" t="s">
        <v>151</v>
      </c>
      <c r="N36" s="260" t="s">
        <v>4234</v>
      </c>
      <c r="O36" s="215" t="s">
        <v>5104</v>
      </c>
      <c r="P36" s="334"/>
      <c r="Q36" s="66" t="s">
        <v>512</v>
      </c>
      <c r="R36" s="66" t="s">
        <v>534</v>
      </c>
      <c r="S36" s="294" t="s">
        <v>535</v>
      </c>
      <c r="T36" s="294" t="s">
        <v>5112</v>
      </c>
      <c r="U36" s="82" t="s">
        <v>5113</v>
      </c>
      <c r="V36" s="82"/>
      <c r="W36" s="276"/>
      <c r="AA36" s="270">
        <f>IF(OR(J36="Fail",ISBLANK(J36)),INDEX('Issue Code Table'!C:C,MATCH(N:N,'Issue Code Table'!A:A,0)),IF(M36="Critical",6,IF(M36="Significant",5,IF(M36="Moderate",3,2))))</f>
        <v>5</v>
      </c>
    </row>
    <row r="37" spans="1:27" ht="112.5" x14ac:dyDescent="0.35">
      <c r="A37" s="82" t="s">
        <v>1976</v>
      </c>
      <c r="B37" s="301" t="s">
        <v>180</v>
      </c>
      <c r="C37" s="302" t="s">
        <v>181</v>
      </c>
      <c r="D37" s="82" t="s">
        <v>219</v>
      </c>
      <c r="E37" s="294" t="s">
        <v>5114</v>
      </c>
      <c r="F37" s="294" t="s">
        <v>539</v>
      </c>
      <c r="G37" s="294" t="s">
        <v>5115</v>
      </c>
      <c r="H37" s="294" t="s">
        <v>5116</v>
      </c>
      <c r="I37" s="301"/>
      <c r="J37" s="301"/>
      <c r="K37" s="301" t="s">
        <v>5117</v>
      </c>
      <c r="L37" s="66"/>
      <c r="M37" s="66" t="s">
        <v>140</v>
      </c>
      <c r="N37" s="260" t="s">
        <v>185</v>
      </c>
      <c r="O37" s="215" t="s">
        <v>186</v>
      </c>
      <c r="P37" s="334"/>
      <c r="Q37" s="66" t="s">
        <v>512</v>
      </c>
      <c r="R37" s="66" t="s">
        <v>543</v>
      </c>
      <c r="S37" s="294" t="s">
        <v>544</v>
      </c>
      <c r="T37" s="294" t="s">
        <v>5118</v>
      </c>
      <c r="U37" s="82" t="s">
        <v>5119</v>
      </c>
      <c r="V37" s="82" t="s">
        <v>536</v>
      </c>
      <c r="W37" s="276"/>
      <c r="AA37" s="270">
        <f>IF(OR(J37="Fail",ISBLANK(J37)),INDEX('Issue Code Table'!C:C,MATCH(N:N,'Issue Code Table'!A:A,0)),IF(M37="Critical",6,IF(M37="Significant",5,IF(M37="Moderate",3,2))))</f>
        <v>5</v>
      </c>
    </row>
    <row r="38" spans="1:27" ht="87.5" x14ac:dyDescent="0.35">
      <c r="A38" s="82" t="s">
        <v>1977</v>
      </c>
      <c r="B38" s="301" t="s">
        <v>180</v>
      </c>
      <c r="C38" s="302" t="s">
        <v>181</v>
      </c>
      <c r="D38" s="82" t="s">
        <v>219</v>
      </c>
      <c r="E38" s="82" t="s">
        <v>5120</v>
      </c>
      <c r="F38" s="82" t="s">
        <v>5121</v>
      </c>
      <c r="G38" s="82" t="s">
        <v>5122</v>
      </c>
      <c r="H38" s="82" t="s">
        <v>5123</v>
      </c>
      <c r="I38" s="66"/>
      <c r="J38" s="71"/>
      <c r="K38" s="66" t="s">
        <v>5124</v>
      </c>
      <c r="L38" s="66"/>
      <c r="M38" s="269" t="s">
        <v>151</v>
      </c>
      <c r="N38" s="271" t="s">
        <v>3949</v>
      </c>
      <c r="O38" s="260" t="s">
        <v>5125</v>
      </c>
      <c r="P38" s="330"/>
      <c r="Q38" s="66" t="s">
        <v>2410</v>
      </c>
      <c r="R38" s="66" t="s">
        <v>5126</v>
      </c>
      <c r="S38" s="294" t="s">
        <v>5127</v>
      </c>
      <c r="T38" s="294" t="s">
        <v>5128</v>
      </c>
      <c r="U38" s="82" t="s">
        <v>5129</v>
      </c>
      <c r="V38" s="82"/>
      <c r="W38" s="276"/>
      <c r="AA38" s="270">
        <f>IF(OR(J38="Fail",ISBLANK(J38)),INDEX('Issue Code Table'!C:C,MATCH(N:N,'Issue Code Table'!A:A,0)),IF(M38="Critical",6,IF(M38="Significant",5,IF(M38="Moderate",3,2))))</f>
        <v>4</v>
      </c>
    </row>
    <row r="39" spans="1:27" ht="250" x14ac:dyDescent="0.35">
      <c r="A39" s="82" t="s">
        <v>1978</v>
      </c>
      <c r="B39" s="82" t="s">
        <v>457</v>
      </c>
      <c r="C39" s="300" t="s">
        <v>458</v>
      </c>
      <c r="D39" s="82" t="s">
        <v>219</v>
      </c>
      <c r="E39" s="82" t="s">
        <v>5130</v>
      </c>
      <c r="F39" s="82" t="s">
        <v>5131</v>
      </c>
      <c r="G39" s="82" t="s">
        <v>5132</v>
      </c>
      <c r="H39" s="82" t="s">
        <v>5133</v>
      </c>
      <c r="I39" s="66"/>
      <c r="J39" s="71"/>
      <c r="K39" s="66" t="s">
        <v>5134</v>
      </c>
      <c r="L39" s="66"/>
      <c r="M39" s="66" t="s">
        <v>140</v>
      </c>
      <c r="N39" s="260" t="s">
        <v>185</v>
      </c>
      <c r="O39" s="215" t="s">
        <v>186</v>
      </c>
      <c r="P39" s="330"/>
      <c r="Q39" s="66" t="s">
        <v>2410</v>
      </c>
      <c r="R39" s="66" t="s">
        <v>5135</v>
      </c>
      <c r="S39" s="294" t="s">
        <v>5136</v>
      </c>
      <c r="T39" s="294" t="s">
        <v>5137</v>
      </c>
      <c r="U39" s="82" t="s">
        <v>5138</v>
      </c>
      <c r="V39" s="82" t="s">
        <v>5139</v>
      </c>
      <c r="W39" s="276"/>
      <c r="AA39" s="270">
        <f>IF(OR(J39="Fail",ISBLANK(J39)),INDEX('Issue Code Table'!C:C,MATCH(N:N,'Issue Code Table'!A:A,0)),IF(M39="Critical",6,IF(M39="Significant",5,IF(M39="Moderate",3,2))))</f>
        <v>5</v>
      </c>
    </row>
    <row r="40" spans="1:27" ht="137.5" x14ac:dyDescent="0.35">
      <c r="A40" s="82" t="s">
        <v>1980</v>
      </c>
      <c r="B40" s="82" t="s">
        <v>457</v>
      </c>
      <c r="C40" s="300" t="s">
        <v>458</v>
      </c>
      <c r="D40" s="82" t="s">
        <v>219</v>
      </c>
      <c r="E40" s="82" t="s">
        <v>5140</v>
      </c>
      <c r="F40" s="82" t="s">
        <v>5141</v>
      </c>
      <c r="G40" s="82" t="s">
        <v>5142</v>
      </c>
      <c r="H40" s="82" t="s">
        <v>5143</v>
      </c>
      <c r="I40" s="66"/>
      <c r="J40" s="71"/>
      <c r="K40" s="66" t="s">
        <v>5144</v>
      </c>
      <c r="L40" s="66"/>
      <c r="M40" s="66" t="s">
        <v>140</v>
      </c>
      <c r="N40" s="260" t="s">
        <v>185</v>
      </c>
      <c r="O40" s="215" t="s">
        <v>186</v>
      </c>
      <c r="P40" s="330"/>
      <c r="Q40" s="66" t="s">
        <v>2410</v>
      </c>
      <c r="R40" s="66" t="s">
        <v>5145</v>
      </c>
      <c r="S40" s="294" t="s">
        <v>5146</v>
      </c>
      <c r="T40" s="294" t="s">
        <v>5147</v>
      </c>
      <c r="U40" s="82" t="s">
        <v>5148</v>
      </c>
      <c r="V40" s="82" t="s">
        <v>5149</v>
      </c>
      <c r="W40" s="276"/>
      <c r="AA40" s="270">
        <f>IF(OR(J40="Fail",ISBLANK(J40)),INDEX('Issue Code Table'!C:C,MATCH(N:N,'Issue Code Table'!A:A,0)),IF(M40="Critical",6,IF(M40="Significant",5,IF(M40="Moderate",3,2))))</f>
        <v>5</v>
      </c>
    </row>
    <row r="41" spans="1:27" ht="337.5" x14ac:dyDescent="0.35">
      <c r="A41" s="82" t="s">
        <v>1981</v>
      </c>
      <c r="B41" s="82" t="s">
        <v>457</v>
      </c>
      <c r="C41" s="300" t="s">
        <v>458</v>
      </c>
      <c r="D41" s="82" t="s">
        <v>219</v>
      </c>
      <c r="E41" s="82" t="s">
        <v>5150</v>
      </c>
      <c r="F41" s="82" t="s">
        <v>5151</v>
      </c>
      <c r="G41" s="82" t="s">
        <v>5152</v>
      </c>
      <c r="H41" s="82" t="s">
        <v>5153</v>
      </c>
      <c r="I41" s="66"/>
      <c r="J41" s="71"/>
      <c r="K41" s="66" t="s">
        <v>5154</v>
      </c>
      <c r="L41" s="66"/>
      <c r="M41" s="66" t="s">
        <v>140</v>
      </c>
      <c r="N41" s="260" t="s">
        <v>185</v>
      </c>
      <c r="O41" s="215" t="s">
        <v>186</v>
      </c>
      <c r="P41" s="330"/>
      <c r="Q41" s="66" t="s">
        <v>2410</v>
      </c>
      <c r="R41" s="66" t="s">
        <v>5155</v>
      </c>
      <c r="S41" s="294" t="s">
        <v>5156</v>
      </c>
      <c r="T41" s="294" t="s">
        <v>5157</v>
      </c>
      <c r="U41" s="82" t="s">
        <v>5158</v>
      </c>
      <c r="V41" s="82" t="s">
        <v>5159</v>
      </c>
      <c r="W41" s="276"/>
      <c r="AA41" s="270">
        <f>IF(OR(J41="Fail",ISBLANK(J41)),INDEX('Issue Code Table'!C:C,MATCH(N:N,'Issue Code Table'!A:A,0)),IF(M41="Critical",6,IF(M41="Significant",5,IF(M41="Moderate",3,2))))</f>
        <v>5</v>
      </c>
    </row>
    <row r="42" spans="1:27" ht="125" x14ac:dyDescent="0.35">
      <c r="A42" s="82" t="s">
        <v>1982</v>
      </c>
      <c r="B42" s="82" t="s">
        <v>457</v>
      </c>
      <c r="C42" s="300" t="s">
        <v>458</v>
      </c>
      <c r="D42" s="82" t="s">
        <v>219</v>
      </c>
      <c r="E42" s="294" t="s">
        <v>5160</v>
      </c>
      <c r="F42" s="82" t="s">
        <v>5161</v>
      </c>
      <c r="G42" s="82" t="s">
        <v>5162</v>
      </c>
      <c r="H42" s="82" t="s">
        <v>5163</v>
      </c>
      <c r="I42" s="66"/>
      <c r="J42" s="71"/>
      <c r="K42" s="66" t="s">
        <v>5164</v>
      </c>
      <c r="L42" s="66"/>
      <c r="M42" s="66" t="s">
        <v>151</v>
      </c>
      <c r="N42" s="260" t="s">
        <v>464</v>
      </c>
      <c r="O42" s="215" t="s">
        <v>465</v>
      </c>
      <c r="P42" s="330"/>
      <c r="Q42" s="66" t="s">
        <v>2410</v>
      </c>
      <c r="R42" s="66" t="s">
        <v>5165</v>
      </c>
      <c r="S42" s="294" t="s">
        <v>5166</v>
      </c>
      <c r="T42" s="294" t="s">
        <v>5167</v>
      </c>
      <c r="U42" s="82" t="s">
        <v>5168</v>
      </c>
      <c r="V42" s="82"/>
      <c r="W42" s="276"/>
      <c r="AA42" s="270">
        <f>IF(OR(J42="Fail",ISBLANK(J42)),INDEX('Issue Code Table'!C:C,MATCH(N:N,'Issue Code Table'!A:A,0)),IF(M42="Critical",6,IF(M42="Significant",5,IF(M42="Moderate",3,2))))</f>
        <v>4</v>
      </c>
    </row>
    <row r="43" spans="1:27" ht="87.5" x14ac:dyDescent="0.35">
      <c r="A43" s="82" t="s">
        <v>1983</v>
      </c>
      <c r="B43" s="301" t="s">
        <v>180</v>
      </c>
      <c r="C43" s="302" t="s">
        <v>181</v>
      </c>
      <c r="D43" s="82" t="s">
        <v>219</v>
      </c>
      <c r="E43" s="82" t="s">
        <v>5169</v>
      </c>
      <c r="F43" s="82" t="s">
        <v>5170</v>
      </c>
      <c r="G43" s="82" t="s">
        <v>5171</v>
      </c>
      <c r="H43" s="82" t="s">
        <v>5172</v>
      </c>
      <c r="I43" s="66"/>
      <c r="J43" s="71"/>
      <c r="K43" s="67" t="s">
        <v>5173</v>
      </c>
      <c r="L43" s="66"/>
      <c r="M43" s="132" t="s">
        <v>140</v>
      </c>
      <c r="N43" s="212" t="s">
        <v>651</v>
      </c>
      <c r="O43" s="213" t="s">
        <v>652</v>
      </c>
      <c r="P43" s="330"/>
      <c r="Q43" s="66" t="s">
        <v>2410</v>
      </c>
      <c r="R43" s="66" t="s">
        <v>5174</v>
      </c>
      <c r="S43" s="294" t="s">
        <v>5175</v>
      </c>
      <c r="T43" s="294" t="s">
        <v>5176</v>
      </c>
      <c r="U43" s="82" t="s">
        <v>5177</v>
      </c>
      <c r="V43" s="82" t="s">
        <v>5178</v>
      </c>
      <c r="W43" s="276"/>
      <c r="AA43" s="270">
        <f>IF(OR(J43="Fail",ISBLANK(J43)),INDEX('Issue Code Table'!C:C,MATCH(N:N,'Issue Code Table'!A:A,0)),IF(M43="Critical",6,IF(M43="Significant",5,IF(M43="Moderate",3,2))))</f>
        <v>5</v>
      </c>
    </row>
    <row r="44" spans="1:27" ht="87.5" x14ac:dyDescent="0.35">
      <c r="A44" s="82" t="s">
        <v>1984</v>
      </c>
      <c r="B44" s="301" t="s">
        <v>180</v>
      </c>
      <c r="C44" s="302" t="s">
        <v>181</v>
      </c>
      <c r="D44" s="82" t="s">
        <v>219</v>
      </c>
      <c r="E44" s="82" t="s">
        <v>5179</v>
      </c>
      <c r="F44" s="82" t="s">
        <v>5180</v>
      </c>
      <c r="G44" s="82" t="s">
        <v>5181</v>
      </c>
      <c r="H44" s="301" t="s">
        <v>5182</v>
      </c>
      <c r="I44" s="66"/>
      <c r="J44" s="71"/>
      <c r="K44" s="67" t="s">
        <v>5183</v>
      </c>
      <c r="L44" s="66"/>
      <c r="M44" s="132" t="s">
        <v>140</v>
      </c>
      <c r="N44" s="212" t="s">
        <v>651</v>
      </c>
      <c r="O44" s="213" t="s">
        <v>652</v>
      </c>
      <c r="P44" s="330"/>
      <c r="Q44" s="66" t="s">
        <v>2410</v>
      </c>
      <c r="R44" s="66" t="s">
        <v>5184</v>
      </c>
      <c r="S44" s="294" t="s">
        <v>5185</v>
      </c>
      <c r="T44" s="294" t="s">
        <v>5186</v>
      </c>
      <c r="U44" s="82" t="s">
        <v>5187</v>
      </c>
      <c r="V44" s="82" t="s">
        <v>5188</v>
      </c>
      <c r="W44" s="276"/>
      <c r="AA44" s="270">
        <f>IF(OR(J44="Fail",ISBLANK(J44)),INDEX('Issue Code Table'!C:C,MATCH(N:N,'Issue Code Table'!A:A,0)),IF(M44="Critical",6,IF(M44="Significant",5,IF(M44="Moderate",3,2))))</f>
        <v>5</v>
      </c>
    </row>
    <row r="45" spans="1:27" ht="212.5" x14ac:dyDescent="0.35">
      <c r="A45" s="82" t="s">
        <v>1985</v>
      </c>
      <c r="B45" s="301" t="s">
        <v>313</v>
      </c>
      <c r="C45" s="302" t="s">
        <v>314</v>
      </c>
      <c r="D45" s="82" t="s">
        <v>219</v>
      </c>
      <c r="E45" s="294" t="s">
        <v>5189</v>
      </c>
      <c r="F45" s="294" t="s">
        <v>561</v>
      </c>
      <c r="G45" s="294" t="s">
        <v>5190</v>
      </c>
      <c r="H45" s="294" t="s">
        <v>563</v>
      </c>
      <c r="I45" s="301"/>
      <c r="J45" s="301"/>
      <c r="K45" s="82" t="s">
        <v>564</v>
      </c>
      <c r="L45" s="66"/>
      <c r="M45" s="66" t="s">
        <v>151</v>
      </c>
      <c r="N45" s="260" t="s">
        <v>464</v>
      </c>
      <c r="O45" s="215" t="s">
        <v>3634</v>
      </c>
      <c r="P45" s="334"/>
      <c r="Q45" s="66" t="s">
        <v>555</v>
      </c>
      <c r="R45" s="66" t="s">
        <v>567</v>
      </c>
      <c r="S45" s="294" t="s">
        <v>569</v>
      </c>
      <c r="T45" s="294" t="s">
        <v>5191</v>
      </c>
      <c r="U45" s="82" t="s">
        <v>5192</v>
      </c>
      <c r="V45" s="82"/>
      <c r="W45" s="276"/>
      <c r="AA45" s="270">
        <f>IF(OR(J45="Fail",ISBLANK(J45)),INDEX('Issue Code Table'!C:C,MATCH(N:N,'Issue Code Table'!A:A,0)),IF(M45="Critical",6,IF(M45="Significant",5,IF(M45="Moderate",3,2))))</f>
        <v>4</v>
      </c>
    </row>
    <row r="46" spans="1:27" ht="262.5" x14ac:dyDescent="0.35">
      <c r="A46" s="82" t="s">
        <v>1986</v>
      </c>
      <c r="B46" s="82" t="s">
        <v>546</v>
      </c>
      <c r="C46" s="82" t="s">
        <v>547</v>
      </c>
      <c r="D46" s="82" t="s">
        <v>219</v>
      </c>
      <c r="E46" s="294" t="s">
        <v>5193</v>
      </c>
      <c r="F46" s="294" t="s">
        <v>3170</v>
      </c>
      <c r="G46" s="294" t="s">
        <v>5194</v>
      </c>
      <c r="H46" s="294" t="s">
        <v>563</v>
      </c>
      <c r="I46" s="301"/>
      <c r="J46" s="301"/>
      <c r="K46" s="82" t="s">
        <v>564</v>
      </c>
      <c r="L46" s="213"/>
      <c r="M46" s="66" t="s">
        <v>151</v>
      </c>
      <c r="N46" s="260" t="s">
        <v>464</v>
      </c>
      <c r="O46" s="215" t="s">
        <v>465</v>
      </c>
      <c r="P46" s="334"/>
      <c r="Q46" s="66" t="s">
        <v>555</v>
      </c>
      <c r="R46" s="66" t="s">
        <v>556</v>
      </c>
      <c r="S46" s="294" t="s">
        <v>569</v>
      </c>
      <c r="T46" s="294" t="s">
        <v>5195</v>
      </c>
      <c r="U46" s="82" t="s">
        <v>5196</v>
      </c>
      <c r="V46" s="82"/>
      <c r="W46" s="276"/>
      <c r="AA46" s="270">
        <f>IF(OR(J46="Fail",ISBLANK(J46)),INDEX('Issue Code Table'!C:C,MATCH(N:N,'Issue Code Table'!A:A,0)),IF(M46="Critical",6,IF(M46="Significant",5,IF(M46="Moderate",3,2))))</f>
        <v>4</v>
      </c>
    </row>
    <row r="47" spans="1:27" ht="237.5" x14ac:dyDescent="0.35">
      <c r="A47" s="82" t="s">
        <v>1987</v>
      </c>
      <c r="B47" s="301" t="s">
        <v>546</v>
      </c>
      <c r="C47" s="302" t="s">
        <v>547</v>
      </c>
      <c r="D47" s="82" t="s">
        <v>219</v>
      </c>
      <c r="E47" s="294" t="s">
        <v>5197</v>
      </c>
      <c r="F47" s="294" t="s">
        <v>578</v>
      </c>
      <c r="G47" s="294" t="s">
        <v>5198</v>
      </c>
      <c r="H47" s="294" t="s">
        <v>563</v>
      </c>
      <c r="I47" s="301"/>
      <c r="J47" s="301"/>
      <c r="K47" s="82" t="s">
        <v>564</v>
      </c>
      <c r="L47" s="213"/>
      <c r="M47" s="66" t="s">
        <v>151</v>
      </c>
      <c r="N47" s="260" t="s">
        <v>464</v>
      </c>
      <c r="O47" s="215" t="s">
        <v>465</v>
      </c>
      <c r="P47" s="334"/>
      <c r="Q47" s="66" t="s">
        <v>555</v>
      </c>
      <c r="R47" s="66" t="s">
        <v>5199</v>
      </c>
      <c r="S47" s="294" t="s">
        <v>569</v>
      </c>
      <c r="T47" s="294" t="s">
        <v>5200</v>
      </c>
      <c r="U47" s="82" t="s">
        <v>5201</v>
      </c>
      <c r="V47" s="82"/>
      <c r="W47" s="276"/>
      <c r="AA47" s="270">
        <f>IF(OR(J47="Fail",ISBLANK(J47)),INDEX('Issue Code Table'!C:C,MATCH(N:N,'Issue Code Table'!A:A,0)),IF(M47="Critical",6,IF(M47="Significant",5,IF(M47="Moderate",3,2))))</f>
        <v>4</v>
      </c>
    </row>
    <row r="48" spans="1:27" ht="100" x14ac:dyDescent="0.35">
      <c r="A48" s="82" t="s">
        <v>1988</v>
      </c>
      <c r="B48" s="301" t="s">
        <v>313</v>
      </c>
      <c r="C48" s="302" t="s">
        <v>314</v>
      </c>
      <c r="D48" s="82" t="s">
        <v>219</v>
      </c>
      <c r="E48" s="294" t="s">
        <v>5202</v>
      </c>
      <c r="F48" s="294" t="s">
        <v>582</v>
      </c>
      <c r="G48" s="294" t="s">
        <v>5203</v>
      </c>
      <c r="H48" s="294" t="s">
        <v>5204</v>
      </c>
      <c r="I48" s="301"/>
      <c r="J48" s="301"/>
      <c r="K48" s="301" t="s">
        <v>5205</v>
      </c>
      <c r="L48" s="66"/>
      <c r="M48" s="66" t="s">
        <v>140</v>
      </c>
      <c r="N48" s="260" t="s">
        <v>1576</v>
      </c>
      <c r="O48" s="215" t="s">
        <v>5013</v>
      </c>
      <c r="P48" s="334"/>
      <c r="Q48" s="66" t="s">
        <v>555</v>
      </c>
      <c r="R48" s="66" t="s">
        <v>5206</v>
      </c>
      <c r="S48" s="294" t="s">
        <v>587</v>
      </c>
      <c r="T48" s="294" t="s">
        <v>5207</v>
      </c>
      <c r="U48" s="82" t="s">
        <v>6510</v>
      </c>
      <c r="V48" s="82" t="s">
        <v>5208</v>
      </c>
      <c r="W48" s="276"/>
      <c r="AA48" s="270">
        <f>IF(OR(J48="Fail",ISBLANK(J48)),INDEX('Issue Code Table'!C:C,MATCH(N:N,'Issue Code Table'!A:A,0)),IF(M48="Critical",6,IF(M48="Significant",5,IF(M48="Moderate",3,2))))</f>
        <v>5</v>
      </c>
    </row>
    <row r="49" spans="1:27" ht="100" x14ac:dyDescent="0.35">
      <c r="A49" s="82" t="s">
        <v>1989</v>
      </c>
      <c r="B49" s="301" t="s">
        <v>313</v>
      </c>
      <c r="C49" s="302" t="s">
        <v>314</v>
      </c>
      <c r="D49" s="82" t="s">
        <v>219</v>
      </c>
      <c r="E49" s="294" t="s">
        <v>5209</v>
      </c>
      <c r="F49" s="294" t="s">
        <v>590</v>
      </c>
      <c r="G49" s="294" t="s">
        <v>5210</v>
      </c>
      <c r="H49" s="294" t="s">
        <v>5211</v>
      </c>
      <c r="I49" s="301"/>
      <c r="J49" s="301"/>
      <c r="K49" s="301" t="s">
        <v>5212</v>
      </c>
      <c r="L49" s="66"/>
      <c r="M49" s="66" t="s">
        <v>140</v>
      </c>
      <c r="N49" s="260" t="s">
        <v>1576</v>
      </c>
      <c r="O49" s="215" t="s">
        <v>5013</v>
      </c>
      <c r="P49" s="334"/>
      <c r="Q49" s="66" t="s">
        <v>555</v>
      </c>
      <c r="R49" s="66" t="s">
        <v>5213</v>
      </c>
      <c r="S49" s="294" t="s">
        <v>595</v>
      </c>
      <c r="T49" s="294" t="s">
        <v>5214</v>
      </c>
      <c r="U49" s="82" t="s">
        <v>5215</v>
      </c>
      <c r="V49" s="82" t="s">
        <v>5208</v>
      </c>
      <c r="W49" s="276"/>
      <c r="AA49" s="270">
        <f>IF(OR(J49="Fail",ISBLANK(J49)),INDEX('Issue Code Table'!C:C,MATCH(N:N,'Issue Code Table'!A:A,0)),IF(M49="Critical",6,IF(M49="Significant",5,IF(M49="Moderate",3,2))))</f>
        <v>5</v>
      </c>
    </row>
    <row r="50" spans="1:27" ht="100" x14ac:dyDescent="0.35">
      <c r="A50" s="82" t="s">
        <v>1990</v>
      </c>
      <c r="B50" s="301" t="s">
        <v>313</v>
      </c>
      <c r="C50" s="302" t="s">
        <v>314</v>
      </c>
      <c r="D50" s="82" t="s">
        <v>219</v>
      </c>
      <c r="E50" s="294" t="s">
        <v>5216</v>
      </c>
      <c r="F50" s="294" t="s">
        <v>598</v>
      </c>
      <c r="G50" s="294" t="s">
        <v>5217</v>
      </c>
      <c r="H50" s="294" t="s">
        <v>5218</v>
      </c>
      <c r="I50" s="301"/>
      <c r="J50" s="301"/>
      <c r="K50" s="301" t="s">
        <v>5219</v>
      </c>
      <c r="L50" s="66"/>
      <c r="M50" s="66" t="s">
        <v>140</v>
      </c>
      <c r="N50" s="260" t="s">
        <v>1576</v>
      </c>
      <c r="O50" s="215" t="s">
        <v>5013</v>
      </c>
      <c r="P50" s="334"/>
      <c r="Q50" s="66" t="s">
        <v>555</v>
      </c>
      <c r="R50" s="66" t="s">
        <v>5220</v>
      </c>
      <c r="S50" s="294" t="s">
        <v>603</v>
      </c>
      <c r="T50" s="294" t="s">
        <v>5221</v>
      </c>
      <c r="U50" s="82" t="s">
        <v>5222</v>
      </c>
      <c r="V50" s="82" t="s">
        <v>5208</v>
      </c>
      <c r="W50" s="276"/>
      <c r="AA50" s="270">
        <f>IF(OR(J50="Fail",ISBLANK(J50)),INDEX('Issue Code Table'!C:C,MATCH(N:N,'Issue Code Table'!A:A,0)),IF(M50="Critical",6,IF(M50="Significant",5,IF(M50="Moderate",3,2))))</f>
        <v>5</v>
      </c>
    </row>
    <row r="51" spans="1:27" ht="409.5" x14ac:dyDescent="0.35">
      <c r="A51" s="82" t="s">
        <v>1991</v>
      </c>
      <c r="B51" s="301" t="s">
        <v>546</v>
      </c>
      <c r="C51" s="333" t="s">
        <v>547</v>
      </c>
      <c r="D51" s="82" t="s">
        <v>219</v>
      </c>
      <c r="E51" s="294" t="s">
        <v>5223</v>
      </c>
      <c r="F51" s="294" t="s">
        <v>549</v>
      </c>
      <c r="G51" s="294" t="s">
        <v>5224</v>
      </c>
      <c r="H51" s="294" t="s">
        <v>5225</v>
      </c>
      <c r="I51" s="301"/>
      <c r="J51" s="301"/>
      <c r="K51" s="82" t="s">
        <v>552</v>
      </c>
      <c r="L51" s="66"/>
      <c r="M51" s="66" t="s">
        <v>198</v>
      </c>
      <c r="N51" s="260" t="s">
        <v>3580</v>
      </c>
      <c r="O51" s="215" t="s">
        <v>5226</v>
      </c>
      <c r="P51" s="334"/>
      <c r="Q51" s="66" t="s">
        <v>214</v>
      </c>
      <c r="R51" s="66" t="s">
        <v>2425</v>
      </c>
      <c r="S51" s="294" t="s">
        <v>5227</v>
      </c>
      <c r="T51" s="294" t="s">
        <v>5228</v>
      </c>
      <c r="U51" s="82" t="s">
        <v>5229</v>
      </c>
      <c r="V51" s="82"/>
      <c r="W51" s="276"/>
      <c r="AA51" s="270">
        <f>IF(OR(J51="Fail",ISBLANK(J51)),INDEX('Issue Code Table'!C:C,MATCH(N:N,'Issue Code Table'!A:A,0)),IF(M51="Critical",6,IF(M51="Significant",5,IF(M51="Moderate",3,2))))</f>
        <v>5</v>
      </c>
    </row>
    <row r="52" spans="1:27" ht="287.5" x14ac:dyDescent="0.35">
      <c r="A52" s="82" t="s">
        <v>1992</v>
      </c>
      <c r="B52" s="301" t="s">
        <v>546</v>
      </c>
      <c r="C52" s="333" t="s">
        <v>547</v>
      </c>
      <c r="D52" s="82" t="s">
        <v>219</v>
      </c>
      <c r="E52" s="82" t="s">
        <v>5230</v>
      </c>
      <c r="F52" s="82" t="s">
        <v>549</v>
      </c>
      <c r="G52" s="82" t="s">
        <v>5231</v>
      </c>
      <c r="H52" s="82" t="s">
        <v>5232</v>
      </c>
      <c r="I52" s="66"/>
      <c r="J52" s="71"/>
      <c r="K52" s="66" t="s">
        <v>5233</v>
      </c>
      <c r="L52" s="66"/>
      <c r="M52" s="132" t="s">
        <v>140</v>
      </c>
      <c r="N52" s="212" t="s">
        <v>651</v>
      </c>
      <c r="O52" s="213" t="s">
        <v>652</v>
      </c>
      <c r="P52" s="330"/>
      <c r="Q52" s="66" t="s">
        <v>214</v>
      </c>
      <c r="R52" s="66" t="s">
        <v>5234</v>
      </c>
      <c r="S52" s="294" t="s">
        <v>5235</v>
      </c>
      <c r="T52" s="294" t="s">
        <v>5236</v>
      </c>
      <c r="U52" s="82" t="s">
        <v>5237</v>
      </c>
      <c r="V52" s="82" t="s">
        <v>5238</v>
      </c>
      <c r="W52" s="276"/>
      <c r="AA52" s="270">
        <f>IF(OR(J52="Fail",ISBLANK(J52)),INDEX('Issue Code Table'!C:C,MATCH(N:N,'Issue Code Table'!A:A,0)),IF(M52="Critical",6,IF(M52="Significant",5,IF(M52="Moderate",3,2))))</f>
        <v>5</v>
      </c>
    </row>
    <row r="53" spans="1:27" ht="100" x14ac:dyDescent="0.35">
      <c r="A53" s="82" t="s">
        <v>1993</v>
      </c>
      <c r="B53" s="301" t="s">
        <v>5239</v>
      </c>
      <c r="C53" s="302" t="s">
        <v>5240</v>
      </c>
      <c r="D53" s="82" t="s">
        <v>219</v>
      </c>
      <c r="E53" s="82" t="s">
        <v>5241</v>
      </c>
      <c r="F53" s="82" t="s">
        <v>5242</v>
      </c>
      <c r="G53" s="82" t="s">
        <v>5243</v>
      </c>
      <c r="H53" s="82" t="s">
        <v>5244</v>
      </c>
      <c r="I53" s="66"/>
      <c r="J53" s="71"/>
      <c r="K53" s="66" t="s">
        <v>5245</v>
      </c>
      <c r="L53" s="66"/>
      <c r="M53" s="132" t="s">
        <v>140</v>
      </c>
      <c r="N53" s="212" t="s">
        <v>651</v>
      </c>
      <c r="O53" s="213" t="s">
        <v>652</v>
      </c>
      <c r="P53" s="330"/>
      <c r="Q53" s="66" t="s">
        <v>214</v>
      </c>
      <c r="R53" s="66" t="s">
        <v>5246</v>
      </c>
      <c r="S53" s="294" t="s">
        <v>5247</v>
      </c>
      <c r="T53" s="294" t="s">
        <v>5248</v>
      </c>
      <c r="U53" s="82" t="s">
        <v>5249</v>
      </c>
      <c r="V53" s="82" t="s">
        <v>5250</v>
      </c>
      <c r="W53" s="276"/>
      <c r="AA53" s="270">
        <f>IF(OR(J53="Fail",ISBLANK(J53)),INDEX('Issue Code Table'!C:C,MATCH(N:N,'Issue Code Table'!A:A,0)),IF(M53="Critical",6,IF(M53="Significant",5,IF(M53="Moderate",3,2))))</f>
        <v>5</v>
      </c>
    </row>
    <row r="54" spans="1:27" ht="175" x14ac:dyDescent="0.35">
      <c r="A54" s="82" t="s">
        <v>1995</v>
      </c>
      <c r="B54" s="301" t="s">
        <v>180</v>
      </c>
      <c r="C54" s="302" t="s">
        <v>181</v>
      </c>
      <c r="D54" s="82" t="s">
        <v>206</v>
      </c>
      <c r="E54" s="294" t="s">
        <v>5251</v>
      </c>
      <c r="F54" s="294" t="s">
        <v>5252</v>
      </c>
      <c r="G54" s="294" t="s">
        <v>5253</v>
      </c>
      <c r="H54" s="294" t="s">
        <v>5254</v>
      </c>
      <c r="I54" s="301"/>
      <c r="J54" s="301"/>
      <c r="K54" s="301" t="s">
        <v>5255</v>
      </c>
      <c r="L54" s="66"/>
      <c r="M54" s="66" t="s">
        <v>140</v>
      </c>
      <c r="N54" s="260" t="s">
        <v>651</v>
      </c>
      <c r="O54" s="215" t="s">
        <v>652</v>
      </c>
      <c r="P54" s="334"/>
      <c r="Q54" s="66" t="s">
        <v>5256</v>
      </c>
      <c r="R54" s="66" t="s">
        <v>5257</v>
      </c>
      <c r="S54" s="294" t="s">
        <v>5258</v>
      </c>
      <c r="T54" s="294" t="s">
        <v>5259</v>
      </c>
      <c r="U54" s="82" t="s">
        <v>5260</v>
      </c>
      <c r="V54" s="82" t="s">
        <v>5261</v>
      </c>
      <c r="W54" s="276"/>
      <c r="AA54" s="270">
        <f>IF(OR(J54="Fail",ISBLANK(J54)),INDEX('Issue Code Table'!C:C,MATCH(N:N,'Issue Code Table'!A:A,0)),IF(M54="Critical",6,IF(M54="Significant",5,IF(M54="Moderate",3,2))))</f>
        <v>5</v>
      </c>
    </row>
    <row r="55" spans="1:27" ht="87.5" x14ac:dyDescent="0.35">
      <c r="A55" s="82" t="s">
        <v>1997</v>
      </c>
      <c r="B55" s="301" t="s">
        <v>180</v>
      </c>
      <c r="C55" s="302" t="s">
        <v>181</v>
      </c>
      <c r="D55" s="82" t="s">
        <v>219</v>
      </c>
      <c r="E55" s="294" t="s">
        <v>5262</v>
      </c>
      <c r="F55" s="294" t="s">
        <v>690</v>
      </c>
      <c r="G55" s="294" t="s">
        <v>5263</v>
      </c>
      <c r="H55" s="294" t="s">
        <v>5264</v>
      </c>
      <c r="I55" s="301"/>
      <c r="J55" s="301"/>
      <c r="K55" s="301" t="s">
        <v>5265</v>
      </c>
      <c r="L55" s="66"/>
      <c r="M55" s="66" t="s">
        <v>140</v>
      </c>
      <c r="N55" s="260" t="s">
        <v>185</v>
      </c>
      <c r="O55" s="215" t="s">
        <v>186</v>
      </c>
      <c r="P55" s="334"/>
      <c r="Q55" s="66" t="s">
        <v>610</v>
      </c>
      <c r="R55" s="66" t="s">
        <v>611</v>
      </c>
      <c r="S55" s="294" t="s">
        <v>5266</v>
      </c>
      <c r="T55" s="294" t="s">
        <v>5267</v>
      </c>
      <c r="U55" s="82" t="s">
        <v>5268</v>
      </c>
      <c r="V55" s="82" t="s">
        <v>2435</v>
      </c>
      <c r="W55" s="276"/>
      <c r="AA55" s="270">
        <f>IF(OR(J55="Fail",ISBLANK(J55)),INDEX('Issue Code Table'!C:C,MATCH(N:N,'Issue Code Table'!A:A,0)),IF(M55="Critical",6,IF(M55="Significant",5,IF(M55="Moderate",3,2))))</f>
        <v>5</v>
      </c>
    </row>
    <row r="56" spans="1:27" ht="87.5" x14ac:dyDescent="0.35">
      <c r="A56" s="82" t="s">
        <v>1999</v>
      </c>
      <c r="B56" s="301" t="s">
        <v>313</v>
      </c>
      <c r="C56" s="302" t="s">
        <v>314</v>
      </c>
      <c r="D56" s="82" t="s">
        <v>219</v>
      </c>
      <c r="E56" s="82" t="s">
        <v>5269</v>
      </c>
      <c r="F56" s="82" t="s">
        <v>699</v>
      </c>
      <c r="G56" s="82" t="s">
        <v>5270</v>
      </c>
      <c r="H56" s="82" t="s">
        <v>5271</v>
      </c>
      <c r="I56" s="66"/>
      <c r="J56" s="71"/>
      <c r="K56" s="66" t="s">
        <v>5272</v>
      </c>
      <c r="L56" s="66"/>
      <c r="M56" s="134" t="s">
        <v>140</v>
      </c>
      <c r="N56" s="213" t="s">
        <v>651</v>
      </c>
      <c r="O56" s="213" t="s">
        <v>652</v>
      </c>
      <c r="P56" s="330"/>
      <c r="Q56" s="66" t="s">
        <v>703</v>
      </c>
      <c r="R56" s="66" t="s">
        <v>704</v>
      </c>
      <c r="S56" s="294" t="s">
        <v>2440</v>
      </c>
      <c r="T56" s="294" t="s">
        <v>5273</v>
      </c>
      <c r="U56" s="82" t="s">
        <v>5274</v>
      </c>
      <c r="V56" s="82" t="s">
        <v>2443</v>
      </c>
      <c r="W56" s="276"/>
      <c r="AA56" s="270">
        <f>IF(OR(J56="Fail",ISBLANK(J56)),INDEX('Issue Code Table'!C:C,MATCH(N:N,'Issue Code Table'!A:A,0)),IF(M56="Critical",6,IF(M56="Significant",5,IF(M56="Moderate",3,2))))</f>
        <v>5</v>
      </c>
    </row>
    <row r="57" spans="1:27" ht="137.5" x14ac:dyDescent="0.35">
      <c r="A57" s="82" t="s">
        <v>2001</v>
      </c>
      <c r="B57" s="301" t="s">
        <v>180</v>
      </c>
      <c r="C57" s="302" t="s">
        <v>181</v>
      </c>
      <c r="D57" s="82" t="s">
        <v>219</v>
      </c>
      <c r="E57" s="294" t="s">
        <v>5275</v>
      </c>
      <c r="F57" s="294" t="s">
        <v>708</v>
      </c>
      <c r="G57" s="294" t="s">
        <v>5276</v>
      </c>
      <c r="H57" s="294" t="s">
        <v>5277</v>
      </c>
      <c r="I57" s="301"/>
      <c r="J57" s="301"/>
      <c r="K57" s="301" t="s">
        <v>5278</v>
      </c>
      <c r="L57" s="66"/>
      <c r="M57" s="66" t="s">
        <v>140</v>
      </c>
      <c r="N57" s="260" t="s">
        <v>185</v>
      </c>
      <c r="O57" s="215" t="s">
        <v>186</v>
      </c>
      <c r="P57" s="334"/>
      <c r="Q57" s="66" t="s">
        <v>703</v>
      </c>
      <c r="R57" s="66" t="s">
        <v>712</v>
      </c>
      <c r="S57" s="294" t="s">
        <v>5279</v>
      </c>
      <c r="T57" s="294" t="s">
        <v>5280</v>
      </c>
      <c r="U57" s="82" t="s">
        <v>5281</v>
      </c>
      <c r="V57" s="82" t="s">
        <v>2458</v>
      </c>
      <c r="W57" s="276"/>
      <c r="AA57" s="270">
        <f>IF(OR(J57="Fail",ISBLANK(J57)),INDEX('Issue Code Table'!C:C,MATCH(N:N,'Issue Code Table'!A:A,0)),IF(M57="Critical",6,IF(M57="Significant",5,IF(M57="Moderate",3,2))))</f>
        <v>5</v>
      </c>
    </row>
    <row r="58" spans="1:27" ht="87.5" x14ac:dyDescent="0.35">
      <c r="A58" s="82" t="s">
        <v>2003</v>
      </c>
      <c r="B58" s="301" t="s">
        <v>180</v>
      </c>
      <c r="C58" s="302" t="s">
        <v>181</v>
      </c>
      <c r="D58" s="82" t="s">
        <v>219</v>
      </c>
      <c r="E58" s="294" t="s">
        <v>5282</v>
      </c>
      <c r="F58" s="294" t="s">
        <v>717</v>
      </c>
      <c r="G58" s="294" t="s">
        <v>5283</v>
      </c>
      <c r="H58" s="294" t="s">
        <v>5284</v>
      </c>
      <c r="I58" s="301"/>
      <c r="J58" s="301"/>
      <c r="K58" s="301" t="s">
        <v>5285</v>
      </c>
      <c r="L58" s="66"/>
      <c r="M58" s="66" t="s">
        <v>140</v>
      </c>
      <c r="N58" s="260" t="s">
        <v>185</v>
      </c>
      <c r="O58" s="215" t="s">
        <v>186</v>
      </c>
      <c r="P58" s="334"/>
      <c r="Q58" s="66" t="s">
        <v>703</v>
      </c>
      <c r="R58" s="66" t="s">
        <v>721</v>
      </c>
      <c r="S58" s="294" t="s">
        <v>5286</v>
      </c>
      <c r="T58" s="294" t="s">
        <v>5287</v>
      </c>
      <c r="U58" s="82" t="s">
        <v>5288</v>
      </c>
      <c r="V58" s="82" t="s">
        <v>2554</v>
      </c>
      <c r="W58" s="276"/>
      <c r="AA58" s="270">
        <f>IF(OR(J58="Fail",ISBLANK(J58)),INDEX('Issue Code Table'!C:C,MATCH(N:N,'Issue Code Table'!A:A,0)),IF(M58="Critical",6,IF(M58="Significant",5,IF(M58="Moderate",3,2))))</f>
        <v>5</v>
      </c>
    </row>
    <row r="59" spans="1:27" ht="87.5" x14ac:dyDescent="0.35">
      <c r="A59" s="82" t="s">
        <v>2004</v>
      </c>
      <c r="B59" s="301" t="s">
        <v>180</v>
      </c>
      <c r="C59" s="302" t="s">
        <v>181</v>
      </c>
      <c r="D59" s="82" t="s">
        <v>219</v>
      </c>
      <c r="E59" s="294" t="s">
        <v>2542</v>
      </c>
      <c r="F59" s="294" t="s">
        <v>726</v>
      </c>
      <c r="G59" s="294" t="s">
        <v>5289</v>
      </c>
      <c r="H59" s="294" t="s">
        <v>5290</v>
      </c>
      <c r="I59" s="301"/>
      <c r="J59" s="301"/>
      <c r="K59" s="301" t="s">
        <v>5291</v>
      </c>
      <c r="L59" s="66"/>
      <c r="M59" s="66" t="s">
        <v>140</v>
      </c>
      <c r="N59" s="260" t="s">
        <v>185</v>
      </c>
      <c r="O59" s="215" t="s">
        <v>186</v>
      </c>
      <c r="P59" s="334"/>
      <c r="Q59" s="66" t="s">
        <v>703</v>
      </c>
      <c r="R59" s="66" t="s">
        <v>730</v>
      </c>
      <c r="S59" s="294" t="s">
        <v>5292</v>
      </c>
      <c r="T59" s="294" t="s">
        <v>5293</v>
      </c>
      <c r="U59" s="82" t="s">
        <v>5294</v>
      </c>
      <c r="V59" s="82" t="s">
        <v>2548</v>
      </c>
      <c r="W59" s="276"/>
      <c r="AA59" s="270">
        <f>IF(OR(J59="Fail",ISBLANK(J59)),INDEX('Issue Code Table'!C:C,MATCH(N:N,'Issue Code Table'!A:A,0)),IF(M59="Critical",6,IF(M59="Significant",5,IF(M59="Moderate",3,2))))</f>
        <v>5</v>
      </c>
    </row>
    <row r="60" spans="1:27" ht="75" x14ac:dyDescent="0.35">
      <c r="A60" s="82" t="s">
        <v>2006</v>
      </c>
      <c r="B60" s="301" t="s">
        <v>180</v>
      </c>
      <c r="C60" s="302" t="s">
        <v>181</v>
      </c>
      <c r="D60" s="82" t="s">
        <v>219</v>
      </c>
      <c r="E60" s="294" t="s">
        <v>5295</v>
      </c>
      <c r="F60" s="294" t="s">
        <v>735</v>
      </c>
      <c r="G60" s="294" t="s">
        <v>5296</v>
      </c>
      <c r="H60" s="294" t="s">
        <v>5297</v>
      </c>
      <c r="I60" s="301"/>
      <c r="J60" s="301"/>
      <c r="K60" s="301" t="s">
        <v>5298</v>
      </c>
      <c r="L60" s="335"/>
      <c r="M60" s="66" t="s">
        <v>140</v>
      </c>
      <c r="N60" s="260" t="s">
        <v>185</v>
      </c>
      <c r="O60" s="215" t="s">
        <v>186</v>
      </c>
      <c r="P60" s="334"/>
      <c r="Q60" s="66" t="s">
        <v>703</v>
      </c>
      <c r="R60" s="66" t="s">
        <v>739</v>
      </c>
      <c r="S60" s="294" t="s">
        <v>5299</v>
      </c>
      <c r="T60" s="294" t="s">
        <v>5300</v>
      </c>
      <c r="U60" s="82" t="s">
        <v>5301</v>
      </c>
      <c r="V60" s="82" t="s">
        <v>2540</v>
      </c>
      <c r="W60" s="276"/>
      <c r="AA60" s="270">
        <f>IF(OR(J60="Fail",ISBLANK(J60)),INDEX('Issue Code Table'!C:C,MATCH(N:N,'Issue Code Table'!A:A,0)),IF(M60="Critical",6,IF(M60="Significant",5,IF(M60="Moderate",3,2))))</f>
        <v>5</v>
      </c>
    </row>
    <row r="61" spans="1:27" ht="75" x14ac:dyDescent="0.35">
      <c r="A61" s="82" t="s">
        <v>2008</v>
      </c>
      <c r="B61" s="301" t="s">
        <v>180</v>
      </c>
      <c r="C61" s="302" t="s">
        <v>181</v>
      </c>
      <c r="D61" s="82" t="s">
        <v>219</v>
      </c>
      <c r="E61" s="294" t="s">
        <v>5302</v>
      </c>
      <c r="F61" s="294" t="s">
        <v>751</v>
      </c>
      <c r="G61" s="294" t="s">
        <v>5303</v>
      </c>
      <c r="H61" s="294" t="s">
        <v>5304</v>
      </c>
      <c r="I61" s="301"/>
      <c r="J61" s="301"/>
      <c r="K61" s="301" t="s">
        <v>5305</v>
      </c>
      <c r="L61" s="335"/>
      <c r="M61" s="66" t="s">
        <v>140</v>
      </c>
      <c r="N61" s="260" t="s">
        <v>185</v>
      </c>
      <c r="O61" s="215" t="s">
        <v>186</v>
      </c>
      <c r="P61" s="334"/>
      <c r="Q61" s="66" t="s">
        <v>703</v>
      </c>
      <c r="R61" s="66" t="s">
        <v>747</v>
      </c>
      <c r="S61" s="294" t="s">
        <v>5306</v>
      </c>
      <c r="T61" s="294" t="s">
        <v>5307</v>
      </c>
      <c r="U61" s="82" t="s">
        <v>5308</v>
      </c>
      <c r="V61" s="82" t="s">
        <v>2514</v>
      </c>
      <c r="W61" s="276"/>
      <c r="AA61" s="270">
        <f>IF(OR(J61="Fail",ISBLANK(J61)),INDEX('Issue Code Table'!C:C,MATCH(N:N,'Issue Code Table'!A:A,0)),IF(M61="Critical",6,IF(M61="Significant",5,IF(M61="Moderate",3,2))))</f>
        <v>5</v>
      </c>
    </row>
    <row r="62" spans="1:27" ht="125" x14ac:dyDescent="0.35">
      <c r="A62" s="82" t="s">
        <v>2010</v>
      </c>
      <c r="B62" s="301" t="s">
        <v>180</v>
      </c>
      <c r="C62" s="302" t="s">
        <v>181</v>
      </c>
      <c r="D62" s="82" t="s">
        <v>219</v>
      </c>
      <c r="E62" s="294" t="s">
        <v>5309</v>
      </c>
      <c r="F62" s="294" t="s">
        <v>5310</v>
      </c>
      <c r="G62" s="294" t="s">
        <v>5311</v>
      </c>
      <c r="H62" s="294" t="s">
        <v>5312</v>
      </c>
      <c r="I62" s="301"/>
      <c r="J62" s="301"/>
      <c r="K62" s="301" t="s">
        <v>5313</v>
      </c>
      <c r="L62" s="335"/>
      <c r="M62" s="66" t="s">
        <v>140</v>
      </c>
      <c r="N62" s="260" t="s">
        <v>185</v>
      </c>
      <c r="O62" s="215" t="s">
        <v>186</v>
      </c>
      <c r="P62" s="334"/>
      <c r="Q62" s="66" t="s">
        <v>703</v>
      </c>
      <c r="R62" s="66" t="s">
        <v>755</v>
      </c>
      <c r="S62" s="294" t="s">
        <v>5314</v>
      </c>
      <c r="T62" s="294" t="s">
        <v>5315</v>
      </c>
      <c r="U62" s="82" t="s">
        <v>5316</v>
      </c>
      <c r="V62" s="82" t="s">
        <v>2506</v>
      </c>
      <c r="W62" s="276"/>
      <c r="AA62" s="270">
        <f>IF(OR(J62="Fail",ISBLANK(J62)),INDEX('Issue Code Table'!C:C,MATCH(N:N,'Issue Code Table'!A:A,0)),IF(M62="Critical",6,IF(M62="Significant",5,IF(M62="Moderate",3,2))))</f>
        <v>5</v>
      </c>
    </row>
    <row r="63" spans="1:27" ht="125" x14ac:dyDescent="0.35">
      <c r="A63" s="82" t="s">
        <v>2012</v>
      </c>
      <c r="B63" s="301" t="s">
        <v>180</v>
      </c>
      <c r="C63" s="302" t="s">
        <v>181</v>
      </c>
      <c r="D63" s="82" t="s">
        <v>219</v>
      </c>
      <c r="E63" s="294" t="s">
        <v>5317</v>
      </c>
      <c r="F63" s="294" t="s">
        <v>769</v>
      </c>
      <c r="G63" s="294" t="s">
        <v>5318</v>
      </c>
      <c r="H63" s="294" t="s">
        <v>5319</v>
      </c>
      <c r="I63" s="301"/>
      <c r="J63" s="301"/>
      <c r="K63" s="301" t="s">
        <v>5320</v>
      </c>
      <c r="L63" s="335"/>
      <c r="M63" s="66" t="s">
        <v>140</v>
      </c>
      <c r="N63" s="260" t="s">
        <v>185</v>
      </c>
      <c r="O63" s="215" t="s">
        <v>186</v>
      </c>
      <c r="P63" s="334"/>
      <c r="Q63" s="66" t="s">
        <v>703</v>
      </c>
      <c r="R63" s="66" t="s">
        <v>764</v>
      </c>
      <c r="S63" s="294" t="s">
        <v>5321</v>
      </c>
      <c r="T63" s="294" t="s">
        <v>5322</v>
      </c>
      <c r="U63" s="82" t="s">
        <v>5323</v>
      </c>
      <c r="V63" s="82" t="s">
        <v>2472</v>
      </c>
      <c r="W63" s="276"/>
      <c r="AA63" s="270">
        <f>IF(OR(J63="Fail",ISBLANK(J63)),INDEX('Issue Code Table'!C:C,MATCH(N:N,'Issue Code Table'!A:A,0)),IF(M63="Critical",6,IF(M63="Significant",5,IF(M63="Moderate",3,2))))</f>
        <v>5</v>
      </c>
    </row>
    <row r="64" spans="1:27" ht="150" x14ac:dyDescent="0.35">
      <c r="A64" s="82" t="s">
        <v>2014</v>
      </c>
      <c r="B64" s="301" t="s">
        <v>180</v>
      </c>
      <c r="C64" s="302" t="s">
        <v>181</v>
      </c>
      <c r="D64" s="82" t="s">
        <v>219</v>
      </c>
      <c r="E64" s="294" t="s">
        <v>5324</v>
      </c>
      <c r="F64" s="294" t="s">
        <v>2484</v>
      </c>
      <c r="G64" s="294" t="s">
        <v>5325</v>
      </c>
      <c r="H64" s="294" t="s">
        <v>5326</v>
      </c>
      <c r="I64" s="301"/>
      <c r="J64" s="301"/>
      <c r="K64" s="301" t="s">
        <v>5327</v>
      </c>
      <c r="L64" s="335"/>
      <c r="M64" s="66" t="s">
        <v>140</v>
      </c>
      <c r="N64" s="260" t="s">
        <v>185</v>
      </c>
      <c r="O64" s="215" t="s">
        <v>186</v>
      </c>
      <c r="P64" s="334"/>
      <c r="Q64" s="66" t="s">
        <v>703</v>
      </c>
      <c r="R64" s="66" t="s">
        <v>773</v>
      </c>
      <c r="S64" s="294" t="s">
        <v>5328</v>
      </c>
      <c r="T64" s="294" t="s">
        <v>5329</v>
      </c>
      <c r="U64" s="82" t="s">
        <v>5330</v>
      </c>
      <c r="V64" s="82" t="s">
        <v>2490</v>
      </c>
      <c r="W64" s="276"/>
      <c r="AA64" s="270">
        <f>IF(OR(J64="Fail",ISBLANK(J64)),INDEX('Issue Code Table'!C:C,MATCH(N:N,'Issue Code Table'!A:A,0)),IF(M64="Critical",6,IF(M64="Significant",5,IF(M64="Moderate",3,2))))</f>
        <v>5</v>
      </c>
    </row>
    <row r="65" spans="1:27" ht="125" x14ac:dyDescent="0.35">
      <c r="A65" s="82" t="s">
        <v>2016</v>
      </c>
      <c r="B65" s="301" t="s">
        <v>180</v>
      </c>
      <c r="C65" s="302" t="s">
        <v>181</v>
      </c>
      <c r="D65" s="82" t="s">
        <v>219</v>
      </c>
      <c r="E65" s="294" t="s">
        <v>5331</v>
      </c>
      <c r="F65" s="294" t="s">
        <v>2475</v>
      </c>
      <c r="G65" s="294" t="s">
        <v>5332</v>
      </c>
      <c r="H65" s="294" t="s">
        <v>5333</v>
      </c>
      <c r="I65" s="301"/>
      <c r="J65" s="301"/>
      <c r="K65" s="301" t="s">
        <v>5334</v>
      </c>
      <c r="L65" s="335"/>
      <c r="M65" s="66" t="s">
        <v>140</v>
      </c>
      <c r="N65" s="260" t="s">
        <v>185</v>
      </c>
      <c r="O65" s="215" t="s">
        <v>186</v>
      </c>
      <c r="P65" s="334"/>
      <c r="Q65" s="66" t="s">
        <v>703</v>
      </c>
      <c r="R65" s="66" t="s">
        <v>781</v>
      </c>
      <c r="S65" s="294" t="s">
        <v>5335</v>
      </c>
      <c r="T65" s="294" t="s">
        <v>5336</v>
      </c>
      <c r="U65" s="82" t="s">
        <v>5337</v>
      </c>
      <c r="V65" s="82" t="s">
        <v>2481</v>
      </c>
      <c r="W65" s="276"/>
      <c r="AA65" s="270">
        <f>IF(OR(J65="Fail",ISBLANK(J65)),INDEX('Issue Code Table'!C:C,MATCH(N:N,'Issue Code Table'!A:A,0)),IF(M65="Critical",6,IF(M65="Significant",5,IF(M65="Moderate",3,2))))</f>
        <v>5</v>
      </c>
    </row>
    <row r="66" spans="1:27" ht="87.5" x14ac:dyDescent="0.35">
      <c r="A66" s="82" t="s">
        <v>2018</v>
      </c>
      <c r="B66" s="301" t="s">
        <v>180</v>
      </c>
      <c r="C66" s="302" t="s">
        <v>181</v>
      </c>
      <c r="D66" s="82" t="s">
        <v>219</v>
      </c>
      <c r="E66" s="294" t="s">
        <v>5338</v>
      </c>
      <c r="F66" s="294" t="s">
        <v>793</v>
      </c>
      <c r="G66" s="294" t="s">
        <v>5339</v>
      </c>
      <c r="H66" s="294" t="s">
        <v>5340</v>
      </c>
      <c r="I66" s="301"/>
      <c r="J66" s="301"/>
      <c r="K66" s="301" t="s">
        <v>5341</v>
      </c>
      <c r="L66" s="66"/>
      <c r="M66" s="66" t="s">
        <v>140</v>
      </c>
      <c r="N66" s="260" t="s">
        <v>185</v>
      </c>
      <c r="O66" s="215" t="s">
        <v>186</v>
      </c>
      <c r="P66" s="334"/>
      <c r="Q66" s="66" t="s">
        <v>703</v>
      </c>
      <c r="R66" s="66" t="s">
        <v>789</v>
      </c>
      <c r="S66" s="294" t="s">
        <v>5342</v>
      </c>
      <c r="T66" s="294" t="s">
        <v>5343</v>
      </c>
      <c r="U66" s="82" t="s">
        <v>5344</v>
      </c>
      <c r="V66" s="82" t="s">
        <v>2472</v>
      </c>
      <c r="W66" s="276"/>
      <c r="AA66" s="270">
        <f>IF(OR(J66="Fail",ISBLANK(J66)),INDEX('Issue Code Table'!C:C,MATCH(N:N,'Issue Code Table'!A:A,0)),IF(M66="Critical",6,IF(M66="Significant",5,IF(M66="Moderate",3,2))))</f>
        <v>5</v>
      </c>
    </row>
    <row r="67" spans="1:27" ht="287.5" x14ac:dyDescent="0.35">
      <c r="A67" s="82" t="s">
        <v>2019</v>
      </c>
      <c r="B67" s="301" t="s">
        <v>180</v>
      </c>
      <c r="C67" s="302" t="s">
        <v>181</v>
      </c>
      <c r="D67" s="82" t="s">
        <v>219</v>
      </c>
      <c r="E67" s="294" t="s">
        <v>5345</v>
      </c>
      <c r="F67" s="294" t="s">
        <v>5346</v>
      </c>
      <c r="G67" s="294" t="s">
        <v>5347</v>
      </c>
      <c r="H67" s="294" t="s">
        <v>5348</v>
      </c>
      <c r="I67" s="301"/>
      <c r="J67" s="301"/>
      <c r="K67" s="301" t="s">
        <v>5349</v>
      </c>
      <c r="L67" s="66"/>
      <c r="M67" s="66" t="s">
        <v>140</v>
      </c>
      <c r="N67" s="260" t="s">
        <v>185</v>
      </c>
      <c r="O67" s="215" t="s">
        <v>186</v>
      </c>
      <c r="P67" s="334"/>
      <c r="Q67" s="66" t="s">
        <v>703</v>
      </c>
      <c r="R67" s="66" t="s">
        <v>797</v>
      </c>
      <c r="S67" s="294" t="s">
        <v>6513</v>
      </c>
      <c r="T67" s="294" t="s">
        <v>5350</v>
      </c>
      <c r="U67" s="82" t="s">
        <v>5351</v>
      </c>
      <c r="V67" s="82" t="s">
        <v>2465</v>
      </c>
      <c r="W67" s="276"/>
      <c r="AA67" s="270">
        <f>IF(OR(J67="Fail",ISBLANK(J67)),INDEX('Issue Code Table'!C:C,MATCH(N:N,'Issue Code Table'!A:A,0)),IF(M67="Critical",6,IF(M67="Significant",5,IF(M67="Moderate",3,2))))</f>
        <v>5</v>
      </c>
    </row>
    <row r="68" spans="1:27" ht="100" x14ac:dyDescent="0.35">
      <c r="A68" s="82" t="s">
        <v>2021</v>
      </c>
      <c r="B68" s="301" t="s">
        <v>180</v>
      </c>
      <c r="C68" s="302" t="s">
        <v>181</v>
      </c>
      <c r="D68" s="82" t="s">
        <v>219</v>
      </c>
      <c r="E68" s="294" t="s">
        <v>5352</v>
      </c>
      <c r="F68" s="294" t="s">
        <v>5353</v>
      </c>
      <c r="G68" s="294" t="s">
        <v>5354</v>
      </c>
      <c r="H68" s="294" t="s">
        <v>5355</v>
      </c>
      <c r="I68" s="301"/>
      <c r="J68" s="301"/>
      <c r="K68" s="301" t="s">
        <v>5356</v>
      </c>
      <c r="L68" s="66"/>
      <c r="M68" s="66" t="s">
        <v>140</v>
      </c>
      <c r="N68" s="260" t="s">
        <v>651</v>
      </c>
      <c r="O68" s="215" t="s">
        <v>652</v>
      </c>
      <c r="P68" s="334"/>
      <c r="Q68" s="66" t="s">
        <v>703</v>
      </c>
      <c r="R68" s="66" t="s">
        <v>805</v>
      </c>
      <c r="S68" s="294" t="s">
        <v>5357</v>
      </c>
      <c r="T68" s="294" t="s">
        <v>5358</v>
      </c>
      <c r="U68" s="82" t="s">
        <v>5359</v>
      </c>
      <c r="V68" s="82" t="s">
        <v>2574</v>
      </c>
      <c r="W68" s="276"/>
      <c r="AA68" s="270">
        <f>IF(OR(J68="Fail",ISBLANK(J68)),INDEX('Issue Code Table'!C:C,MATCH(N:N,'Issue Code Table'!A:A,0)),IF(M68="Critical",6,IF(M68="Significant",5,IF(M68="Moderate",3,2))))</f>
        <v>5</v>
      </c>
    </row>
    <row r="69" spans="1:27" ht="75" x14ac:dyDescent="0.35">
      <c r="A69" s="82" t="s">
        <v>2023</v>
      </c>
      <c r="B69" s="301" t="s">
        <v>180</v>
      </c>
      <c r="C69" s="302" t="s">
        <v>181</v>
      </c>
      <c r="D69" s="82" t="s">
        <v>219</v>
      </c>
      <c r="E69" s="294" t="s">
        <v>5360</v>
      </c>
      <c r="F69" s="294" t="s">
        <v>5361</v>
      </c>
      <c r="G69" s="294" t="s">
        <v>5362</v>
      </c>
      <c r="H69" s="294" t="s">
        <v>5363</v>
      </c>
      <c r="I69" s="301"/>
      <c r="J69" s="301"/>
      <c r="K69" s="301" t="s">
        <v>5364</v>
      </c>
      <c r="L69" s="66"/>
      <c r="M69" s="66" t="s">
        <v>140</v>
      </c>
      <c r="N69" s="260" t="s">
        <v>185</v>
      </c>
      <c r="O69" s="215" t="s">
        <v>186</v>
      </c>
      <c r="P69" s="334"/>
      <c r="Q69" s="66" t="s">
        <v>703</v>
      </c>
      <c r="R69" s="66" t="s">
        <v>815</v>
      </c>
      <c r="S69" s="294" t="s">
        <v>670</v>
      </c>
      <c r="T69" s="294" t="s">
        <v>5365</v>
      </c>
      <c r="U69" s="82" t="s">
        <v>5366</v>
      </c>
      <c r="V69" s="82" t="s">
        <v>2028</v>
      </c>
      <c r="W69" s="276"/>
      <c r="AA69" s="270">
        <f>IF(OR(J69="Fail",ISBLANK(J69)),INDEX('Issue Code Table'!C:C,MATCH(N:N,'Issue Code Table'!A:A,0)),IF(M69="Critical",6,IF(M69="Significant",5,IF(M69="Moderate",3,2))))</f>
        <v>5</v>
      </c>
    </row>
    <row r="70" spans="1:27" ht="212.5" x14ac:dyDescent="0.35">
      <c r="A70" s="82" t="s">
        <v>2025</v>
      </c>
      <c r="B70" s="301" t="s">
        <v>180</v>
      </c>
      <c r="C70" s="302" t="s">
        <v>181</v>
      </c>
      <c r="D70" s="82" t="s">
        <v>219</v>
      </c>
      <c r="E70" s="294" t="s">
        <v>5367</v>
      </c>
      <c r="F70" s="294" t="s">
        <v>811</v>
      </c>
      <c r="G70" s="294" t="s">
        <v>5368</v>
      </c>
      <c r="H70" s="294" t="s">
        <v>5369</v>
      </c>
      <c r="I70" s="301"/>
      <c r="J70" s="301"/>
      <c r="K70" s="301" t="s">
        <v>814</v>
      </c>
      <c r="L70" s="66"/>
      <c r="M70" s="66" t="s">
        <v>151</v>
      </c>
      <c r="N70" s="260" t="s">
        <v>464</v>
      </c>
      <c r="O70" s="215" t="s">
        <v>465</v>
      </c>
      <c r="P70" s="334"/>
      <c r="Q70" s="66" t="s">
        <v>703</v>
      </c>
      <c r="R70" s="66" t="s">
        <v>824</v>
      </c>
      <c r="S70" s="294" t="s">
        <v>5370</v>
      </c>
      <c r="T70" s="294" t="s">
        <v>5371</v>
      </c>
      <c r="U70" s="82" t="s">
        <v>5372</v>
      </c>
      <c r="V70" s="82"/>
      <c r="W70" s="276"/>
      <c r="AA70" s="270">
        <f>IF(OR(J70="Fail",ISBLANK(J70)),INDEX('Issue Code Table'!C:C,MATCH(N:N,'Issue Code Table'!A:A,0)),IF(M70="Critical",6,IF(M70="Significant",5,IF(M70="Moderate",3,2))))</f>
        <v>4</v>
      </c>
    </row>
    <row r="71" spans="1:27" ht="200" x14ac:dyDescent="0.35">
      <c r="A71" s="82" t="s">
        <v>2029</v>
      </c>
      <c r="B71" s="301" t="s">
        <v>180</v>
      </c>
      <c r="C71" s="302" t="s">
        <v>181</v>
      </c>
      <c r="D71" s="82" t="s">
        <v>219</v>
      </c>
      <c r="E71" s="294" t="s">
        <v>5373</v>
      </c>
      <c r="F71" s="294" t="s">
        <v>743</v>
      </c>
      <c r="G71" s="294" t="s">
        <v>5374</v>
      </c>
      <c r="H71" s="294" t="s">
        <v>5375</v>
      </c>
      <c r="I71" s="301"/>
      <c r="J71" s="301"/>
      <c r="K71" s="301" t="s">
        <v>5376</v>
      </c>
      <c r="L71" s="66"/>
      <c r="M71" s="66" t="s">
        <v>140</v>
      </c>
      <c r="N71" s="260" t="s">
        <v>651</v>
      </c>
      <c r="O71" s="215" t="s">
        <v>652</v>
      </c>
      <c r="P71" s="334"/>
      <c r="Q71" s="66" t="s">
        <v>703</v>
      </c>
      <c r="R71" s="66" t="s">
        <v>2022</v>
      </c>
      <c r="S71" s="294" t="s">
        <v>5377</v>
      </c>
      <c r="T71" s="294" t="s">
        <v>5378</v>
      </c>
      <c r="U71" s="82" t="s">
        <v>5379</v>
      </c>
      <c r="V71" s="82" t="s">
        <v>5380</v>
      </c>
      <c r="W71" s="276"/>
      <c r="AA71" s="270">
        <f>IF(OR(J71="Fail",ISBLANK(J71)),INDEX('Issue Code Table'!C:C,MATCH(N:N,'Issue Code Table'!A:A,0)),IF(M71="Critical",6,IF(M71="Significant",5,IF(M71="Moderate",3,2))))</f>
        <v>5</v>
      </c>
    </row>
    <row r="72" spans="1:27" ht="262.5" x14ac:dyDescent="0.35">
      <c r="A72" s="82" t="s">
        <v>2030</v>
      </c>
      <c r="B72" s="301" t="s">
        <v>180</v>
      </c>
      <c r="C72" s="302" t="s">
        <v>181</v>
      </c>
      <c r="D72" s="82" t="s">
        <v>219</v>
      </c>
      <c r="E72" s="294" t="s">
        <v>5381</v>
      </c>
      <c r="F72" s="294" t="s">
        <v>5382</v>
      </c>
      <c r="G72" s="294" t="s">
        <v>5383</v>
      </c>
      <c r="H72" s="294" t="s">
        <v>5384</v>
      </c>
      <c r="I72" s="301"/>
      <c r="J72" s="301"/>
      <c r="K72" s="301" t="s">
        <v>5385</v>
      </c>
      <c r="L72" s="66"/>
      <c r="M72" s="66" t="s">
        <v>140</v>
      </c>
      <c r="N72" s="260" t="s">
        <v>651</v>
      </c>
      <c r="O72" s="215" t="s">
        <v>652</v>
      </c>
      <c r="P72" s="334"/>
      <c r="Q72" s="66" t="s">
        <v>703</v>
      </c>
      <c r="R72" s="66" t="s">
        <v>2024</v>
      </c>
      <c r="S72" s="294" t="s">
        <v>5386</v>
      </c>
      <c r="T72" s="294" t="s">
        <v>5387</v>
      </c>
      <c r="U72" s="82" t="s">
        <v>5388</v>
      </c>
      <c r="V72" s="82" t="s">
        <v>5389</v>
      </c>
      <c r="W72" s="276"/>
      <c r="AA72" s="270">
        <f>IF(OR(J72="Fail",ISBLANK(J72)),INDEX('Issue Code Table'!C:C,MATCH(N:N,'Issue Code Table'!A:A,0)),IF(M72="Critical",6,IF(M72="Significant",5,IF(M72="Moderate",3,2))))</f>
        <v>5</v>
      </c>
    </row>
    <row r="73" spans="1:27" ht="187.5" x14ac:dyDescent="0.35">
      <c r="A73" s="82" t="s">
        <v>2032</v>
      </c>
      <c r="B73" s="301" t="s">
        <v>180</v>
      </c>
      <c r="C73" s="302" t="s">
        <v>181</v>
      </c>
      <c r="D73" s="82" t="s">
        <v>219</v>
      </c>
      <c r="E73" s="294" t="s">
        <v>5390</v>
      </c>
      <c r="F73" s="294" t="s">
        <v>2446</v>
      </c>
      <c r="G73" s="294" t="s">
        <v>5391</v>
      </c>
      <c r="H73" s="294" t="s">
        <v>5392</v>
      </c>
      <c r="I73" s="301"/>
      <c r="J73" s="301"/>
      <c r="K73" s="301" t="s">
        <v>5393</v>
      </c>
      <c r="L73" s="66"/>
      <c r="M73" s="66" t="s">
        <v>140</v>
      </c>
      <c r="N73" s="260" t="s">
        <v>185</v>
      </c>
      <c r="O73" s="215" t="s">
        <v>186</v>
      </c>
      <c r="P73" s="334"/>
      <c r="Q73" s="66" t="s">
        <v>703</v>
      </c>
      <c r="R73" s="66" t="s">
        <v>2027</v>
      </c>
      <c r="S73" s="294" t="s">
        <v>5394</v>
      </c>
      <c r="T73" s="294" t="s">
        <v>5395</v>
      </c>
      <c r="U73" s="82" t="s">
        <v>5396</v>
      </c>
      <c r="V73" s="82" t="s">
        <v>687</v>
      </c>
      <c r="W73" s="276"/>
      <c r="AA73" s="270">
        <f>IF(OR(J73="Fail",ISBLANK(J73)),INDEX('Issue Code Table'!C:C,MATCH(N:N,'Issue Code Table'!A:A,0)),IF(M73="Critical",6,IF(M73="Significant",5,IF(M73="Moderate",3,2))))</f>
        <v>5</v>
      </c>
    </row>
    <row r="74" spans="1:27" ht="150" x14ac:dyDescent="0.35">
      <c r="A74" s="82" t="s">
        <v>2033</v>
      </c>
      <c r="B74" s="82" t="s">
        <v>827</v>
      </c>
      <c r="C74" s="300" t="s">
        <v>828</v>
      </c>
      <c r="D74" s="82" t="s">
        <v>206</v>
      </c>
      <c r="E74" s="294" t="s">
        <v>5397</v>
      </c>
      <c r="F74" s="294" t="s">
        <v>5398</v>
      </c>
      <c r="G74" s="294" t="s">
        <v>5399</v>
      </c>
      <c r="H74" s="294" t="s">
        <v>5400</v>
      </c>
      <c r="I74" s="301"/>
      <c r="J74" s="301"/>
      <c r="K74" s="301" t="s">
        <v>5401</v>
      </c>
      <c r="L74" s="66"/>
      <c r="M74" s="66" t="s">
        <v>198</v>
      </c>
      <c r="N74" s="260" t="s">
        <v>843</v>
      </c>
      <c r="O74" s="215" t="s">
        <v>844</v>
      </c>
      <c r="P74" s="334"/>
      <c r="Q74" s="66" t="s">
        <v>833</v>
      </c>
      <c r="R74" s="66" t="s">
        <v>834</v>
      </c>
      <c r="S74" s="294" t="s">
        <v>835</v>
      </c>
      <c r="T74" s="294" t="s">
        <v>5402</v>
      </c>
      <c r="U74" s="82" t="s">
        <v>5403</v>
      </c>
      <c r="V74" s="82"/>
      <c r="W74" s="276"/>
      <c r="AA74" s="270">
        <f>IF(OR(J74="Fail",ISBLANK(J74)),INDEX('Issue Code Table'!C:C,MATCH(N:N,'Issue Code Table'!A:A,0)),IF(M74="Critical",6,IF(M74="Significant",5,IF(M74="Moderate",3,2))))</f>
        <v>3</v>
      </c>
    </row>
    <row r="75" spans="1:27" ht="237.5" x14ac:dyDescent="0.35">
      <c r="A75" s="82" t="s">
        <v>2034</v>
      </c>
      <c r="B75" s="82" t="s">
        <v>827</v>
      </c>
      <c r="C75" s="300" t="s">
        <v>828</v>
      </c>
      <c r="D75" s="82" t="s">
        <v>219</v>
      </c>
      <c r="E75" s="294" t="s">
        <v>3202</v>
      </c>
      <c r="F75" s="294" t="s">
        <v>5404</v>
      </c>
      <c r="G75" s="294" t="s">
        <v>5405</v>
      </c>
      <c r="H75" s="294" t="s">
        <v>5406</v>
      </c>
      <c r="I75" s="301"/>
      <c r="J75" s="301"/>
      <c r="K75" s="301" t="s">
        <v>5407</v>
      </c>
      <c r="L75" s="66"/>
      <c r="M75" s="66" t="s">
        <v>198</v>
      </c>
      <c r="N75" s="260" t="s">
        <v>843</v>
      </c>
      <c r="O75" s="215" t="s">
        <v>844</v>
      </c>
      <c r="P75" s="334"/>
      <c r="Q75" s="66" t="s">
        <v>833</v>
      </c>
      <c r="R75" s="66" t="s">
        <v>845</v>
      </c>
      <c r="S75" s="294" t="s">
        <v>5408</v>
      </c>
      <c r="T75" s="294" t="s">
        <v>5409</v>
      </c>
      <c r="U75" s="82" t="s">
        <v>5410</v>
      </c>
      <c r="V75" s="82"/>
      <c r="W75" s="276"/>
      <c r="AA75" s="270">
        <f>IF(OR(J75="Fail",ISBLANK(J75)),INDEX('Issue Code Table'!C:C,MATCH(N:N,'Issue Code Table'!A:A,0)),IF(M75="Critical",6,IF(M75="Significant",5,IF(M75="Moderate",3,2))))</f>
        <v>3</v>
      </c>
    </row>
    <row r="76" spans="1:27" ht="409.5" x14ac:dyDescent="0.35">
      <c r="A76" s="82" t="s">
        <v>2035</v>
      </c>
      <c r="B76" s="301" t="s">
        <v>827</v>
      </c>
      <c r="C76" s="302" t="s">
        <v>828</v>
      </c>
      <c r="D76" s="82" t="s">
        <v>219</v>
      </c>
      <c r="E76" s="294" t="s">
        <v>5411</v>
      </c>
      <c r="F76" s="294" t="s">
        <v>5412</v>
      </c>
      <c r="G76" s="294" t="s">
        <v>5413</v>
      </c>
      <c r="H76" s="294" t="s">
        <v>5414</v>
      </c>
      <c r="I76" s="301"/>
      <c r="J76" s="301"/>
      <c r="K76" s="301" t="s">
        <v>5415</v>
      </c>
      <c r="L76" s="339" t="s">
        <v>5416</v>
      </c>
      <c r="M76" s="66" t="s">
        <v>198</v>
      </c>
      <c r="N76" s="260" t="s">
        <v>843</v>
      </c>
      <c r="O76" s="215" t="s">
        <v>844</v>
      </c>
      <c r="P76" s="334"/>
      <c r="Q76" s="66" t="s">
        <v>833</v>
      </c>
      <c r="R76" s="66" t="s">
        <v>853</v>
      </c>
      <c r="S76" s="294" t="s">
        <v>846</v>
      </c>
      <c r="T76" s="340" t="s">
        <v>5417</v>
      </c>
      <c r="U76" s="82" t="s">
        <v>5418</v>
      </c>
      <c r="V76" s="82"/>
      <c r="W76" s="276"/>
      <c r="AA76" s="270">
        <f>IF(OR(J76="Fail",ISBLANK(J76)),INDEX('Issue Code Table'!C:C,MATCH(N:N,'Issue Code Table'!A:A,0)),IF(M76="Critical",6,IF(M76="Significant",5,IF(M76="Moderate",3,2))))</f>
        <v>3</v>
      </c>
    </row>
    <row r="77" spans="1:27" ht="87.5" x14ac:dyDescent="0.35">
      <c r="A77" s="82" t="s">
        <v>2036</v>
      </c>
      <c r="B77" s="301" t="s">
        <v>180</v>
      </c>
      <c r="C77" s="302" t="s">
        <v>181</v>
      </c>
      <c r="D77" s="82" t="s">
        <v>219</v>
      </c>
      <c r="E77" s="294" t="s">
        <v>5419</v>
      </c>
      <c r="F77" s="294" t="s">
        <v>2570</v>
      </c>
      <c r="G77" s="294" t="s">
        <v>5420</v>
      </c>
      <c r="H77" s="294" t="s">
        <v>5355</v>
      </c>
      <c r="I77" s="301"/>
      <c r="J77" s="301"/>
      <c r="K77" s="301" t="s">
        <v>5356</v>
      </c>
      <c r="L77" s="66"/>
      <c r="M77" s="66" t="s">
        <v>140</v>
      </c>
      <c r="N77" s="260" t="s">
        <v>651</v>
      </c>
      <c r="O77" s="215" t="s">
        <v>652</v>
      </c>
      <c r="P77" s="334"/>
      <c r="Q77" s="66" t="s">
        <v>862</v>
      </c>
      <c r="R77" s="66" t="s">
        <v>863</v>
      </c>
      <c r="S77" s="294" t="s">
        <v>864</v>
      </c>
      <c r="T77" s="294" t="s">
        <v>5421</v>
      </c>
      <c r="U77" s="82" t="s">
        <v>5422</v>
      </c>
      <c r="V77" s="82" t="s">
        <v>2574</v>
      </c>
      <c r="W77" s="276"/>
      <c r="AA77" s="270">
        <f>IF(OR(J77="Fail",ISBLANK(J77)),INDEX('Issue Code Table'!C:C,MATCH(N:N,'Issue Code Table'!A:A,0)),IF(M77="Critical",6,IF(M77="Significant",5,IF(M77="Moderate",3,2))))</f>
        <v>5</v>
      </c>
    </row>
    <row r="78" spans="1:27" ht="112.5" x14ac:dyDescent="0.35">
      <c r="A78" s="82" t="s">
        <v>2037</v>
      </c>
      <c r="B78" s="301" t="s">
        <v>180</v>
      </c>
      <c r="C78" s="302" t="s">
        <v>181</v>
      </c>
      <c r="D78" s="82" t="s">
        <v>219</v>
      </c>
      <c r="E78" s="294" t="s">
        <v>5423</v>
      </c>
      <c r="F78" s="294" t="s">
        <v>5424</v>
      </c>
      <c r="G78" s="294" t="s">
        <v>5425</v>
      </c>
      <c r="H78" s="294" t="s">
        <v>5426</v>
      </c>
      <c r="I78" s="301"/>
      <c r="J78" s="301"/>
      <c r="K78" s="301" t="s">
        <v>5427</v>
      </c>
      <c r="L78" s="67"/>
      <c r="M78" s="66" t="s">
        <v>140</v>
      </c>
      <c r="N78" s="260" t="s">
        <v>651</v>
      </c>
      <c r="O78" s="215" t="s">
        <v>652</v>
      </c>
      <c r="P78" s="334"/>
      <c r="Q78" s="66" t="s">
        <v>862</v>
      </c>
      <c r="R78" s="66" t="s">
        <v>873</v>
      </c>
      <c r="S78" s="294" t="s">
        <v>874</v>
      </c>
      <c r="T78" s="294" t="s">
        <v>5428</v>
      </c>
      <c r="U78" s="82" t="s">
        <v>5429</v>
      </c>
      <c r="V78" s="82" t="s">
        <v>876</v>
      </c>
      <c r="W78" s="276"/>
      <c r="AA78" s="270">
        <f>IF(OR(J78="Fail",ISBLANK(J78)),INDEX('Issue Code Table'!C:C,MATCH(N:N,'Issue Code Table'!A:A,0)),IF(M78="Critical",6,IF(M78="Significant",5,IF(M78="Moderate",3,2))))</f>
        <v>5</v>
      </c>
    </row>
    <row r="79" spans="1:27" ht="75" x14ac:dyDescent="0.35">
      <c r="A79" s="82" t="s">
        <v>2038</v>
      </c>
      <c r="B79" s="301" t="s">
        <v>180</v>
      </c>
      <c r="C79" s="302" t="s">
        <v>181</v>
      </c>
      <c r="D79" s="82" t="s">
        <v>219</v>
      </c>
      <c r="E79" s="294" t="s">
        <v>5430</v>
      </c>
      <c r="F79" s="294" t="s">
        <v>5431</v>
      </c>
      <c r="G79" s="294" t="s">
        <v>5432</v>
      </c>
      <c r="H79" s="294" t="s">
        <v>5433</v>
      </c>
      <c r="I79" s="301"/>
      <c r="J79" s="301"/>
      <c r="K79" s="301" t="s">
        <v>5434</v>
      </c>
      <c r="L79" s="67"/>
      <c r="M79" s="66" t="s">
        <v>140</v>
      </c>
      <c r="N79" s="260" t="s">
        <v>651</v>
      </c>
      <c r="O79" s="215" t="s">
        <v>652</v>
      </c>
      <c r="P79" s="334"/>
      <c r="Q79" s="66" t="s">
        <v>862</v>
      </c>
      <c r="R79" s="66" t="s">
        <v>883</v>
      </c>
      <c r="S79" s="294" t="s">
        <v>662</v>
      </c>
      <c r="T79" s="294" t="s">
        <v>5435</v>
      </c>
      <c r="U79" s="82" t="s">
        <v>5436</v>
      </c>
      <c r="V79" s="82" t="s">
        <v>885</v>
      </c>
      <c r="W79" s="276"/>
      <c r="AA79" s="270">
        <f>IF(OR(J79="Fail",ISBLANK(J79)),INDEX('Issue Code Table'!C:C,MATCH(N:N,'Issue Code Table'!A:A,0)),IF(M79="Critical",6,IF(M79="Significant",5,IF(M79="Moderate",3,2))))</f>
        <v>5</v>
      </c>
    </row>
    <row r="80" spans="1:27" ht="75" x14ac:dyDescent="0.35">
      <c r="A80" s="82" t="s">
        <v>2039</v>
      </c>
      <c r="B80" s="301" t="s">
        <v>180</v>
      </c>
      <c r="C80" s="302" t="s">
        <v>181</v>
      </c>
      <c r="D80" s="82" t="s">
        <v>219</v>
      </c>
      <c r="E80" s="294" t="s">
        <v>5437</v>
      </c>
      <c r="F80" s="294" t="s">
        <v>2577</v>
      </c>
      <c r="G80" s="294" t="s">
        <v>5438</v>
      </c>
      <c r="H80" s="294" t="s">
        <v>5439</v>
      </c>
      <c r="I80" s="301"/>
      <c r="J80" s="301"/>
      <c r="K80" s="301" t="s">
        <v>5440</v>
      </c>
      <c r="L80" s="67"/>
      <c r="M80" s="66" t="s">
        <v>140</v>
      </c>
      <c r="N80" s="260" t="s">
        <v>651</v>
      </c>
      <c r="O80" s="215" t="s">
        <v>652</v>
      </c>
      <c r="P80" s="334"/>
      <c r="Q80" s="66" t="s">
        <v>862</v>
      </c>
      <c r="R80" s="66" t="s">
        <v>892</v>
      </c>
      <c r="S80" s="294" t="s">
        <v>893</v>
      </c>
      <c r="T80" s="294" t="s">
        <v>5441</v>
      </c>
      <c r="U80" s="82" t="s">
        <v>5442</v>
      </c>
      <c r="V80" s="82" t="s">
        <v>895</v>
      </c>
      <c r="W80" s="276"/>
      <c r="AA80" s="270">
        <f>IF(OR(J80="Fail",ISBLANK(J80)),INDEX('Issue Code Table'!C:C,MATCH(N:N,'Issue Code Table'!A:A,0)),IF(M80="Critical",6,IF(M80="Significant",5,IF(M80="Moderate",3,2))))</f>
        <v>5</v>
      </c>
    </row>
    <row r="81" spans="1:27" ht="75" x14ac:dyDescent="0.35">
      <c r="A81" s="82" t="s">
        <v>2041</v>
      </c>
      <c r="B81" s="301" t="s">
        <v>180</v>
      </c>
      <c r="C81" s="302" t="s">
        <v>181</v>
      </c>
      <c r="D81" s="82" t="s">
        <v>219</v>
      </c>
      <c r="E81" s="294" t="s">
        <v>5443</v>
      </c>
      <c r="F81" s="294" t="s">
        <v>735</v>
      </c>
      <c r="G81" s="294" t="s">
        <v>5444</v>
      </c>
      <c r="H81" s="294" t="s">
        <v>5445</v>
      </c>
      <c r="I81" s="301"/>
      <c r="J81" s="301"/>
      <c r="K81" s="301" t="s">
        <v>5446</v>
      </c>
      <c r="L81" s="67"/>
      <c r="M81" s="66" t="s">
        <v>140</v>
      </c>
      <c r="N81" s="260" t="s">
        <v>651</v>
      </c>
      <c r="O81" s="215" t="s">
        <v>652</v>
      </c>
      <c r="P81" s="334"/>
      <c r="Q81" s="66" t="s">
        <v>862</v>
      </c>
      <c r="R81" s="66" t="s">
        <v>901</v>
      </c>
      <c r="S81" s="294" t="s">
        <v>902</v>
      </c>
      <c r="T81" s="294" t="s">
        <v>5447</v>
      </c>
      <c r="U81" s="82" t="s">
        <v>5448</v>
      </c>
      <c r="V81" s="82" t="s">
        <v>904</v>
      </c>
      <c r="W81" s="276"/>
      <c r="AA81" s="270">
        <f>IF(OR(J81="Fail",ISBLANK(J81)),INDEX('Issue Code Table'!C:C,MATCH(N:N,'Issue Code Table'!A:A,0)),IF(M81="Critical",6,IF(M81="Significant",5,IF(M81="Moderate",3,2))))</f>
        <v>5</v>
      </c>
    </row>
    <row r="82" spans="1:27" ht="409.5" x14ac:dyDescent="0.35">
      <c r="A82" s="82" t="s">
        <v>2043</v>
      </c>
      <c r="B82" s="301" t="s">
        <v>180</v>
      </c>
      <c r="C82" s="302" t="s">
        <v>181</v>
      </c>
      <c r="D82" s="82" t="s">
        <v>219</v>
      </c>
      <c r="E82" s="294" t="s">
        <v>5449</v>
      </c>
      <c r="F82" s="294" t="s">
        <v>5450</v>
      </c>
      <c r="G82" s="294" t="s">
        <v>5451</v>
      </c>
      <c r="H82" s="294" t="s">
        <v>5452</v>
      </c>
      <c r="I82" s="301"/>
      <c r="J82" s="301"/>
      <c r="K82" s="301" t="s">
        <v>5453</v>
      </c>
      <c r="L82" s="67"/>
      <c r="M82" s="66" t="s">
        <v>140</v>
      </c>
      <c r="N82" s="260" t="s">
        <v>185</v>
      </c>
      <c r="O82" s="215" t="s">
        <v>186</v>
      </c>
      <c r="P82" s="334"/>
      <c r="Q82" s="66" t="s">
        <v>921</v>
      </c>
      <c r="R82" s="66" t="s">
        <v>931</v>
      </c>
      <c r="S82" s="294" t="s">
        <v>5454</v>
      </c>
      <c r="T82" s="294" t="s">
        <v>5455</v>
      </c>
      <c r="U82" s="82" t="s">
        <v>5456</v>
      </c>
      <c r="V82" s="82" t="s">
        <v>5457</v>
      </c>
      <c r="W82" s="276"/>
      <c r="AA82" s="270">
        <f>IF(OR(J82="Fail",ISBLANK(J82)),INDEX('Issue Code Table'!C:C,MATCH(N:N,'Issue Code Table'!A:A,0)),IF(M82="Critical",6,IF(M82="Significant",5,IF(M82="Moderate",3,2))))</f>
        <v>5</v>
      </c>
    </row>
    <row r="83" spans="1:27" ht="409.5" x14ac:dyDescent="0.35">
      <c r="A83" s="82" t="s">
        <v>2044</v>
      </c>
      <c r="B83" s="301" t="s">
        <v>180</v>
      </c>
      <c r="C83" s="302" t="s">
        <v>181</v>
      </c>
      <c r="D83" s="82" t="s">
        <v>219</v>
      </c>
      <c r="E83" s="294" t="s">
        <v>5458</v>
      </c>
      <c r="F83" s="294" t="s">
        <v>2595</v>
      </c>
      <c r="G83" s="294" t="s">
        <v>5459</v>
      </c>
      <c r="H83" s="294" t="s">
        <v>5460</v>
      </c>
      <c r="I83" s="301"/>
      <c r="J83" s="301"/>
      <c r="K83" s="301" t="s">
        <v>5461</v>
      </c>
      <c r="L83" s="66"/>
      <c r="M83" s="66" t="s">
        <v>140</v>
      </c>
      <c r="N83" s="260" t="s">
        <v>185</v>
      </c>
      <c r="O83" s="215" t="s">
        <v>186</v>
      </c>
      <c r="P83" s="334"/>
      <c r="Q83" s="66" t="s">
        <v>942</v>
      </c>
      <c r="R83" s="66" t="s">
        <v>943</v>
      </c>
      <c r="S83" s="294" t="s">
        <v>2598</v>
      </c>
      <c r="T83" s="294" t="s">
        <v>5462</v>
      </c>
      <c r="U83" s="82" t="s">
        <v>5463</v>
      </c>
      <c r="V83" s="82" t="s">
        <v>924</v>
      </c>
      <c r="W83" s="276"/>
      <c r="AA83" s="270">
        <f>IF(OR(J83="Fail",ISBLANK(J83)),INDEX('Issue Code Table'!C:C,MATCH(N:N,'Issue Code Table'!A:A,0)),IF(M83="Critical",6,IF(M83="Significant",5,IF(M83="Moderate",3,2))))</f>
        <v>5</v>
      </c>
    </row>
    <row r="84" spans="1:27" ht="287.5" x14ac:dyDescent="0.35">
      <c r="A84" s="82" t="s">
        <v>2045</v>
      </c>
      <c r="B84" s="301" t="s">
        <v>180</v>
      </c>
      <c r="C84" s="302" t="s">
        <v>181</v>
      </c>
      <c r="D84" s="82" t="s">
        <v>219</v>
      </c>
      <c r="E84" s="294" t="s">
        <v>5464</v>
      </c>
      <c r="F84" s="294" t="s">
        <v>927</v>
      </c>
      <c r="G84" s="294" t="s">
        <v>5465</v>
      </c>
      <c r="H84" s="294" t="s">
        <v>5466</v>
      </c>
      <c r="I84" s="301"/>
      <c r="J84" s="301"/>
      <c r="K84" s="301" t="s">
        <v>5467</v>
      </c>
      <c r="L84" s="66"/>
      <c r="M84" s="66" t="s">
        <v>140</v>
      </c>
      <c r="N84" s="260" t="s">
        <v>185</v>
      </c>
      <c r="O84" s="215" t="s">
        <v>186</v>
      </c>
      <c r="P84" s="334"/>
      <c r="Q84" s="66" t="s">
        <v>942</v>
      </c>
      <c r="R84" s="66" t="s">
        <v>953</v>
      </c>
      <c r="S84" s="294" t="s">
        <v>932</v>
      </c>
      <c r="T84" s="294" t="s">
        <v>5468</v>
      </c>
      <c r="U84" s="82" t="s">
        <v>5469</v>
      </c>
      <c r="V84" s="82" t="s">
        <v>2608</v>
      </c>
      <c r="W84" s="276"/>
      <c r="AA84" s="270">
        <f>IF(OR(J84="Fail",ISBLANK(J84)),INDEX('Issue Code Table'!C:C,MATCH(N:N,'Issue Code Table'!A:A,0)),IF(M84="Critical",6,IF(M84="Significant",5,IF(M84="Moderate",3,2))))</f>
        <v>5</v>
      </c>
    </row>
    <row r="85" spans="1:27" ht="409.5" x14ac:dyDescent="0.35">
      <c r="A85" s="82" t="s">
        <v>2046</v>
      </c>
      <c r="B85" s="301" t="s">
        <v>935</v>
      </c>
      <c r="C85" s="302" t="s">
        <v>936</v>
      </c>
      <c r="D85" s="82" t="s">
        <v>219</v>
      </c>
      <c r="E85" s="294" t="s">
        <v>2610</v>
      </c>
      <c r="F85" s="294" t="s">
        <v>938</v>
      </c>
      <c r="G85" s="294" t="s">
        <v>5470</v>
      </c>
      <c r="H85" s="294" t="s">
        <v>5471</v>
      </c>
      <c r="I85" s="301"/>
      <c r="J85" s="301"/>
      <c r="K85" s="301" t="s">
        <v>5472</v>
      </c>
      <c r="L85" s="341"/>
      <c r="M85" s="66" t="s">
        <v>140</v>
      </c>
      <c r="N85" s="260" t="s">
        <v>185</v>
      </c>
      <c r="O85" s="215" t="s">
        <v>186</v>
      </c>
      <c r="P85" s="334"/>
      <c r="Q85" s="66" t="s">
        <v>1020</v>
      </c>
      <c r="R85" s="66" t="s">
        <v>1021</v>
      </c>
      <c r="S85" s="294" t="s">
        <v>2613</v>
      </c>
      <c r="T85" s="294" t="s">
        <v>5473</v>
      </c>
      <c r="U85" s="82" t="s">
        <v>5474</v>
      </c>
      <c r="V85" s="82" t="s">
        <v>2616</v>
      </c>
      <c r="W85" s="276"/>
      <c r="AA85" s="270">
        <f>IF(OR(J85="Fail",ISBLANK(J85)),INDEX('Issue Code Table'!C:C,MATCH(N:N,'Issue Code Table'!A:A,0)),IF(M85="Critical",6,IF(M85="Significant",5,IF(M85="Moderate",3,2))))</f>
        <v>5</v>
      </c>
    </row>
    <row r="86" spans="1:27" ht="409.5" x14ac:dyDescent="0.35">
      <c r="A86" s="82" t="s">
        <v>2047</v>
      </c>
      <c r="B86" s="301" t="s">
        <v>935</v>
      </c>
      <c r="C86" s="302" t="s">
        <v>936</v>
      </c>
      <c r="D86" s="82" t="s">
        <v>219</v>
      </c>
      <c r="E86" s="294" t="s">
        <v>2618</v>
      </c>
      <c r="F86" s="294" t="s">
        <v>2619</v>
      </c>
      <c r="G86" s="294" t="s">
        <v>5475</v>
      </c>
      <c r="H86" s="294" t="s">
        <v>5476</v>
      </c>
      <c r="I86" s="301"/>
      <c r="J86" s="301"/>
      <c r="K86" s="301" t="s">
        <v>5477</v>
      </c>
      <c r="L86" s="67"/>
      <c r="M86" s="66" t="s">
        <v>140</v>
      </c>
      <c r="N86" s="260" t="s">
        <v>185</v>
      </c>
      <c r="O86" s="215" t="s">
        <v>186</v>
      </c>
      <c r="P86" s="334"/>
      <c r="Q86" s="66" t="s">
        <v>1020</v>
      </c>
      <c r="R86" s="66" t="s">
        <v>1030</v>
      </c>
      <c r="S86" s="294" t="s">
        <v>2623</v>
      </c>
      <c r="T86" s="294" t="s">
        <v>5478</v>
      </c>
      <c r="U86" s="82" t="s">
        <v>5479</v>
      </c>
      <c r="V86" s="82" t="s">
        <v>2626</v>
      </c>
      <c r="W86" s="276"/>
      <c r="AA86" s="270">
        <f>IF(OR(J86="Fail",ISBLANK(J86)),INDEX('Issue Code Table'!C:C,MATCH(N:N,'Issue Code Table'!A:A,0)),IF(M86="Critical",6,IF(M86="Significant",5,IF(M86="Moderate",3,2))))</f>
        <v>5</v>
      </c>
    </row>
    <row r="87" spans="1:27" ht="287.5" x14ac:dyDescent="0.35">
      <c r="A87" s="82" t="s">
        <v>2048</v>
      </c>
      <c r="B87" s="301" t="s">
        <v>935</v>
      </c>
      <c r="C87" s="302" t="s">
        <v>936</v>
      </c>
      <c r="D87" s="82" t="s">
        <v>219</v>
      </c>
      <c r="E87" s="294" t="s">
        <v>2628</v>
      </c>
      <c r="F87" s="294" t="s">
        <v>2629</v>
      </c>
      <c r="G87" s="294" t="s">
        <v>5480</v>
      </c>
      <c r="H87" s="294" t="s">
        <v>5481</v>
      </c>
      <c r="I87" s="301"/>
      <c r="J87" s="301"/>
      <c r="K87" s="301" t="s">
        <v>5482</v>
      </c>
      <c r="L87" s="67"/>
      <c r="M87" s="66" t="s">
        <v>140</v>
      </c>
      <c r="N87" s="260" t="s">
        <v>185</v>
      </c>
      <c r="O87" s="215" t="s">
        <v>186</v>
      </c>
      <c r="P87" s="334"/>
      <c r="Q87" s="66" t="s">
        <v>1020</v>
      </c>
      <c r="R87" s="66" t="s">
        <v>1038</v>
      </c>
      <c r="S87" s="294" t="s">
        <v>963</v>
      </c>
      <c r="T87" s="294" t="s">
        <v>5483</v>
      </c>
      <c r="U87" s="82" t="s">
        <v>5484</v>
      </c>
      <c r="V87" s="82" t="s">
        <v>2635</v>
      </c>
      <c r="W87" s="276"/>
      <c r="AA87" s="270">
        <f>IF(OR(J87="Fail",ISBLANK(J87)),INDEX('Issue Code Table'!C:C,MATCH(N:N,'Issue Code Table'!A:A,0)),IF(M87="Critical",6,IF(M87="Significant",5,IF(M87="Moderate",3,2))))</f>
        <v>5</v>
      </c>
    </row>
    <row r="88" spans="1:27" ht="275" x14ac:dyDescent="0.35">
      <c r="A88" s="82" t="s">
        <v>2049</v>
      </c>
      <c r="B88" s="331" t="s">
        <v>1178</v>
      </c>
      <c r="C88" s="331" t="s">
        <v>1179</v>
      </c>
      <c r="D88" s="82" t="s">
        <v>219</v>
      </c>
      <c r="E88" s="294" t="s">
        <v>5485</v>
      </c>
      <c r="F88" s="294" t="s">
        <v>969</v>
      </c>
      <c r="G88" s="294" t="s">
        <v>5486</v>
      </c>
      <c r="H88" s="294" t="s">
        <v>5487</v>
      </c>
      <c r="I88" s="301"/>
      <c r="J88" s="301"/>
      <c r="K88" s="301" t="s">
        <v>5488</v>
      </c>
      <c r="L88" s="67"/>
      <c r="M88" s="66" t="s">
        <v>151</v>
      </c>
      <c r="N88" s="260" t="s">
        <v>193</v>
      </c>
      <c r="O88" s="215" t="s">
        <v>194</v>
      </c>
      <c r="P88" s="334"/>
      <c r="Q88" s="66" t="s">
        <v>1020</v>
      </c>
      <c r="R88" s="66" t="s">
        <v>5489</v>
      </c>
      <c r="S88" s="294" t="s">
        <v>974</v>
      </c>
      <c r="T88" s="294" t="s">
        <v>5490</v>
      </c>
      <c r="U88" s="82" t="s">
        <v>5491</v>
      </c>
      <c r="V88" s="82"/>
      <c r="W88" s="276"/>
      <c r="AA88" s="270">
        <f>IF(OR(J88="Fail",ISBLANK(J88)),INDEX('Issue Code Table'!C:C,MATCH(N:N,'Issue Code Table'!A:A,0)),IF(M88="Critical",6,IF(M88="Significant",5,IF(M88="Moderate",3,2))))</f>
        <v>2</v>
      </c>
    </row>
    <row r="89" spans="1:27" ht="175" x14ac:dyDescent="0.35">
      <c r="A89" s="82" t="s">
        <v>2050</v>
      </c>
      <c r="B89" s="301" t="s">
        <v>966</v>
      </c>
      <c r="C89" s="302" t="s">
        <v>967</v>
      </c>
      <c r="D89" s="82" t="s">
        <v>219</v>
      </c>
      <c r="E89" s="294" t="s">
        <v>2643</v>
      </c>
      <c r="F89" s="294" t="s">
        <v>2644</v>
      </c>
      <c r="G89" s="294" t="s">
        <v>5492</v>
      </c>
      <c r="H89" s="294" t="s">
        <v>5493</v>
      </c>
      <c r="I89" s="301"/>
      <c r="J89" s="301"/>
      <c r="K89" s="301" t="s">
        <v>5494</v>
      </c>
      <c r="L89" s="67"/>
      <c r="M89" s="66" t="s">
        <v>140</v>
      </c>
      <c r="N89" s="260" t="s">
        <v>4163</v>
      </c>
      <c r="O89" s="215" t="s">
        <v>5495</v>
      </c>
      <c r="P89" s="334"/>
      <c r="Q89" s="66" t="s">
        <v>1020</v>
      </c>
      <c r="R89" s="66" t="s">
        <v>5496</v>
      </c>
      <c r="S89" s="294" t="s">
        <v>2647</v>
      </c>
      <c r="T89" s="294" t="s">
        <v>5497</v>
      </c>
      <c r="U89" s="82" t="s">
        <v>5498</v>
      </c>
      <c r="V89" s="82" t="s">
        <v>5499</v>
      </c>
      <c r="W89" s="276"/>
      <c r="AA89" s="270">
        <f>IF(OR(J89="Fail",ISBLANK(J89)),INDEX('Issue Code Table'!C:C,MATCH(N:N,'Issue Code Table'!A:A,0)),IF(M89="Critical",6,IF(M89="Significant",5,IF(M89="Moderate",3,2))))</f>
        <v>5</v>
      </c>
    </row>
    <row r="90" spans="1:27" ht="200" x14ac:dyDescent="0.35">
      <c r="A90" s="82" t="s">
        <v>2051</v>
      </c>
      <c r="B90" s="301" t="s">
        <v>966</v>
      </c>
      <c r="C90" s="302" t="s">
        <v>967</v>
      </c>
      <c r="D90" s="82" t="s">
        <v>219</v>
      </c>
      <c r="E90" s="294" t="s">
        <v>5500</v>
      </c>
      <c r="F90" s="294" t="s">
        <v>2651</v>
      </c>
      <c r="G90" s="294" t="s">
        <v>5501</v>
      </c>
      <c r="H90" s="294" t="s">
        <v>5502</v>
      </c>
      <c r="I90" s="301"/>
      <c r="J90" s="301"/>
      <c r="K90" s="301" t="s">
        <v>5503</v>
      </c>
      <c r="L90" s="67"/>
      <c r="M90" s="66" t="s">
        <v>140</v>
      </c>
      <c r="N90" s="260" t="s">
        <v>4163</v>
      </c>
      <c r="O90" s="215" t="s">
        <v>5495</v>
      </c>
      <c r="P90" s="334"/>
      <c r="Q90" s="66" t="s">
        <v>1020</v>
      </c>
      <c r="R90" s="66" t="s">
        <v>5504</v>
      </c>
      <c r="S90" s="294" t="s">
        <v>994</v>
      </c>
      <c r="T90" s="294" t="s">
        <v>5505</v>
      </c>
      <c r="U90" s="82" t="s">
        <v>5506</v>
      </c>
      <c r="V90" s="82" t="s">
        <v>5507</v>
      </c>
      <c r="W90" s="276"/>
      <c r="AA90" s="270">
        <f>IF(OR(J90="Fail",ISBLANK(J90)),INDEX('Issue Code Table'!C:C,MATCH(N:N,'Issue Code Table'!A:A,0)),IF(M90="Critical",6,IF(M90="Significant",5,IF(M90="Moderate",3,2))))</f>
        <v>5</v>
      </c>
    </row>
    <row r="91" spans="1:27" ht="287.5" x14ac:dyDescent="0.35">
      <c r="A91" s="82" t="s">
        <v>2052</v>
      </c>
      <c r="B91" s="331" t="s">
        <v>977</v>
      </c>
      <c r="C91" s="331" t="s">
        <v>978</v>
      </c>
      <c r="D91" s="82" t="s">
        <v>219</v>
      </c>
      <c r="E91" s="294" t="s">
        <v>2658</v>
      </c>
      <c r="F91" s="294" t="s">
        <v>2659</v>
      </c>
      <c r="G91" s="294" t="s">
        <v>5508</v>
      </c>
      <c r="H91" s="294" t="s">
        <v>5509</v>
      </c>
      <c r="I91" s="301"/>
      <c r="J91" s="301"/>
      <c r="K91" s="301" t="s">
        <v>5510</v>
      </c>
      <c r="L91" s="67"/>
      <c r="M91" s="66" t="s">
        <v>140</v>
      </c>
      <c r="N91" s="260" t="s">
        <v>4163</v>
      </c>
      <c r="O91" s="215" t="s">
        <v>5495</v>
      </c>
      <c r="P91" s="334"/>
      <c r="Q91" s="66" t="s">
        <v>1020</v>
      </c>
      <c r="R91" s="66" t="s">
        <v>5511</v>
      </c>
      <c r="S91" s="294" t="s">
        <v>2662</v>
      </c>
      <c r="T91" s="294" t="s">
        <v>5512</v>
      </c>
      <c r="U91" s="82" t="s">
        <v>5513</v>
      </c>
      <c r="V91" s="82" t="s">
        <v>2665</v>
      </c>
      <c r="W91" s="276"/>
      <c r="AA91" s="270">
        <f>IF(OR(J91="Fail",ISBLANK(J91)),INDEX('Issue Code Table'!C:C,MATCH(N:N,'Issue Code Table'!A:A,0)),IF(M91="Critical",6,IF(M91="Significant",5,IF(M91="Moderate",3,2))))</f>
        <v>5</v>
      </c>
    </row>
    <row r="92" spans="1:27" ht="237.5" x14ac:dyDescent="0.35">
      <c r="A92" s="82" t="s">
        <v>2053</v>
      </c>
      <c r="B92" s="301" t="s">
        <v>966</v>
      </c>
      <c r="C92" s="302" t="s">
        <v>967</v>
      </c>
      <c r="D92" s="82" t="s">
        <v>219</v>
      </c>
      <c r="E92" s="294" t="s">
        <v>5514</v>
      </c>
      <c r="F92" s="294" t="s">
        <v>2668</v>
      </c>
      <c r="G92" s="294" t="s">
        <v>5515</v>
      </c>
      <c r="H92" s="294" t="s">
        <v>5516</v>
      </c>
      <c r="I92" s="301"/>
      <c r="J92" s="301"/>
      <c r="K92" s="301" t="s">
        <v>5517</v>
      </c>
      <c r="L92" s="67"/>
      <c r="M92" s="66" t="s">
        <v>140</v>
      </c>
      <c r="N92" s="260" t="s">
        <v>4163</v>
      </c>
      <c r="O92" s="215" t="s">
        <v>5495</v>
      </c>
      <c r="P92" s="334"/>
      <c r="Q92" s="66" t="s">
        <v>1020</v>
      </c>
      <c r="R92" s="66" t="s">
        <v>5518</v>
      </c>
      <c r="S92" s="294" t="s">
        <v>1012</v>
      </c>
      <c r="T92" s="294" t="s">
        <v>5519</v>
      </c>
      <c r="U92" s="82" t="s">
        <v>5520</v>
      </c>
      <c r="V92" s="82" t="s">
        <v>2673</v>
      </c>
      <c r="W92" s="276"/>
      <c r="AA92" s="270">
        <f>IF(OR(J92="Fail",ISBLANK(J92)),INDEX('Issue Code Table'!C:C,MATCH(N:N,'Issue Code Table'!A:A,0)),IF(M92="Critical",6,IF(M92="Significant",5,IF(M92="Moderate",3,2))))</f>
        <v>5</v>
      </c>
    </row>
    <row r="93" spans="1:27" ht="409.5" x14ac:dyDescent="0.35">
      <c r="A93" s="82" t="s">
        <v>2054</v>
      </c>
      <c r="B93" s="301" t="s">
        <v>180</v>
      </c>
      <c r="C93" s="302" t="s">
        <v>181</v>
      </c>
      <c r="D93" s="82" t="s">
        <v>219</v>
      </c>
      <c r="E93" s="294" t="s">
        <v>5521</v>
      </c>
      <c r="F93" s="294" t="s">
        <v>1016</v>
      </c>
      <c r="G93" s="294" t="s">
        <v>5522</v>
      </c>
      <c r="H93" s="294" t="s">
        <v>5523</v>
      </c>
      <c r="I93" s="301"/>
      <c r="J93" s="301"/>
      <c r="K93" s="301" t="s">
        <v>5524</v>
      </c>
      <c r="L93" s="67"/>
      <c r="M93" s="66" t="s">
        <v>140</v>
      </c>
      <c r="N93" s="260" t="s">
        <v>4163</v>
      </c>
      <c r="O93" s="215" t="s">
        <v>5495</v>
      </c>
      <c r="P93" s="334"/>
      <c r="Q93" s="66" t="s">
        <v>1020</v>
      </c>
      <c r="R93" s="66" t="s">
        <v>5525</v>
      </c>
      <c r="S93" s="294" t="s">
        <v>2679</v>
      </c>
      <c r="T93" s="294" t="s">
        <v>5526</v>
      </c>
      <c r="U93" s="82" t="s">
        <v>5527</v>
      </c>
      <c r="V93" s="82" t="s">
        <v>5528</v>
      </c>
      <c r="W93" s="276"/>
      <c r="AA93" s="270">
        <f>IF(OR(J93="Fail",ISBLANK(J93)),INDEX('Issue Code Table'!C:C,MATCH(N:N,'Issue Code Table'!A:A,0)),IF(M93="Critical",6,IF(M93="Significant",5,IF(M93="Moderate",3,2))))</f>
        <v>5</v>
      </c>
    </row>
    <row r="94" spans="1:27" ht="312.5" x14ac:dyDescent="0.35">
      <c r="A94" s="82" t="s">
        <v>2055</v>
      </c>
      <c r="B94" s="301" t="s">
        <v>180</v>
      </c>
      <c r="C94" s="302" t="s">
        <v>181</v>
      </c>
      <c r="D94" s="82" t="s">
        <v>219</v>
      </c>
      <c r="E94" s="82" t="s">
        <v>5529</v>
      </c>
      <c r="F94" s="294" t="s">
        <v>5530</v>
      </c>
      <c r="G94" s="294" t="s">
        <v>5531</v>
      </c>
      <c r="H94" s="294" t="s">
        <v>3225</v>
      </c>
      <c r="I94" s="66"/>
      <c r="J94" s="71"/>
      <c r="K94" s="294" t="s">
        <v>3226</v>
      </c>
      <c r="L94" s="66"/>
      <c r="M94" s="66" t="s">
        <v>140</v>
      </c>
      <c r="N94" s="271" t="s">
        <v>185</v>
      </c>
      <c r="O94" s="215" t="s">
        <v>186</v>
      </c>
      <c r="P94" s="334"/>
      <c r="Q94" s="66" t="s">
        <v>1095</v>
      </c>
      <c r="R94" s="66" t="s">
        <v>5532</v>
      </c>
      <c r="S94" s="294" t="s">
        <v>5533</v>
      </c>
      <c r="T94" s="294" t="s">
        <v>5534</v>
      </c>
      <c r="U94" s="82" t="s">
        <v>5535</v>
      </c>
      <c r="V94" s="82" t="s">
        <v>3231</v>
      </c>
      <c r="W94" s="276"/>
      <c r="AA94" s="270">
        <f>IF(OR(J94="Fail",ISBLANK(J94)),INDEX('Issue Code Table'!C:C,MATCH(N:N,'Issue Code Table'!A:A,0)),IF(M94="Critical",6,IF(M94="Significant",5,IF(M94="Moderate",3,2))))</f>
        <v>5</v>
      </c>
    </row>
    <row r="95" spans="1:27" ht="100" x14ac:dyDescent="0.35">
      <c r="A95" s="82" t="s">
        <v>2056</v>
      </c>
      <c r="B95" s="301" t="s">
        <v>180</v>
      </c>
      <c r="C95" s="302" t="s">
        <v>181</v>
      </c>
      <c r="D95" s="82" t="s">
        <v>219</v>
      </c>
      <c r="E95" s="294" t="s">
        <v>5536</v>
      </c>
      <c r="F95" s="294" t="s">
        <v>5537</v>
      </c>
      <c r="G95" s="294" t="s">
        <v>5538</v>
      </c>
      <c r="H95" s="294" t="s">
        <v>5539</v>
      </c>
      <c r="I95" s="301"/>
      <c r="J95" s="301"/>
      <c r="K95" s="294" t="s">
        <v>5540</v>
      </c>
      <c r="L95" s="66"/>
      <c r="M95" s="134" t="s">
        <v>140</v>
      </c>
      <c r="N95" s="213" t="s">
        <v>651</v>
      </c>
      <c r="O95" s="213" t="s">
        <v>652</v>
      </c>
      <c r="P95" s="334"/>
      <c r="Q95" s="66" t="s">
        <v>1095</v>
      </c>
      <c r="R95" s="66" t="s">
        <v>5541</v>
      </c>
      <c r="S95" s="294" t="s">
        <v>5542</v>
      </c>
      <c r="T95" s="294" t="s">
        <v>5543</v>
      </c>
      <c r="U95" s="82" t="s">
        <v>5544</v>
      </c>
      <c r="V95" s="82" t="s">
        <v>5545</v>
      </c>
      <c r="W95" s="276"/>
      <c r="AA95" s="270">
        <f>IF(OR(J95="Fail",ISBLANK(J95)),INDEX('Issue Code Table'!C:C,MATCH(N:N,'Issue Code Table'!A:A,0)),IF(M95="Critical",6,IF(M95="Significant",5,IF(M95="Moderate",3,2))))</f>
        <v>5</v>
      </c>
    </row>
    <row r="96" spans="1:27" ht="287.5" x14ac:dyDescent="0.35">
      <c r="A96" s="82" t="s">
        <v>2057</v>
      </c>
      <c r="B96" s="301" t="s">
        <v>180</v>
      </c>
      <c r="C96" s="302" t="s">
        <v>181</v>
      </c>
      <c r="D96" s="82" t="s">
        <v>219</v>
      </c>
      <c r="E96" s="294" t="s">
        <v>5546</v>
      </c>
      <c r="F96" s="294" t="s">
        <v>5547</v>
      </c>
      <c r="G96" s="294" t="s">
        <v>5548</v>
      </c>
      <c r="H96" s="294" t="s">
        <v>5549</v>
      </c>
      <c r="I96" s="301"/>
      <c r="J96" s="301"/>
      <c r="K96" s="301" t="s">
        <v>5550</v>
      </c>
      <c r="L96" s="66"/>
      <c r="M96" s="134" t="s">
        <v>140</v>
      </c>
      <c r="N96" s="213" t="s">
        <v>651</v>
      </c>
      <c r="O96" s="213" t="s">
        <v>652</v>
      </c>
      <c r="P96" s="334"/>
      <c r="Q96" s="66" t="s">
        <v>1095</v>
      </c>
      <c r="R96" s="66" t="s">
        <v>5551</v>
      </c>
      <c r="S96" s="294" t="s">
        <v>5552</v>
      </c>
      <c r="T96" s="294" t="s">
        <v>5553</v>
      </c>
      <c r="U96" s="82" t="s">
        <v>5554</v>
      </c>
      <c r="V96" s="82" t="s">
        <v>5555</v>
      </c>
      <c r="W96" s="276"/>
      <c r="AA96" s="270">
        <f>IF(OR(J96="Fail",ISBLANK(J96)),INDEX('Issue Code Table'!C:C,MATCH(N:N,'Issue Code Table'!A:A,0)),IF(M96="Critical",6,IF(M96="Significant",5,IF(M96="Moderate",3,2))))</f>
        <v>5</v>
      </c>
    </row>
    <row r="97" spans="1:27" ht="162.5" x14ac:dyDescent="0.35">
      <c r="A97" s="82" t="s">
        <v>2058</v>
      </c>
      <c r="B97" s="301" t="s">
        <v>935</v>
      </c>
      <c r="C97" s="333" t="s">
        <v>936</v>
      </c>
      <c r="D97" s="82" t="s">
        <v>219</v>
      </c>
      <c r="E97" s="82" t="s">
        <v>5556</v>
      </c>
      <c r="F97" s="294" t="s">
        <v>5557</v>
      </c>
      <c r="G97" s="294" t="s">
        <v>5558</v>
      </c>
      <c r="H97" s="294" t="s">
        <v>5559</v>
      </c>
      <c r="I97" s="66"/>
      <c r="J97" s="71"/>
      <c r="K97" s="294" t="s">
        <v>5560</v>
      </c>
      <c r="L97" s="66"/>
      <c r="M97" s="66" t="s">
        <v>140</v>
      </c>
      <c r="N97" s="342" t="s">
        <v>185</v>
      </c>
      <c r="O97" s="215" t="s">
        <v>186</v>
      </c>
      <c r="P97" s="334"/>
      <c r="Q97" s="66" t="s">
        <v>1095</v>
      </c>
      <c r="R97" s="66" t="s">
        <v>5561</v>
      </c>
      <c r="S97" s="294" t="s">
        <v>5562</v>
      </c>
      <c r="T97" s="294" t="s">
        <v>5563</v>
      </c>
      <c r="U97" s="82" t="s">
        <v>5564</v>
      </c>
      <c r="V97" s="82" t="s">
        <v>5565</v>
      </c>
      <c r="W97" s="276"/>
      <c r="AA97" s="270">
        <f>IF(OR(J97="Fail",ISBLANK(J97)),INDEX('Issue Code Table'!C:C,MATCH(N:N,'Issue Code Table'!A:A,0)),IF(M97="Critical",6,IF(M97="Significant",5,IF(M97="Moderate",3,2))))</f>
        <v>5</v>
      </c>
    </row>
    <row r="98" spans="1:27" ht="409.5" x14ac:dyDescent="0.35">
      <c r="A98" s="82" t="s">
        <v>2059</v>
      </c>
      <c r="B98" s="322" t="s">
        <v>935</v>
      </c>
      <c r="C98" s="323" t="s">
        <v>936</v>
      </c>
      <c r="D98" s="82" t="s">
        <v>219</v>
      </c>
      <c r="E98" s="294" t="s">
        <v>5566</v>
      </c>
      <c r="F98" s="294" t="s">
        <v>5567</v>
      </c>
      <c r="G98" s="294" t="s">
        <v>5568</v>
      </c>
      <c r="H98" s="294" t="s">
        <v>5569</v>
      </c>
      <c r="I98" s="301"/>
      <c r="J98" s="301"/>
      <c r="K98" s="301" t="s">
        <v>5570</v>
      </c>
      <c r="L98" s="343"/>
      <c r="M98" s="132" t="s">
        <v>198</v>
      </c>
      <c r="N98" s="212" t="s">
        <v>3258</v>
      </c>
      <c r="O98" s="213" t="s">
        <v>3259</v>
      </c>
      <c r="P98" s="334"/>
      <c r="Q98" s="66" t="s">
        <v>1095</v>
      </c>
      <c r="R98" s="66" t="s">
        <v>5571</v>
      </c>
      <c r="S98" s="344" t="s">
        <v>3261</v>
      </c>
      <c r="T98" s="344" t="s">
        <v>5572</v>
      </c>
      <c r="U98" s="82" t="s">
        <v>5573</v>
      </c>
      <c r="V98" s="82"/>
      <c r="W98" s="276"/>
      <c r="AA98" s="270">
        <f>IF(OR(J98="Fail",ISBLANK(J98)),INDEX('Issue Code Table'!C:C,MATCH(N:N,'Issue Code Table'!A:A,0)),IF(M98="Critical",6,IF(M98="Significant",5,IF(M98="Moderate",3,2))))</f>
        <v>2</v>
      </c>
    </row>
    <row r="99" spans="1:27" ht="162.5" x14ac:dyDescent="0.35">
      <c r="A99" s="82" t="s">
        <v>2060</v>
      </c>
      <c r="B99" s="322" t="s">
        <v>935</v>
      </c>
      <c r="C99" s="323" t="s">
        <v>936</v>
      </c>
      <c r="D99" s="82" t="s">
        <v>206</v>
      </c>
      <c r="E99" s="294" t="s">
        <v>5574</v>
      </c>
      <c r="F99" s="294" t="s">
        <v>3266</v>
      </c>
      <c r="G99" s="294" t="s">
        <v>5575</v>
      </c>
      <c r="H99" s="294" t="s">
        <v>5576</v>
      </c>
      <c r="I99" s="301"/>
      <c r="J99" s="301"/>
      <c r="K99" s="301" t="s">
        <v>5577</v>
      </c>
      <c r="L99" s="343"/>
      <c r="M99" s="66" t="s">
        <v>198</v>
      </c>
      <c r="N99" s="260" t="s">
        <v>843</v>
      </c>
      <c r="O99" s="215" t="s">
        <v>844</v>
      </c>
      <c r="P99" s="334"/>
      <c r="Q99" s="66" t="s">
        <v>1095</v>
      </c>
      <c r="R99" s="66" t="s">
        <v>5578</v>
      </c>
      <c r="S99" s="344" t="s">
        <v>5579</v>
      </c>
      <c r="T99" s="344" t="s">
        <v>5580</v>
      </c>
      <c r="U99" s="82" t="s">
        <v>5581</v>
      </c>
      <c r="V99" s="82"/>
      <c r="W99" s="276"/>
      <c r="AA99" s="270">
        <f>IF(OR(J99="Fail",ISBLANK(J99)),INDEX('Issue Code Table'!C:C,MATCH(N:N,'Issue Code Table'!A:A,0)),IF(M99="Critical",6,IF(M99="Significant",5,IF(M99="Moderate",3,2))))</f>
        <v>3</v>
      </c>
    </row>
    <row r="100" spans="1:27" ht="237.5" x14ac:dyDescent="0.35">
      <c r="A100" s="82" t="s">
        <v>2061</v>
      </c>
      <c r="B100" s="322" t="s">
        <v>935</v>
      </c>
      <c r="C100" s="323" t="s">
        <v>936</v>
      </c>
      <c r="D100" s="82" t="s">
        <v>206</v>
      </c>
      <c r="E100" s="294" t="s">
        <v>5582</v>
      </c>
      <c r="F100" s="294" t="s">
        <v>5583</v>
      </c>
      <c r="G100" s="294" t="s">
        <v>5584</v>
      </c>
      <c r="H100" s="294" t="s">
        <v>5585</v>
      </c>
      <c r="I100" s="301"/>
      <c r="J100" s="301"/>
      <c r="K100" s="301" t="s">
        <v>5586</v>
      </c>
      <c r="L100" s="67"/>
      <c r="M100" s="66" t="s">
        <v>140</v>
      </c>
      <c r="N100" s="271" t="s">
        <v>4163</v>
      </c>
      <c r="O100" s="260" t="s">
        <v>5587</v>
      </c>
      <c r="P100" s="334"/>
      <c r="Q100" s="66" t="s">
        <v>1095</v>
      </c>
      <c r="R100" s="66" t="s">
        <v>5588</v>
      </c>
      <c r="S100" s="294" t="s">
        <v>3280</v>
      </c>
      <c r="T100" s="294" t="s">
        <v>5589</v>
      </c>
      <c r="U100" s="82" t="s">
        <v>5590</v>
      </c>
      <c r="V100" s="82" t="s">
        <v>5591</v>
      </c>
      <c r="W100" s="276"/>
      <c r="AA100" s="270">
        <f>IF(OR(J100="Fail",ISBLANK(J100)),INDEX('Issue Code Table'!C:C,MATCH(N:N,'Issue Code Table'!A:A,0)),IF(M100="Critical",6,IF(M100="Significant",5,IF(M100="Moderate",3,2))))</f>
        <v>5</v>
      </c>
    </row>
    <row r="101" spans="1:27" ht="187.5" x14ac:dyDescent="0.35">
      <c r="A101" s="82" t="s">
        <v>2062</v>
      </c>
      <c r="B101" s="301" t="s">
        <v>180</v>
      </c>
      <c r="C101" s="302" t="s">
        <v>181</v>
      </c>
      <c r="D101" s="82" t="s">
        <v>219</v>
      </c>
      <c r="E101" s="294" t="s">
        <v>5592</v>
      </c>
      <c r="F101" s="294" t="s">
        <v>5593</v>
      </c>
      <c r="G101" s="294" t="s">
        <v>5594</v>
      </c>
      <c r="H101" s="294" t="s">
        <v>5595</v>
      </c>
      <c r="I101" s="301"/>
      <c r="J101" s="301"/>
      <c r="K101" s="301" t="s">
        <v>5596</v>
      </c>
      <c r="L101" s="67"/>
      <c r="M101" s="66" t="s">
        <v>151</v>
      </c>
      <c r="N101" s="260" t="s">
        <v>3682</v>
      </c>
      <c r="O101" s="215" t="s">
        <v>5597</v>
      </c>
      <c r="P101" s="334"/>
      <c r="Q101" s="66" t="s">
        <v>1104</v>
      </c>
      <c r="R101" s="66" t="s">
        <v>5598</v>
      </c>
      <c r="S101" s="294" t="s">
        <v>5599</v>
      </c>
      <c r="T101" s="294" t="s">
        <v>5600</v>
      </c>
      <c r="U101" s="82" t="s">
        <v>5601</v>
      </c>
      <c r="V101" s="82"/>
      <c r="W101" s="276"/>
      <c r="AA101" s="270">
        <f>IF(OR(J101="Fail",ISBLANK(J101)),INDEX('Issue Code Table'!C:C,MATCH(N:N,'Issue Code Table'!A:A,0)),IF(M101="Critical",6,IF(M101="Significant",5,IF(M101="Moderate",3,2))))</f>
        <v>3</v>
      </c>
    </row>
    <row r="102" spans="1:27" ht="325" x14ac:dyDescent="0.35">
      <c r="A102" s="82" t="s">
        <v>2063</v>
      </c>
      <c r="B102" s="301" t="s">
        <v>935</v>
      </c>
      <c r="C102" s="302" t="s">
        <v>936</v>
      </c>
      <c r="D102" s="82" t="s">
        <v>219</v>
      </c>
      <c r="E102" s="294" t="s">
        <v>5602</v>
      </c>
      <c r="F102" s="294" t="s">
        <v>5603</v>
      </c>
      <c r="G102" s="294" t="s">
        <v>5604</v>
      </c>
      <c r="H102" s="294" t="s">
        <v>5605</v>
      </c>
      <c r="I102" s="66"/>
      <c r="J102" s="71"/>
      <c r="K102" s="294" t="s">
        <v>5606</v>
      </c>
      <c r="L102" s="321"/>
      <c r="M102" s="132" t="s">
        <v>140</v>
      </c>
      <c r="N102" s="212" t="s">
        <v>651</v>
      </c>
      <c r="O102" s="213" t="s">
        <v>652</v>
      </c>
      <c r="P102" s="334"/>
      <c r="Q102" s="66" t="s">
        <v>1104</v>
      </c>
      <c r="R102" s="66" t="s">
        <v>5607</v>
      </c>
      <c r="S102" s="294" t="s">
        <v>5608</v>
      </c>
      <c r="T102" s="294" t="s">
        <v>5609</v>
      </c>
      <c r="U102" s="82" t="s">
        <v>5610</v>
      </c>
      <c r="V102" s="82" t="s">
        <v>5611</v>
      </c>
      <c r="W102" s="276"/>
      <c r="AA102" s="270">
        <f>IF(OR(J102="Fail",ISBLANK(J102)),INDEX('Issue Code Table'!C:C,MATCH(N:N,'Issue Code Table'!A:A,0)),IF(M102="Critical",6,IF(M102="Significant",5,IF(M102="Moderate",3,2))))</f>
        <v>5</v>
      </c>
    </row>
    <row r="103" spans="1:27" ht="100" x14ac:dyDescent="0.35">
      <c r="A103" s="82" t="s">
        <v>2064</v>
      </c>
      <c r="B103" s="301" t="s">
        <v>180</v>
      </c>
      <c r="C103" s="302" t="s">
        <v>181</v>
      </c>
      <c r="D103" s="82" t="s">
        <v>219</v>
      </c>
      <c r="E103" s="294" t="s">
        <v>5612</v>
      </c>
      <c r="F103" s="294" t="s">
        <v>5537</v>
      </c>
      <c r="G103" s="294" t="s">
        <v>5538</v>
      </c>
      <c r="H103" s="294" t="s">
        <v>5539</v>
      </c>
      <c r="I103" s="301"/>
      <c r="J103" s="301"/>
      <c r="K103" s="301" t="s">
        <v>5540</v>
      </c>
      <c r="L103" s="67"/>
      <c r="M103" s="132" t="s">
        <v>140</v>
      </c>
      <c r="N103" s="212" t="s">
        <v>651</v>
      </c>
      <c r="O103" s="213" t="s">
        <v>652</v>
      </c>
      <c r="P103" s="334"/>
      <c r="Q103" s="66" t="s">
        <v>1104</v>
      </c>
      <c r="R103" s="66" t="s">
        <v>5613</v>
      </c>
      <c r="S103" s="294" t="s">
        <v>5614</v>
      </c>
      <c r="T103" s="294" t="s">
        <v>5543</v>
      </c>
      <c r="U103" s="82" t="s">
        <v>5615</v>
      </c>
      <c r="V103" s="82" t="s">
        <v>5545</v>
      </c>
      <c r="W103" s="276"/>
      <c r="AA103" s="270">
        <f>IF(OR(J103="Fail",ISBLANK(J103)),INDEX('Issue Code Table'!C:C,MATCH(N:N,'Issue Code Table'!A:A,0)),IF(M103="Critical",6,IF(M103="Significant",5,IF(M103="Moderate",3,2))))</f>
        <v>5</v>
      </c>
    </row>
    <row r="104" spans="1:27" ht="175" x14ac:dyDescent="0.35">
      <c r="A104" s="82" t="s">
        <v>2065</v>
      </c>
      <c r="B104" s="301" t="s">
        <v>180</v>
      </c>
      <c r="C104" s="302" t="s">
        <v>181</v>
      </c>
      <c r="D104" s="82" t="s">
        <v>206</v>
      </c>
      <c r="E104" s="294" t="s">
        <v>5616</v>
      </c>
      <c r="F104" s="294" t="s">
        <v>3286</v>
      </c>
      <c r="G104" s="294" t="s">
        <v>4895</v>
      </c>
      <c r="H104" s="294" t="s">
        <v>5617</v>
      </c>
      <c r="I104" s="301"/>
      <c r="J104" s="301"/>
      <c r="K104" s="301" t="s">
        <v>5618</v>
      </c>
      <c r="L104" s="67"/>
      <c r="M104" s="132" t="s">
        <v>140</v>
      </c>
      <c r="N104" s="212" t="s">
        <v>651</v>
      </c>
      <c r="O104" s="213" t="s">
        <v>652</v>
      </c>
      <c r="P104" s="334"/>
      <c r="Q104" s="66" t="s">
        <v>1104</v>
      </c>
      <c r="R104" s="66" t="s">
        <v>5619</v>
      </c>
      <c r="S104" s="294" t="s">
        <v>3290</v>
      </c>
      <c r="T104" s="294" t="s">
        <v>5620</v>
      </c>
      <c r="U104" s="82" t="s">
        <v>5621</v>
      </c>
      <c r="V104" s="82" t="s">
        <v>5622</v>
      </c>
      <c r="W104" s="276"/>
      <c r="AA104" s="270">
        <f>IF(OR(J104="Fail",ISBLANK(J104)),INDEX('Issue Code Table'!C:C,MATCH(N:N,'Issue Code Table'!A:A,0)),IF(M104="Critical",6,IF(M104="Significant",5,IF(M104="Moderate",3,2))))</f>
        <v>5</v>
      </c>
    </row>
    <row r="105" spans="1:27" ht="125" x14ac:dyDescent="0.35">
      <c r="A105" s="82" t="s">
        <v>2066</v>
      </c>
      <c r="B105" s="301" t="s">
        <v>935</v>
      </c>
      <c r="C105" s="333" t="s">
        <v>936</v>
      </c>
      <c r="D105" s="82" t="s">
        <v>219</v>
      </c>
      <c r="E105" s="294" t="s">
        <v>5623</v>
      </c>
      <c r="F105" s="294" t="s">
        <v>3296</v>
      </c>
      <c r="G105" s="294" t="s">
        <v>5624</v>
      </c>
      <c r="H105" s="294" t="s">
        <v>5625</v>
      </c>
      <c r="I105" s="67"/>
      <c r="J105" s="71"/>
      <c r="K105" s="294" t="s">
        <v>5626</v>
      </c>
      <c r="L105" s="67"/>
      <c r="M105" s="66" t="s">
        <v>140</v>
      </c>
      <c r="N105" s="327" t="s">
        <v>185</v>
      </c>
      <c r="O105" s="215" t="s">
        <v>186</v>
      </c>
      <c r="P105" s="334"/>
      <c r="Q105" s="66" t="s">
        <v>1104</v>
      </c>
      <c r="R105" s="66" t="s">
        <v>5627</v>
      </c>
      <c r="S105" s="294" t="s">
        <v>3301</v>
      </c>
      <c r="T105" s="294" t="s">
        <v>5628</v>
      </c>
      <c r="U105" s="82" t="s">
        <v>5629</v>
      </c>
      <c r="V105" s="82" t="s">
        <v>3304</v>
      </c>
      <c r="W105" s="276"/>
      <c r="AA105" s="270">
        <f>IF(OR(J105="Fail",ISBLANK(J105)),INDEX('Issue Code Table'!C:C,MATCH(N:N,'Issue Code Table'!A:A,0)),IF(M105="Critical",6,IF(M105="Significant",5,IF(M105="Moderate",3,2))))</f>
        <v>5</v>
      </c>
    </row>
    <row r="106" spans="1:27" ht="200" x14ac:dyDescent="0.35">
      <c r="A106" s="82" t="s">
        <v>2067</v>
      </c>
      <c r="B106" s="301" t="s">
        <v>935</v>
      </c>
      <c r="C106" s="302" t="s">
        <v>936</v>
      </c>
      <c r="D106" s="82" t="s">
        <v>219</v>
      </c>
      <c r="E106" s="294" t="s">
        <v>5630</v>
      </c>
      <c r="F106" s="294" t="s">
        <v>3307</v>
      </c>
      <c r="G106" s="294" t="s">
        <v>5631</v>
      </c>
      <c r="H106" s="294" t="s">
        <v>5632</v>
      </c>
      <c r="I106" s="301"/>
      <c r="J106" s="301"/>
      <c r="K106" s="301" t="s">
        <v>5633</v>
      </c>
      <c r="L106" s="67"/>
      <c r="M106" s="66" t="s">
        <v>140</v>
      </c>
      <c r="N106" s="327" t="s">
        <v>185</v>
      </c>
      <c r="O106" s="215" t="s">
        <v>186</v>
      </c>
      <c r="P106" s="334"/>
      <c r="Q106" s="66" t="s">
        <v>1104</v>
      </c>
      <c r="R106" s="66" t="s">
        <v>5634</v>
      </c>
      <c r="S106" s="294" t="s">
        <v>3312</v>
      </c>
      <c r="T106" s="294" t="s">
        <v>5635</v>
      </c>
      <c r="U106" s="82" t="s">
        <v>5636</v>
      </c>
      <c r="V106" s="82" t="s">
        <v>3315</v>
      </c>
      <c r="W106" s="276"/>
      <c r="AA106" s="270">
        <f>IF(OR(J106="Fail",ISBLANK(J106)),INDEX('Issue Code Table'!C:C,MATCH(N:N,'Issue Code Table'!A:A,0)),IF(M106="Critical",6,IF(M106="Significant",5,IF(M106="Moderate",3,2))))</f>
        <v>5</v>
      </c>
    </row>
    <row r="107" spans="1:27" ht="409.5" x14ac:dyDescent="0.35">
      <c r="A107" s="82" t="s">
        <v>2069</v>
      </c>
      <c r="B107" s="301" t="s">
        <v>935</v>
      </c>
      <c r="C107" s="302" t="s">
        <v>936</v>
      </c>
      <c r="D107" s="82" t="s">
        <v>219</v>
      </c>
      <c r="E107" s="294" t="s">
        <v>5637</v>
      </c>
      <c r="F107" s="294" t="s">
        <v>5638</v>
      </c>
      <c r="G107" s="294" t="s">
        <v>5639</v>
      </c>
      <c r="H107" s="294" t="s">
        <v>5640</v>
      </c>
      <c r="I107" s="301"/>
      <c r="J107" s="301"/>
      <c r="K107" s="301" t="s">
        <v>5641</v>
      </c>
      <c r="L107" s="67"/>
      <c r="M107" s="132" t="s">
        <v>140</v>
      </c>
      <c r="N107" s="212" t="s">
        <v>185</v>
      </c>
      <c r="O107" s="213" t="s">
        <v>186</v>
      </c>
      <c r="P107" s="334"/>
      <c r="Q107" s="66" t="s">
        <v>1104</v>
      </c>
      <c r="R107" s="66" t="s">
        <v>5642</v>
      </c>
      <c r="S107" s="294" t="s">
        <v>3323</v>
      </c>
      <c r="T107" s="294" t="s">
        <v>5643</v>
      </c>
      <c r="U107" s="82" t="s">
        <v>5644</v>
      </c>
      <c r="V107" s="82" t="s">
        <v>5645</v>
      </c>
      <c r="W107" s="276"/>
      <c r="AA107" s="270">
        <f>IF(OR(J107="Fail",ISBLANK(J107)),INDEX('Issue Code Table'!C:C,MATCH(N:N,'Issue Code Table'!A:A,0)),IF(M107="Critical",6,IF(M107="Significant",5,IF(M107="Moderate",3,2))))</f>
        <v>5</v>
      </c>
    </row>
    <row r="108" spans="1:27" ht="350" x14ac:dyDescent="0.35">
      <c r="A108" s="82" t="s">
        <v>2070</v>
      </c>
      <c r="B108" s="301" t="s">
        <v>935</v>
      </c>
      <c r="C108" s="302" t="s">
        <v>936</v>
      </c>
      <c r="D108" s="82" t="s">
        <v>206</v>
      </c>
      <c r="E108" s="82" t="s">
        <v>5646</v>
      </c>
      <c r="F108" s="82" t="s">
        <v>5647</v>
      </c>
      <c r="G108" s="82" t="s">
        <v>5648</v>
      </c>
      <c r="H108" s="82" t="s">
        <v>5649</v>
      </c>
      <c r="I108" s="66"/>
      <c r="J108" s="71"/>
      <c r="K108" s="66" t="s">
        <v>5650</v>
      </c>
      <c r="L108" s="66"/>
      <c r="M108" s="132" t="s">
        <v>140</v>
      </c>
      <c r="N108" s="212" t="s">
        <v>185</v>
      </c>
      <c r="O108" s="213" t="s">
        <v>186</v>
      </c>
      <c r="P108" s="330"/>
      <c r="Q108" s="66" t="s">
        <v>1104</v>
      </c>
      <c r="R108" s="66" t="s">
        <v>5651</v>
      </c>
      <c r="S108" s="294" t="s">
        <v>5652</v>
      </c>
      <c r="T108" s="294" t="s">
        <v>5653</v>
      </c>
      <c r="U108" s="82" t="s">
        <v>5654</v>
      </c>
      <c r="V108" s="82" t="s">
        <v>5655</v>
      </c>
      <c r="W108" s="276"/>
      <c r="AA108" s="270">
        <f>IF(OR(J108="Fail",ISBLANK(J108)),INDEX('Issue Code Table'!C:C,MATCH(N:N,'Issue Code Table'!A:A,0)),IF(M108="Critical",6,IF(M108="Significant",5,IF(M108="Moderate",3,2))))</f>
        <v>5</v>
      </c>
    </row>
    <row r="109" spans="1:27" ht="175" x14ac:dyDescent="0.35">
      <c r="A109" s="82" t="s">
        <v>2071</v>
      </c>
      <c r="B109" s="301" t="s">
        <v>935</v>
      </c>
      <c r="C109" s="302" t="s">
        <v>936</v>
      </c>
      <c r="D109" s="82" t="s">
        <v>219</v>
      </c>
      <c r="E109" s="82" t="s">
        <v>5656</v>
      </c>
      <c r="F109" s="82" t="s">
        <v>3338</v>
      </c>
      <c r="G109" s="82" t="s">
        <v>5657</v>
      </c>
      <c r="H109" s="82" t="s">
        <v>5658</v>
      </c>
      <c r="I109" s="66"/>
      <c r="J109" s="71"/>
      <c r="K109" s="82" t="s">
        <v>5659</v>
      </c>
      <c r="L109" s="66"/>
      <c r="M109" s="259" t="s">
        <v>140</v>
      </c>
      <c r="N109" s="260" t="s">
        <v>4163</v>
      </c>
      <c r="O109" s="260" t="s">
        <v>5587</v>
      </c>
      <c r="P109" s="330"/>
      <c r="Q109" s="66" t="s">
        <v>1104</v>
      </c>
      <c r="R109" s="66" t="s">
        <v>5660</v>
      </c>
      <c r="S109" s="294" t="s">
        <v>5661</v>
      </c>
      <c r="T109" s="294" t="s">
        <v>5662</v>
      </c>
      <c r="U109" s="82" t="s">
        <v>5663</v>
      </c>
      <c r="V109" s="82" t="s">
        <v>5664</v>
      </c>
      <c r="W109" s="276"/>
      <c r="AA109" s="270">
        <f>IF(OR(J109="Fail",ISBLANK(J109)),INDEX('Issue Code Table'!C:C,MATCH(N:N,'Issue Code Table'!A:A,0)),IF(M109="Critical",6,IF(M109="Significant",5,IF(M109="Moderate",3,2))))</f>
        <v>5</v>
      </c>
    </row>
    <row r="110" spans="1:27" ht="75" x14ac:dyDescent="0.35">
      <c r="A110" s="82" t="s">
        <v>2073</v>
      </c>
      <c r="B110" s="301" t="s">
        <v>180</v>
      </c>
      <c r="C110" s="302" t="s">
        <v>181</v>
      </c>
      <c r="D110" s="82" t="s">
        <v>219</v>
      </c>
      <c r="E110" s="82" t="s">
        <v>3348</v>
      </c>
      <c r="F110" s="82" t="s">
        <v>5665</v>
      </c>
      <c r="G110" s="82" t="s">
        <v>5666</v>
      </c>
      <c r="H110" s="82" t="s">
        <v>5667</v>
      </c>
      <c r="I110" s="66"/>
      <c r="J110" s="71"/>
      <c r="K110" s="66" t="s">
        <v>5668</v>
      </c>
      <c r="L110" s="66"/>
      <c r="M110" s="132" t="s">
        <v>140</v>
      </c>
      <c r="N110" s="212" t="s">
        <v>185</v>
      </c>
      <c r="O110" s="213" t="s">
        <v>186</v>
      </c>
      <c r="P110" s="330"/>
      <c r="Q110" s="66" t="s">
        <v>1104</v>
      </c>
      <c r="R110" s="66" t="s">
        <v>5669</v>
      </c>
      <c r="S110" s="294" t="s">
        <v>4897</v>
      </c>
      <c r="T110" s="294" t="s">
        <v>5670</v>
      </c>
      <c r="U110" s="82" t="s">
        <v>5671</v>
      </c>
      <c r="V110" s="82" t="s">
        <v>5672</v>
      </c>
      <c r="W110" s="276"/>
      <c r="AA110" s="270">
        <f>IF(OR(J110="Fail",ISBLANK(J110)),INDEX('Issue Code Table'!C:C,MATCH(N:N,'Issue Code Table'!A:A,0)),IF(M110="Critical",6,IF(M110="Significant",5,IF(M110="Moderate",3,2))))</f>
        <v>5</v>
      </c>
    </row>
    <row r="111" spans="1:27" ht="409.5" x14ac:dyDescent="0.35">
      <c r="A111" s="82" t="s">
        <v>2075</v>
      </c>
      <c r="B111" s="82" t="s">
        <v>457</v>
      </c>
      <c r="C111" s="300" t="s">
        <v>458</v>
      </c>
      <c r="D111" s="82" t="s">
        <v>219</v>
      </c>
      <c r="E111" s="294" t="s">
        <v>5673</v>
      </c>
      <c r="F111" s="82" t="s">
        <v>3359</v>
      </c>
      <c r="G111" s="82" t="s">
        <v>5674</v>
      </c>
      <c r="H111" s="82" t="s">
        <v>5675</v>
      </c>
      <c r="I111" s="66"/>
      <c r="J111" s="71"/>
      <c r="K111" s="66" t="s">
        <v>5676</v>
      </c>
      <c r="L111" s="66"/>
      <c r="M111" s="132" t="s">
        <v>140</v>
      </c>
      <c r="N111" s="212" t="s">
        <v>185</v>
      </c>
      <c r="O111" s="213" t="s">
        <v>186</v>
      </c>
      <c r="P111" s="330"/>
      <c r="Q111" s="66" t="s">
        <v>1104</v>
      </c>
      <c r="R111" s="66" t="s">
        <v>5677</v>
      </c>
      <c r="S111" s="294" t="s">
        <v>3364</v>
      </c>
      <c r="T111" s="294" t="s">
        <v>5678</v>
      </c>
      <c r="U111" s="82" t="s">
        <v>5679</v>
      </c>
      <c r="V111" s="82" t="s">
        <v>5680</v>
      </c>
      <c r="W111" s="276"/>
      <c r="AA111" s="270">
        <f>IF(OR(J111="Fail",ISBLANK(J111)),INDEX('Issue Code Table'!C:C,MATCH(N:N,'Issue Code Table'!A:A,0)),IF(M111="Critical",6,IF(M111="Significant",5,IF(M111="Moderate",3,2))))</f>
        <v>5</v>
      </c>
    </row>
    <row r="112" spans="1:27" ht="112.5" x14ac:dyDescent="0.35">
      <c r="A112" s="82" t="s">
        <v>2077</v>
      </c>
      <c r="B112" s="301" t="s">
        <v>180</v>
      </c>
      <c r="C112" s="302" t="s">
        <v>181</v>
      </c>
      <c r="D112" s="82" t="s">
        <v>219</v>
      </c>
      <c r="E112" s="294" t="s">
        <v>5681</v>
      </c>
      <c r="F112" s="294" t="s">
        <v>5682</v>
      </c>
      <c r="G112" s="294" t="s">
        <v>5683</v>
      </c>
      <c r="H112" s="294" t="s">
        <v>5684</v>
      </c>
      <c r="I112" s="301"/>
      <c r="J112" s="301"/>
      <c r="K112" s="301" t="s">
        <v>5685</v>
      </c>
      <c r="L112" s="66"/>
      <c r="M112" s="66" t="s">
        <v>140</v>
      </c>
      <c r="N112" s="260" t="s">
        <v>185</v>
      </c>
      <c r="O112" s="215" t="s">
        <v>186</v>
      </c>
      <c r="P112" s="334"/>
      <c r="Q112" s="66" t="s">
        <v>5686</v>
      </c>
      <c r="R112" s="66" t="s">
        <v>5687</v>
      </c>
      <c r="S112" s="294" t="s">
        <v>5688</v>
      </c>
      <c r="T112" s="294" t="s">
        <v>5689</v>
      </c>
      <c r="U112" s="82" t="s">
        <v>5690</v>
      </c>
      <c r="V112" s="82" t="s">
        <v>1129</v>
      </c>
      <c r="W112" s="276"/>
      <c r="AA112" s="270">
        <f>IF(OR(J112="Fail",ISBLANK(J112)),INDEX('Issue Code Table'!C:C,MATCH(N:N,'Issue Code Table'!A:A,0)),IF(M112="Critical",6,IF(M112="Significant",5,IF(M112="Moderate",3,2))))</f>
        <v>5</v>
      </c>
    </row>
    <row r="113" spans="1:27" ht="75" x14ac:dyDescent="0.35">
      <c r="A113" s="82" t="s">
        <v>2079</v>
      </c>
      <c r="B113" s="301" t="s">
        <v>180</v>
      </c>
      <c r="C113" s="302" t="s">
        <v>181</v>
      </c>
      <c r="D113" s="82" t="s">
        <v>219</v>
      </c>
      <c r="E113" s="294" t="s">
        <v>5691</v>
      </c>
      <c r="F113" s="82" t="s">
        <v>5692</v>
      </c>
      <c r="G113" s="82" t="s">
        <v>5693</v>
      </c>
      <c r="H113" s="82" t="s">
        <v>5694</v>
      </c>
      <c r="I113" s="66"/>
      <c r="J113" s="71"/>
      <c r="K113" s="66" t="s">
        <v>5695</v>
      </c>
      <c r="L113" s="66"/>
      <c r="M113" s="132" t="s">
        <v>140</v>
      </c>
      <c r="N113" s="212" t="s">
        <v>651</v>
      </c>
      <c r="O113" s="213" t="s">
        <v>652</v>
      </c>
      <c r="P113" s="330"/>
      <c r="Q113" s="66" t="s">
        <v>5686</v>
      </c>
      <c r="R113" s="66" t="s">
        <v>5696</v>
      </c>
      <c r="S113" s="294" t="s">
        <v>5697</v>
      </c>
      <c r="T113" s="294" t="s">
        <v>5698</v>
      </c>
      <c r="U113" s="82" t="s">
        <v>5699</v>
      </c>
      <c r="V113" s="82" t="s">
        <v>5700</v>
      </c>
      <c r="W113" s="276"/>
      <c r="AA113" s="270">
        <f>IF(OR(J113="Fail",ISBLANK(J113)),INDEX('Issue Code Table'!C:C,MATCH(N:N,'Issue Code Table'!A:A,0)),IF(M113="Critical",6,IF(M113="Significant",5,IF(M113="Moderate",3,2))))</f>
        <v>5</v>
      </c>
    </row>
    <row r="114" spans="1:27" ht="225" x14ac:dyDescent="0.35">
      <c r="A114" s="82" t="s">
        <v>2081</v>
      </c>
      <c r="B114" s="301" t="s">
        <v>313</v>
      </c>
      <c r="C114" s="302" t="s">
        <v>314</v>
      </c>
      <c r="D114" s="82" t="s">
        <v>219</v>
      </c>
      <c r="E114" s="294" t="s">
        <v>5701</v>
      </c>
      <c r="F114" s="82" t="s">
        <v>5603</v>
      </c>
      <c r="G114" s="82" t="s">
        <v>5702</v>
      </c>
      <c r="H114" s="82" t="s">
        <v>5703</v>
      </c>
      <c r="I114" s="66"/>
      <c r="J114" s="71"/>
      <c r="K114" s="66" t="s">
        <v>5704</v>
      </c>
      <c r="L114" s="66"/>
      <c r="M114" s="132" t="s">
        <v>140</v>
      </c>
      <c r="N114" s="212" t="s">
        <v>651</v>
      </c>
      <c r="O114" s="213" t="s">
        <v>652</v>
      </c>
      <c r="P114" s="330"/>
      <c r="Q114" s="66" t="s">
        <v>5686</v>
      </c>
      <c r="R114" s="66" t="s">
        <v>5705</v>
      </c>
      <c r="S114" s="294" t="s">
        <v>5706</v>
      </c>
      <c r="T114" s="294" t="s">
        <v>5609</v>
      </c>
      <c r="U114" s="82" t="s">
        <v>5707</v>
      </c>
      <c r="V114" s="82" t="s">
        <v>5708</v>
      </c>
      <c r="W114" s="276"/>
      <c r="AA114" s="270">
        <f>IF(OR(J114="Fail",ISBLANK(J114)),INDEX('Issue Code Table'!C:C,MATCH(N:N,'Issue Code Table'!A:A,0)),IF(M114="Critical",6,IF(M114="Significant",5,IF(M114="Moderate",3,2))))</f>
        <v>5</v>
      </c>
    </row>
    <row r="115" spans="1:27" ht="225" x14ac:dyDescent="0.35">
      <c r="A115" s="82" t="s">
        <v>2083</v>
      </c>
      <c r="B115" s="301" t="s">
        <v>935</v>
      </c>
      <c r="C115" s="302" t="s">
        <v>936</v>
      </c>
      <c r="D115" s="82" t="s">
        <v>219</v>
      </c>
      <c r="E115" s="82" t="s">
        <v>5709</v>
      </c>
      <c r="F115" s="82" t="s">
        <v>1141</v>
      </c>
      <c r="G115" s="82" t="s">
        <v>5710</v>
      </c>
      <c r="H115" s="82" t="s">
        <v>5711</v>
      </c>
      <c r="I115" s="66"/>
      <c r="J115" s="71"/>
      <c r="K115" s="66" t="s">
        <v>5712</v>
      </c>
      <c r="L115" s="66"/>
      <c r="M115" s="132" t="s">
        <v>140</v>
      </c>
      <c r="N115" s="212" t="s">
        <v>185</v>
      </c>
      <c r="O115" s="213" t="s">
        <v>186</v>
      </c>
      <c r="P115" s="330"/>
      <c r="Q115" s="66" t="s">
        <v>5713</v>
      </c>
      <c r="R115" s="66" t="s">
        <v>5714</v>
      </c>
      <c r="S115" s="294" t="s">
        <v>5715</v>
      </c>
      <c r="T115" s="294" t="s">
        <v>5716</v>
      </c>
      <c r="U115" s="82" t="s">
        <v>5717</v>
      </c>
      <c r="V115" s="82" t="s">
        <v>5718</v>
      </c>
      <c r="W115" s="276"/>
      <c r="AA115" s="270">
        <f>IF(OR(J115="Fail",ISBLANK(J115)),INDEX('Issue Code Table'!C:C,MATCH(N:N,'Issue Code Table'!A:A,0)),IF(M115="Critical",6,IF(M115="Significant",5,IF(M115="Moderate",3,2))))</f>
        <v>5</v>
      </c>
    </row>
    <row r="116" spans="1:27" ht="212.5" x14ac:dyDescent="0.35">
      <c r="A116" s="82" t="s">
        <v>2085</v>
      </c>
      <c r="B116" s="301" t="s">
        <v>935</v>
      </c>
      <c r="C116" s="302" t="s">
        <v>936</v>
      </c>
      <c r="D116" s="82" t="s">
        <v>206</v>
      </c>
      <c r="E116" s="82" t="s">
        <v>5719</v>
      </c>
      <c r="F116" s="82" t="s">
        <v>1149</v>
      </c>
      <c r="G116" s="82" t="s">
        <v>1150</v>
      </c>
      <c r="H116" s="82" t="s">
        <v>5720</v>
      </c>
      <c r="I116" s="66"/>
      <c r="J116" s="71"/>
      <c r="K116" s="66" t="s">
        <v>5721</v>
      </c>
      <c r="L116" s="66"/>
      <c r="M116" s="132" t="s">
        <v>140</v>
      </c>
      <c r="N116" s="212" t="s">
        <v>185</v>
      </c>
      <c r="O116" s="213" t="s">
        <v>186</v>
      </c>
      <c r="P116" s="330"/>
      <c r="Q116" s="66" t="s">
        <v>5713</v>
      </c>
      <c r="R116" s="66" t="s">
        <v>5722</v>
      </c>
      <c r="S116" s="294" t="s">
        <v>5723</v>
      </c>
      <c r="T116" s="294" t="s">
        <v>5724</v>
      </c>
      <c r="U116" s="82" t="s">
        <v>5725</v>
      </c>
      <c r="V116" s="82" t="s">
        <v>5726</v>
      </c>
      <c r="W116" s="276"/>
      <c r="AA116" s="270">
        <f>IF(OR(J116="Fail",ISBLANK(J116)),INDEX('Issue Code Table'!C:C,MATCH(N:N,'Issue Code Table'!A:A,0)),IF(M116="Critical",6,IF(M116="Significant",5,IF(M116="Moderate",3,2))))</f>
        <v>5</v>
      </c>
    </row>
    <row r="117" spans="1:27" ht="375" x14ac:dyDescent="0.35">
      <c r="A117" s="82" t="s">
        <v>2087</v>
      </c>
      <c r="B117" s="301" t="s">
        <v>180</v>
      </c>
      <c r="C117" s="302" t="s">
        <v>181</v>
      </c>
      <c r="D117" s="82" t="s">
        <v>219</v>
      </c>
      <c r="E117" s="82" t="s">
        <v>5727</v>
      </c>
      <c r="F117" s="82" t="s">
        <v>1157</v>
      </c>
      <c r="G117" s="82" t="s">
        <v>5728</v>
      </c>
      <c r="H117" s="82" t="s">
        <v>5729</v>
      </c>
      <c r="I117" s="66"/>
      <c r="J117" s="71"/>
      <c r="K117" s="66" t="s">
        <v>5730</v>
      </c>
      <c r="L117" s="66"/>
      <c r="M117" s="132" t="s">
        <v>140</v>
      </c>
      <c r="N117" s="212" t="s">
        <v>185</v>
      </c>
      <c r="O117" s="213" t="s">
        <v>186</v>
      </c>
      <c r="P117" s="330"/>
      <c r="Q117" s="66" t="s">
        <v>5713</v>
      </c>
      <c r="R117" s="66" t="s">
        <v>5731</v>
      </c>
      <c r="S117" s="294" t="s">
        <v>5732</v>
      </c>
      <c r="T117" s="294" t="s">
        <v>5733</v>
      </c>
      <c r="U117" s="82" t="s">
        <v>5734</v>
      </c>
      <c r="V117" s="82" t="s">
        <v>5735</v>
      </c>
      <c r="W117" s="276"/>
      <c r="AA117" s="270">
        <f>IF(OR(J117="Fail",ISBLANK(J117)),INDEX('Issue Code Table'!C:C,MATCH(N:N,'Issue Code Table'!A:A,0)),IF(M117="Critical",6,IF(M117="Significant",5,IF(M117="Moderate",3,2))))</f>
        <v>5</v>
      </c>
    </row>
    <row r="118" spans="1:27" ht="112.5" x14ac:dyDescent="0.35">
      <c r="A118" s="82" t="s">
        <v>2088</v>
      </c>
      <c r="B118" s="301" t="s">
        <v>935</v>
      </c>
      <c r="C118" s="302" t="s">
        <v>936</v>
      </c>
      <c r="D118" s="82" t="s">
        <v>219</v>
      </c>
      <c r="E118" s="294" t="s">
        <v>5736</v>
      </c>
      <c r="F118" s="82" t="s">
        <v>1132</v>
      </c>
      <c r="G118" s="82" t="s">
        <v>5737</v>
      </c>
      <c r="H118" s="82" t="s">
        <v>5738</v>
      </c>
      <c r="I118" s="66"/>
      <c r="J118" s="71"/>
      <c r="K118" s="66" t="s">
        <v>5739</v>
      </c>
      <c r="L118" s="66"/>
      <c r="M118" s="132" t="s">
        <v>140</v>
      </c>
      <c r="N118" s="212" t="s">
        <v>185</v>
      </c>
      <c r="O118" s="213" t="s">
        <v>186</v>
      </c>
      <c r="P118" s="330"/>
      <c r="Q118" s="66" t="s">
        <v>5713</v>
      </c>
      <c r="R118" s="66" t="s">
        <v>5740</v>
      </c>
      <c r="S118" s="294" t="s">
        <v>5741</v>
      </c>
      <c r="T118" s="294" t="s">
        <v>5742</v>
      </c>
      <c r="U118" s="82" t="s">
        <v>5743</v>
      </c>
      <c r="V118" s="82" t="s">
        <v>5744</v>
      </c>
      <c r="W118" s="276"/>
      <c r="AA118" s="270">
        <f>IF(OR(J118="Fail",ISBLANK(J118)),INDEX('Issue Code Table'!C:C,MATCH(N:N,'Issue Code Table'!A:A,0)),IF(M118="Critical",6,IF(M118="Significant",5,IF(M118="Moderate",3,2))))</f>
        <v>5</v>
      </c>
    </row>
    <row r="119" spans="1:27" ht="409.5" x14ac:dyDescent="0.35">
      <c r="A119" s="82" t="s">
        <v>2089</v>
      </c>
      <c r="B119" s="301" t="s">
        <v>313</v>
      </c>
      <c r="C119" s="302" t="s">
        <v>314</v>
      </c>
      <c r="D119" s="82" t="s">
        <v>219</v>
      </c>
      <c r="E119" s="294" t="s">
        <v>5745</v>
      </c>
      <c r="F119" s="82" t="s">
        <v>5746</v>
      </c>
      <c r="G119" s="82" t="s">
        <v>5747</v>
      </c>
      <c r="H119" s="82" t="s">
        <v>5748</v>
      </c>
      <c r="I119" s="66"/>
      <c r="J119" s="71"/>
      <c r="K119" s="66" t="s">
        <v>5749</v>
      </c>
      <c r="L119" s="66"/>
      <c r="M119" s="132" t="s">
        <v>140</v>
      </c>
      <c r="N119" s="212" t="s">
        <v>185</v>
      </c>
      <c r="O119" s="213" t="s">
        <v>186</v>
      </c>
      <c r="P119" s="330"/>
      <c r="Q119" s="66" t="s">
        <v>5713</v>
      </c>
      <c r="R119" s="66" t="s">
        <v>5750</v>
      </c>
      <c r="S119" s="294" t="s">
        <v>5751</v>
      </c>
      <c r="T119" s="294" t="s">
        <v>5752</v>
      </c>
      <c r="U119" s="82" t="s">
        <v>5753</v>
      </c>
      <c r="V119" s="82" t="s">
        <v>5754</v>
      </c>
      <c r="W119" s="276"/>
      <c r="AA119" s="270">
        <f>IF(OR(J119="Fail",ISBLANK(J119)),INDEX('Issue Code Table'!C:C,MATCH(N:N,'Issue Code Table'!A:A,0)),IF(M119="Critical",6,IF(M119="Significant",5,IF(M119="Moderate",3,2))))</f>
        <v>5</v>
      </c>
    </row>
    <row r="120" spans="1:27" ht="200" x14ac:dyDescent="0.35">
      <c r="A120" s="82" t="s">
        <v>2090</v>
      </c>
      <c r="B120" s="301" t="s">
        <v>180</v>
      </c>
      <c r="C120" s="302" t="s">
        <v>181</v>
      </c>
      <c r="D120" s="82" t="s">
        <v>219</v>
      </c>
      <c r="E120" s="82" t="s">
        <v>5755</v>
      </c>
      <c r="F120" s="82" t="s">
        <v>5756</v>
      </c>
      <c r="G120" s="82" t="s">
        <v>5757</v>
      </c>
      <c r="H120" s="82" t="s">
        <v>5758</v>
      </c>
      <c r="I120" s="66"/>
      <c r="J120" s="71"/>
      <c r="K120" s="66" t="s">
        <v>5759</v>
      </c>
      <c r="L120" s="66"/>
      <c r="M120" s="132" t="s">
        <v>140</v>
      </c>
      <c r="N120" s="212" t="s">
        <v>185</v>
      </c>
      <c r="O120" s="213" t="s">
        <v>186</v>
      </c>
      <c r="P120" s="330"/>
      <c r="Q120" s="66" t="s">
        <v>5713</v>
      </c>
      <c r="R120" s="66" t="s">
        <v>5760</v>
      </c>
      <c r="S120" s="294" t="s">
        <v>5761</v>
      </c>
      <c r="T120" s="294" t="s">
        <v>5762</v>
      </c>
      <c r="U120" s="82" t="s">
        <v>5763</v>
      </c>
      <c r="V120" s="82" t="s">
        <v>5764</v>
      </c>
      <c r="W120" s="276"/>
      <c r="AA120" s="270">
        <f>IF(OR(J120="Fail",ISBLANK(J120)),INDEX('Issue Code Table'!C:C,MATCH(N:N,'Issue Code Table'!A:A,0)),IF(M120="Critical",6,IF(M120="Significant",5,IF(M120="Moderate",3,2))))</f>
        <v>5</v>
      </c>
    </row>
    <row r="121" spans="1:27" ht="409.5" x14ac:dyDescent="0.35">
      <c r="A121" s="82" t="s">
        <v>2091</v>
      </c>
      <c r="B121" s="301" t="s">
        <v>935</v>
      </c>
      <c r="C121" s="302" t="s">
        <v>936</v>
      </c>
      <c r="D121" s="82" t="s">
        <v>219</v>
      </c>
      <c r="E121" s="82" t="s">
        <v>5765</v>
      </c>
      <c r="F121" s="82" t="s">
        <v>3404</v>
      </c>
      <c r="G121" s="82" t="s">
        <v>5766</v>
      </c>
      <c r="H121" s="82" t="s">
        <v>5767</v>
      </c>
      <c r="I121" s="66"/>
      <c r="J121" s="71"/>
      <c r="K121" s="66" t="s">
        <v>5768</v>
      </c>
      <c r="L121" s="66"/>
      <c r="M121" s="132" t="s">
        <v>140</v>
      </c>
      <c r="N121" s="212" t="s">
        <v>185</v>
      </c>
      <c r="O121" s="213" t="s">
        <v>186</v>
      </c>
      <c r="P121" s="330"/>
      <c r="Q121" s="66" t="s">
        <v>5769</v>
      </c>
      <c r="R121" s="66" t="s">
        <v>5770</v>
      </c>
      <c r="S121" s="294" t="s">
        <v>5771</v>
      </c>
      <c r="T121" s="294" t="s">
        <v>5772</v>
      </c>
      <c r="U121" s="82" t="s">
        <v>5773</v>
      </c>
      <c r="V121" s="82" t="s">
        <v>5774</v>
      </c>
      <c r="W121" s="276"/>
      <c r="AA121" s="270">
        <f>IF(OR(J121="Fail",ISBLANK(J121)),INDEX('Issue Code Table'!C:C,MATCH(N:N,'Issue Code Table'!A:A,0)),IF(M121="Critical",6,IF(M121="Significant",5,IF(M121="Moderate",3,2))))</f>
        <v>5</v>
      </c>
    </row>
    <row r="122" spans="1:27" ht="409.5" x14ac:dyDescent="0.35">
      <c r="A122" s="82" t="s">
        <v>2092</v>
      </c>
      <c r="B122" s="301" t="s">
        <v>935</v>
      </c>
      <c r="C122" s="302" t="s">
        <v>936</v>
      </c>
      <c r="D122" s="82" t="s">
        <v>206</v>
      </c>
      <c r="E122" s="82" t="s">
        <v>5775</v>
      </c>
      <c r="F122" s="82" t="s">
        <v>3415</v>
      </c>
      <c r="G122" s="82" t="s">
        <v>5776</v>
      </c>
      <c r="H122" s="82" t="s">
        <v>5777</v>
      </c>
      <c r="I122" s="66"/>
      <c r="J122" s="71"/>
      <c r="K122" s="66" t="s">
        <v>5778</v>
      </c>
      <c r="L122" s="66"/>
      <c r="M122" s="132" t="s">
        <v>140</v>
      </c>
      <c r="N122" s="212" t="s">
        <v>185</v>
      </c>
      <c r="O122" s="213" t="s">
        <v>186</v>
      </c>
      <c r="P122" s="330"/>
      <c r="Q122" s="66" t="s">
        <v>5769</v>
      </c>
      <c r="R122" s="66" t="s">
        <v>5779</v>
      </c>
      <c r="S122" s="294" t="s">
        <v>5780</v>
      </c>
      <c r="T122" s="294" t="s">
        <v>5781</v>
      </c>
      <c r="U122" s="82" t="s">
        <v>5782</v>
      </c>
      <c r="V122" s="82" t="s">
        <v>5783</v>
      </c>
      <c r="W122" s="276"/>
      <c r="AA122" s="270">
        <f>IF(OR(J122="Fail",ISBLANK(J122)),INDEX('Issue Code Table'!C:C,MATCH(N:N,'Issue Code Table'!A:A,0)),IF(M122="Critical",6,IF(M122="Significant",5,IF(M122="Moderate",3,2))))</f>
        <v>5</v>
      </c>
    </row>
    <row r="123" spans="1:27" ht="409.5" x14ac:dyDescent="0.35">
      <c r="A123" s="82" t="s">
        <v>2093</v>
      </c>
      <c r="B123" s="301" t="s">
        <v>935</v>
      </c>
      <c r="C123" s="302" t="s">
        <v>936</v>
      </c>
      <c r="D123" s="82" t="s">
        <v>219</v>
      </c>
      <c r="E123" s="294" t="s">
        <v>5784</v>
      </c>
      <c r="F123" s="82" t="s">
        <v>1157</v>
      </c>
      <c r="G123" s="82" t="s">
        <v>5785</v>
      </c>
      <c r="H123" s="82" t="s">
        <v>5786</v>
      </c>
      <c r="I123" s="66"/>
      <c r="J123" s="71"/>
      <c r="K123" s="66" t="s">
        <v>5787</v>
      </c>
      <c r="L123" s="66"/>
      <c r="M123" s="132" t="s">
        <v>140</v>
      </c>
      <c r="N123" s="212" t="s">
        <v>185</v>
      </c>
      <c r="O123" s="213" t="s">
        <v>186</v>
      </c>
      <c r="P123" s="330"/>
      <c r="Q123" s="66" t="s">
        <v>5769</v>
      </c>
      <c r="R123" s="66" t="s">
        <v>5788</v>
      </c>
      <c r="S123" s="294" t="s">
        <v>5789</v>
      </c>
      <c r="T123" s="294" t="s">
        <v>5790</v>
      </c>
      <c r="U123" s="82" t="s">
        <v>5791</v>
      </c>
      <c r="V123" s="82" t="s">
        <v>5792</v>
      </c>
      <c r="W123" s="276"/>
      <c r="AA123" s="270">
        <f>IF(OR(J123="Fail",ISBLANK(J123)),INDEX('Issue Code Table'!C:C,MATCH(N:N,'Issue Code Table'!A:A,0)),IF(M123="Critical",6,IF(M123="Significant",5,IF(M123="Moderate",3,2))))</f>
        <v>5</v>
      </c>
    </row>
    <row r="124" spans="1:27" ht="409.5" x14ac:dyDescent="0.35">
      <c r="A124" s="82" t="s">
        <v>2094</v>
      </c>
      <c r="B124" s="301" t="s">
        <v>935</v>
      </c>
      <c r="C124" s="302" t="s">
        <v>936</v>
      </c>
      <c r="D124" s="82" t="s">
        <v>219</v>
      </c>
      <c r="E124" s="82" t="s">
        <v>5793</v>
      </c>
      <c r="F124" s="82" t="s">
        <v>1132</v>
      </c>
      <c r="G124" s="82" t="s">
        <v>5794</v>
      </c>
      <c r="H124" s="82" t="s">
        <v>5795</v>
      </c>
      <c r="I124" s="66"/>
      <c r="J124" s="71"/>
      <c r="K124" s="66" t="s">
        <v>5796</v>
      </c>
      <c r="L124" s="321"/>
      <c r="M124" s="259" t="s">
        <v>140</v>
      </c>
      <c r="N124" s="260" t="s">
        <v>4163</v>
      </c>
      <c r="O124" s="260" t="s">
        <v>5587</v>
      </c>
      <c r="P124" s="330"/>
      <c r="Q124" s="66" t="s">
        <v>5769</v>
      </c>
      <c r="R124" s="66" t="s">
        <v>5797</v>
      </c>
      <c r="S124" s="294" t="s">
        <v>5798</v>
      </c>
      <c r="T124" s="294" t="s">
        <v>5799</v>
      </c>
      <c r="U124" s="82" t="s">
        <v>5800</v>
      </c>
      <c r="V124" s="82" t="s">
        <v>5801</v>
      </c>
      <c r="W124" s="276"/>
      <c r="AA124" s="270">
        <f>IF(OR(J124="Fail",ISBLANK(J124)),INDEX('Issue Code Table'!C:C,MATCH(N:N,'Issue Code Table'!A:A,0)),IF(M124="Critical",6,IF(M124="Significant",5,IF(M124="Moderate",3,2))))</f>
        <v>5</v>
      </c>
    </row>
    <row r="125" spans="1:27" ht="409.5" x14ac:dyDescent="0.35">
      <c r="A125" s="82" t="s">
        <v>2096</v>
      </c>
      <c r="B125" s="301" t="s">
        <v>313</v>
      </c>
      <c r="C125" s="302" t="s">
        <v>314</v>
      </c>
      <c r="D125" s="82" t="s">
        <v>219</v>
      </c>
      <c r="E125" s="294" t="s">
        <v>5802</v>
      </c>
      <c r="F125" s="82" t="s">
        <v>5803</v>
      </c>
      <c r="G125" s="82" t="s">
        <v>5804</v>
      </c>
      <c r="H125" s="82" t="s">
        <v>5805</v>
      </c>
      <c r="I125" s="66"/>
      <c r="J125" s="71"/>
      <c r="K125" s="66" t="s">
        <v>5806</v>
      </c>
      <c r="L125" s="66"/>
      <c r="M125" s="132" t="s">
        <v>140</v>
      </c>
      <c r="N125" s="212" t="s">
        <v>185</v>
      </c>
      <c r="O125" s="213" t="s">
        <v>186</v>
      </c>
      <c r="P125" s="330"/>
      <c r="Q125" s="66" t="s">
        <v>5769</v>
      </c>
      <c r="R125" s="66" t="s">
        <v>5807</v>
      </c>
      <c r="S125" s="294" t="s">
        <v>5808</v>
      </c>
      <c r="T125" s="294" t="s">
        <v>5809</v>
      </c>
      <c r="U125" s="82" t="s">
        <v>5810</v>
      </c>
      <c r="V125" s="82" t="s">
        <v>5811</v>
      </c>
      <c r="W125" s="276"/>
      <c r="AA125" s="270">
        <f>IF(OR(J125="Fail",ISBLANK(J125)),INDEX('Issue Code Table'!C:C,MATCH(N:N,'Issue Code Table'!A:A,0)),IF(M125="Critical",6,IF(M125="Significant",5,IF(M125="Moderate",3,2))))</f>
        <v>5</v>
      </c>
    </row>
    <row r="126" spans="1:27" ht="409.5" x14ac:dyDescent="0.35">
      <c r="A126" s="82" t="s">
        <v>2097</v>
      </c>
      <c r="B126" s="301" t="s">
        <v>180</v>
      </c>
      <c r="C126" s="302" t="s">
        <v>181</v>
      </c>
      <c r="D126" s="82" t="s">
        <v>219</v>
      </c>
      <c r="E126" s="294" t="s">
        <v>5812</v>
      </c>
      <c r="F126" s="82" t="s">
        <v>5813</v>
      </c>
      <c r="G126" s="82" t="s">
        <v>5814</v>
      </c>
      <c r="H126" s="82" t="s">
        <v>5815</v>
      </c>
      <c r="I126" s="66"/>
      <c r="J126" s="71"/>
      <c r="K126" s="66" t="s">
        <v>5816</v>
      </c>
      <c r="L126" s="66"/>
      <c r="M126" s="132" t="s">
        <v>140</v>
      </c>
      <c r="N126" s="212" t="s">
        <v>185</v>
      </c>
      <c r="O126" s="213" t="s">
        <v>186</v>
      </c>
      <c r="P126" s="330"/>
      <c r="Q126" s="66" t="s">
        <v>5769</v>
      </c>
      <c r="R126" s="66" t="s">
        <v>5817</v>
      </c>
      <c r="S126" s="294" t="s">
        <v>5818</v>
      </c>
      <c r="T126" s="294" t="s">
        <v>5819</v>
      </c>
      <c r="U126" s="82" t="s">
        <v>5820</v>
      </c>
      <c r="V126" s="82" t="s">
        <v>5821</v>
      </c>
      <c r="W126" s="276"/>
      <c r="AA126" s="270">
        <f>IF(OR(J126="Fail",ISBLANK(J126)),INDEX('Issue Code Table'!C:C,MATCH(N:N,'Issue Code Table'!A:A,0)),IF(M126="Critical",6,IF(M126="Significant",5,IF(M126="Moderate",3,2))))</f>
        <v>5</v>
      </c>
    </row>
    <row r="127" spans="1:27" ht="137.5" x14ac:dyDescent="0.35">
      <c r="A127" s="82" t="s">
        <v>2098</v>
      </c>
      <c r="B127" s="301" t="s">
        <v>313</v>
      </c>
      <c r="C127" s="302" t="s">
        <v>314</v>
      </c>
      <c r="D127" s="82" t="s">
        <v>206</v>
      </c>
      <c r="E127" s="82" t="s">
        <v>2690</v>
      </c>
      <c r="F127" s="82" t="s">
        <v>1190</v>
      </c>
      <c r="G127" s="82" t="s">
        <v>5822</v>
      </c>
      <c r="H127" s="82" t="s">
        <v>5823</v>
      </c>
      <c r="I127" s="66"/>
      <c r="J127" s="71"/>
      <c r="K127" s="66" t="s">
        <v>5824</v>
      </c>
      <c r="L127" s="66"/>
      <c r="M127" s="269" t="s">
        <v>151</v>
      </c>
      <c r="N127" s="260" t="s">
        <v>177</v>
      </c>
      <c r="O127" s="260" t="s">
        <v>178</v>
      </c>
      <c r="P127" s="330"/>
      <c r="Q127" s="66" t="s">
        <v>1185</v>
      </c>
      <c r="R127" s="66" t="s">
        <v>1186</v>
      </c>
      <c r="S127" s="294" t="s">
        <v>5825</v>
      </c>
      <c r="T127" s="294" t="s">
        <v>5826</v>
      </c>
      <c r="U127" s="82" t="s">
        <v>5827</v>
      </c>
      <c r="V127" s="82"/>
      <c r="W127" s="276"/>
      <c r="AA127" s="270">
        <f>IF(OR(J127="Fail",ISBLANK(J127)),INDEX('Issue Code Table'!C:C,MATCH(N:N,'Issue Code Table'!A:A,0)),IF(M127="Critical",6,IF(M127="Significant",5,IF(M127="Moderate",3,2))))</f>
        <v>4</v>
      </c>
    </row>
    <row r="128" spans="1:27" ht="212.5" x14ac:dyDescent="0.35">
      <c r="A128" s="82" t="s">
        <v>2099</v>
      </c>
      <c r="B128" s="301" t="s">
        <v>313</v>
      </c>
      <c r="C128" s="302" t="s">
        <v>314</v>
      </c>
      <c r="D128" s="82" t="s">
        <v>206</v>
      </c>
      <c r="E128" s="82" t="s">
        <v>5828</v>
      </c>
      <c r="F128" s="82" t="s">
        <v>5829</v>
      </c>
      <c r="G128" s="82" t="s">
        <v>2686</v>
      </c>
      <c r="H128" s="82" t="s">
        <v>5830</v>
      </c>
      <c r="I128" s="66"/>
      <c r="J128" s="71"/>
      <c r="K128" s="66" t="s">
        <v>5831</v>
      </c>
      <c r="L128" s="66"/>
      <c r="M128" s="66" t="s">
        <v>151</v>
      </c>
      <c r="N128" s="260" t="s">
        <v>177</v>
      </c>
      <c r="O128" s="215" t="s">
        <v>1226</v>
      </c>
      <c r="P128" s="330"/>
      <c r="Q128" s="66" t="s">
        <v>1185</v>
      </c>
      <c r="R128" s="66" t="s">
        <v>1196</v>
      </c>
      <c r="S128" s="294" t="s">
        <v>1175</v>
      </c>
      <c r="T128" s="294" t="s">
        <v>2072</v>
      </c>
      <c r="U128" s="82" t="s">
        <v>5832</v>
      </c>
      <c r="V128" s="82"/>
      <c r="W128" s="276"/>
      <c r="AA128" s="270">
        <f>IF(OR(J128="Fail",ISBLANK(J128)),INDEX('Issue Code Table'!C:C,MATCH(N:N,'Issue Code Table'!A:A,0)),IF(M128="Critical",6,IF(M128="Significant",5,IF(M128="Moderate",3,2))))</f>
        <v>4</v>
      </c>
    </row>
    <row r="129" spans="1:27" ht="137.5" x14ac:dyDescent="0.35">
      <c r="A129" s="82" t="s">
        <v>2100</v>
      </c>
      <c r="B129" s="301" t="s">
        <v>180</v>
      </c>
      <c r="C129" s="302" t="s">
        <v>181</v>
      </c>
      <c r="D129" s="82" t="s">
        <v>219</v>
      </c>
      <c r="E129" s="82" t="s">
        <v>5833</v>
      </c>
      <c r="F129" s="82" t="s">
        <v>5834</v>
      </c>
      <c r="G129" s="82" t="s">
        <v>5835</v>
      </c>
      <c r="H129" s="82" t="s">
        <v>5836</v>
      </c>
      <c r="I129" s="66"/>
      <c r="J129" s="71"/>
      <c r="K129" s="66" t="s">
        <v>5837</v>
      </c>
      <c r="L129" s="66"/>
      <c r="M129" s="66" t="s">
        <v>151</v>
      </c>
      <c r="N129" s="260" t="s">
        <v>177</v>
      </c>
      <c r="O129" s="215" t="s">
        <v>1226</v>
      </c>
      <c r="P129" s="330"/>
      <c r="Q129" s="66" t="s">
        <v>1205</v>
      </c>
      <c r="R129" s="66" t="s">
        <v>1206</v>
      </c>
      <c r="S129" s="294" t="s">
        <v>3432</v>
      </c>
      <c r="T129" s="294" t="s">
        <v>5838</v>
      </c>
      <c r="U129" s="82" t="s">
        <v>5839</v>
      </c>
      <c r="V129" s="82"/>
      <c r="W129" s="276"/>
      <c r="AA129" s="270">
        <f>IF(OR(J129="Fail",ISBLANK(J129)),INDEX('Issue Code Table'!C:C,MATCH(N:N,'Issue Code Table'!A:A,0)),IF(M129="Critical",6,IF(M129="Significant",5,IF(M129="Moderate",3,2))))</f>
        <v>4</v>
      </c>
    </row>
    <row r="130" spans="1:27" ht="175" x14ac:dyDescent="0.35">
      <c r="A130" s="82" t="s">
        <v>2101</v>
      </c>
      <c r="B130" s="301" t="s">
        <v>180</v>
      </c>
      <c r="C130" s="302" t="s">
        <v>181</v>
      </c>
      <c r="D130" s="82" t="s">
        <v>219</v>
      </c>
      <c r="E130" s="82" t="s">
        <v>5840</v>
      </c>
      <c r="F130" s="82" t="s">
        <v>5841</v>
      </c>
      <c r="G130" s="82" t="s">
        <v>5842</v>
      </c>
      <c r="H130" s="82" t="s">
        <v>5843</v>
      </c>
      <c r="I130" s="66"/>
      <c r="J130" s="71"/>
      <c r="K130" s="66" t="s">
        <v>5844</v>
      </c>
      <c r="L130" s="66"/>
      <c r="M130" s="259" t="s">
        <v>140</v>
      </c>
      <c r="N130" s="260" t="s">
        <v>1194</v>
      </c>
      <c r="O130" s="260" t="s">
        <v>5845</v>
      </c>
      <c r="P130" s="330"/>
      <c r="Q130" s="66" t="s">
        <v>1205</v>
      </c>
      <c r="R130" s="66" t="s">
        <v>1217</v>
      </c>
      <c r="S130" s="294" t="s">
        <v>1207</v>
      </c>
      <c r="T130" s="294" t="s">
        <v>5846</v>
      </c>
      <c r="U130" s="82" t="s">
        <v>5847</v>
      </c>
      <c r="V130" s="82" t="s">
        <v>5848</v>
      </c>
      <c r="W130" s="276"/>
      <c r="AA130" s="270">
        <f>IF(OR(J130="Fail",ISBLANK(J130)),INDEX('Issue Code Table'!C:C,MATCH(N:N,'Issue Code Table'!A:A,0)),IF(M130="Critical",6,IF(M130="Significant",5,IF(M130="Moderate",3,2))))</f>
        <v>6</v>
      </c>
    </row>
    <row r="131" spans="1:27" ht="212.5" x14ac:dyDescent="0.35">
      <c r="A131" s="82" t="s">
        <v>2102</v>
      </c>
      <c r="B131" s="301" t="s">
        <v>172</v>
      </c>
      <c r="C131" s="302" t="s">
        <v>1220</v>
      </c>
      <c r="D131" s="82" t="s">
        <v>219</v>
      </c>
      <c r="E131" s="82" t="s">
        <v>5849</v>
      </c>
      <c r="F131" s="82" t="s">
        <v>5850</v>
      </c>
      <c r="G131" s="82" t="s">
        <v>5851</v>
      </c>
      <c r="H131" s="82" t="s">
        <v>5852</v>
      </c>
      <c r="I131" s="66"/>
      <c r="J131" s="71"/>
      <c r="K131" s="66" t="s">
        <v>5853</v>
      </c>
      <c r="L131" s="66"/>
      <c r="M131" s="66" t="s">
        <v>151</v>
      </c>
      <c r="N131" s="260" t="s">
        <v>177</v>
      </c>
      <c r="O131" s="215" t="s">
        <v>178</v>
      </c>
      <c r="P131" s="330"/>
      <c r="Q131" s="66" t="s">
        <v>1205</v>
      </c>
      <c r="R131" s="66" t="s">
        <v>1227</v>
      </c>
      <c r="S131" s="294" t="s">
        <v>1197</v>
      </c>
      <c r="T131" s="294" t="s">
        <v>5854</v>
      </c>
      <c r="U131" s="82" t="s">
        <v>5855</v>
      </c>
      <c r="V131" s="82"/>
      <c r="W131" s="276"/>
      <c r="AA131" s="270">
        <f>IF(OR(J131="Fail",ISBLANK(J131)),INDEX('Issue Code Table'!C:C,MATCH(N:N,'Issue Code Table'!A:A,0)),IF(M131="Critical",6,IF(M131="Significant",5,IF(M131="Moderate",3,2))))</f>
        <v>4</v>
      </c>
    </row>
    <row r="132" spans="1:27" ht="375" x14ac:dyDescent="0.35">
      <c r="A132" s="82" t="s">
        <v>2104</v>
      </c>
      <c r="B132" s="301" t="s">
        <v>313</v>
      </c>
      <c r="C132" s="302" t="s">
        <v>314</v>
      </c>
      <c r="D132" s="82" t="s">
        <v>206</v>
      </c>
      <c r="E132" s="82" t="s">
        <v>3449</v>
      </c>
      <c r="F132" s="82" t="s">
        <v>3450</v>
      </c>
      <c r="G132" s="82" t="s">
        <v>5856</v>
      </c>
      <c r="H132" s="82" t="s">
        <v>5857</v>
      </c>
      <c r="I132" s="66"/>
      <c r="J132" s="71"/>
      <c r="K132" s="66" t="s">
        <v>5858</v>
      </c>
      <c r="L132" s="66"/>
      <c r="M132" s="66" t="s">
        <v>151</v>
      </c>
      <c r="N132" s="260" t="s">
        <v>1253</v>
      </c>
      <c r="O132" s="215" t="s">
        <v>1265</v>
      </c>
      <c r="P132" s="330"/>
      <c r="Q132" s="66" t="s">
        <v>1205</v>
      </c>
      <c r="R132" s="66" t="s">
        <v>1237</v>
      </c>
      <c r="S132" s="294" t="s">
        <v>1218</v>
      </c>
      <c r="T132" s="294" t="s">
        <v>5859</v>
      </c>
      <c r="U132" s="82" t="s">
        <v>5860</v>
      </c>
      <c r="V132" s="82"/>
      <c r="W132" s="276"/>
      <c r="AA132" s="270">
        <f>IF(OR(J132="Fail",ISBLANK(J132)),INDEX('Issue Code Table'!C:C,MATCH(N:N,'Issue Code Table'!A:A,0)),IF(M132="Critical",6,IF(M132="Significant",5,IF(M132="Moderate",3,2))))</f>
        <v>5</v>
      </c>
    </row>
    <row r="133" spans="1:27" ht="362.5" x14ac:dyDescent="0.35">
      <c r="A133" s="82" t="s">
        <v>2105</v>
      </c>
      <c r="B133" s="301" t="s">
        <v>172</v>
      </c>
      <c r="C133" s="302" t="s">
        <v>1220</v>
      </c>
      <c r="D133" s="82" t="s">
        <v>219</v>
      </c>
      <c r="E133" s="82" t="s">
        <v>3456</v>
      </c>
      <c r="F133" s="82" t="s">
        <v>5861</v>
      </c>
      <c r="G133" s="82" t="s">
        <v>5862</v>
      </c>
      <c r="H133" s="82" t="s">
        <v>5863</v>
      </c>
      <c r="I133" s="66"/>
      <c r="J133" s="71"/>
      <c r="K133" s="66" t="s">
        <v>5864</v>
      </c>
      <c r="L133" s="66"/>
      <c r="M133" s="66" t="s">
        <v>198</v>
      </c>
      <c r="N133" s="260" t="s">
        <v>1235</v>
      </c>
      <c r="O133" s="215" t="s">
        <v>1236</v>
      </c>
      <c r="P133" s="330"/>
      <c r="Q133" s="66" t="s">
        <v>1205</v>
      </c>
      <c r="R133" s="66" t="s">
        <v>1245</v>
      </c>
      <c r="S133" s="294" t="s">
        <v>1238</v>
      </c>
      <c r="T133" s="294" t="s">
        <v>5865</v>
      </c>
      <c r="U133" s="82" t="s">
        <v>5866</v>
      </c>
      <c r="V133" s="82"/>
      <c r="W133" s="276"/>
      <c r="AA133" s="270">
        <f>IF(OR(J133="Fail",ISBLANK(J133)),INDEX('Issue Code Table'!C:C,MATCH(N:N,'Issue Code Table'!A:A,0)),IF(M133="Critical",6,IF(M133="Significant",5,IF(M133="Moderate",3,2))))</f>
        <v>4</v>
      </c>
    </row>
    <row r="134" spans="1:27" ht="262.5" x14ac:dyDescent="0.35">
      <c r="A134" s="82" t="s">
        <v>2106</v>
      </c>
      <c r="B134" s="301" t="s">
        <v>180</v>
      </c>
      <c r="C134" s="302" t="s">
        <v>181</v>
      </c>
      <c r="D134" s="82" t="s">
        <v>206</v>
      </c>
      <c r="E134" s="82" t="s">
        <v>5867</v>
      </c>
      <c r="F134" s="82" t="s">
        <v>5868</v>
      </c>
      <c r="G134" s="82" t="s">
        <v>5869</v>
      </c>
      <c r="H134" s="82" t="s">
        <v>5870</v>
      </c>
      <c r="I134" s="66"/>
      <c r="J134" s="71"/>
      <c r="K134" s="66" t="s">
        <v>5871</v>
      </c>
      <c r="L134" s="66"/>
      <c r="M134" s="66" t="s">
        <v>140</v>
      </c>
      <c r="N134" s="260" t="s">
        <v>1235</v>
      </c>
      <c r="O134" s="215" t="s">
        <v>5872</v>
      </c>
      <c r="P134" s="330"/>
      <c r="Q134" s="66" t="s">
        <v>1205</v>
      </c>
      <c r="R134" s="66" t="s">
        <v>3466</v>
      </c>
      <c r="S134" s="294" t="s">
        <v>1246</v>
      </c>
      <c r="T134" s="294" t="s">
        <v>5873</v>
      </c>
      <c r="U134" s="82" t="s">
        <v>5874</v>
      </c>
      <c r="V134" s="82" t="s">
        <v>5875</v>
      </c>
      <c r="W134" s="276"/>
      <c r="AA134" s="270">
        <f>IF(OR(J134="Fail",ISBLANK(J134)),INDEX('Issue Code Table'!C:C,MATCH(N:N,'Issue Code Table'!A:A,0)),IF(M134="Critical",6,IF(M134="Significant",5,IF(M134="Moderate",3,2))))</f>
        <v>4</v>
      </c>
    </row>
    <row r="135" spans="1:27" ht="409.5" x14ac:dyDescent="0.35">
      <c r="A135" s="82" t="s">
        <v>2107</v>
      </c>
      <c r="B135" s="301" t="s">
        <v>188</v>
      </c>
      <c r="C135" s="302" t="s">
        <v>2363</v>
      </c>
      <c r="D135" s="82" t="s">
        <v>219</v>
      </c>
      <c r="E135" s="82" t="s">
        <v>3470</v>
      </c>
      <c r="F135" s="82" t="s">
        <v>5876</v>
      </c>
      <c r="G135" s="82" t="s">
        <v>5877</v>
      </c>
      <c r="H135" s="82" t="s">
        <v>5878</v>
      </c>
      <c r="I135" s="66"/>
      <c r="J135" s="71"/>
      <c r="K135" s="66" t="s">
        <v>5879</v>
      </c>
      <c r="L135" s="66"/>
      <c r="M135" s="66" t="s">
        <v>151</v>
      </c>
      <c r="N135" s="260" t="s">
        <v>1235</v>
      </c>
      <c r="O135" s="215" t="s">
        <v>5880</v>
      </c>
      <c r="P135" s="330"/>
      <c r="Q135" s="66" t="s">
        <v>1255</v>
      </c>
      <c r="R135" s="66" t="s">
        <v>1256</v>
      </c>
      <c r="S135" s="294" t="s">
        <v>3475</v>
      </c>
      <c r="T135" s="294" t="s">
        <v>5881</v>
      </c>
      <c r="U135" s="82" t="s">
        <v>5882</v>
      </c>
      <c r="V135" s="82"/>
      <c r="W135" s="276"/>
      <c r="AA135" s="270">
        <f>IF(OR(J135="Fail",ISBLANK(J135)),INDEX('Issue Code Table'!C:C,MATCH(N:N,'Issue Code Table'!A:A,0)),IF(M135="Critical",6,IF(M135="Significant",5,IF(M135="Moderate",3,2))))</f>
        <v>4</v>
      </c>
    </row>
    <row r="136" spans="1:27" ht="125" x14ac:dyDescent="0.35">
      <c r="A136" s="82" t="s">
        <v>2108</v>
      </c>
      <c r="B136" s="301" t="s">
        <v>313</v>
      </c>
      <c r="C136" s="302" t="s">
        <v>314</v>
      </c>
      <c r="D136" s="82" t="s">
        <v>219</v>
      </c>
      <c r="E136" s="82" t="s">
        <v>3479</v>
      </c>
      <c r="F136" s="82" t="s">
        <v>5883</v>
      </c>
      <c r="G136" s="82" t="s">
        <v>5884</v>
      </c>
      <c r="H136" s="82" t="s">
        <v>5885</v>
      </c>
      <c r="I136" s="66"/>
      <c r="J136" s="71"/>
      <c r="K136" s="66" t="s">
        <v>5886</v>
      </c>
      <c r="L136" s="67"/>
      <c r="M136" s="66" t="s">
        <v>151</v>
      </c>
      <c r="N136" s="260" t="s">
        <v>1171</v>
      </c>
      <c r="O136" s="215" t="s">
        <v>5887</v>
      </c>
      <c r="P136" s="330"/>
      <c r="Q136" s="66" t="s">
        <v>1255</v>
      </c>
      <c r="R136" s="66" t="s">
        <v>1266</v>
      </c>
      <c r="S136" s="294" t="s">
        <v>3483</v>
      </c>
      <c r="T136" s="294" t="s">
        <v>5888</v>
      </c>
      <c r="U136" s="82" t="s">
        <v>5889</v>
      </c>
      <c r="V136" s="82"/>
      <c r="W136" s="276"/>
      <c r="AA136" s="270">
        <f>IF(OR(J136="Fail",ISBLANK(J136)),INDEX('Issue Code Table'!C:C,MATCH(N:N,'Issue Code Table'!A:A,0)),IF(M136="Critical",6,IF(M136="Significant",5,IF(M136="Moderate",3,2))))</f>
        <v>4</v>
      </c>
    </row>
    <row r="137" spans="1:27" ht="150" x14ac:dyDescent="0.35">
      <c r="A137" s="82" t="s">
        <v>2110</v>
      </c>
      <c r="B137" s="301" t="s">
        <v>172</v>
      </c>
      <c r="C137" s="302" t="s">
        <v>1220</v>
      </c>
      <c r="D137" s="82" t="s">
        <v>219</v>
      </c>
      <c r="E137" s="82" t="s">
        <v>5890</v>
      </c>
      <c r="F137" s="82" t="s">
        <v>5891</v>
      </c>
      <c r="G137" s="82" t="s">
        <v>5892</v>
      </c>
      <c r="H137" s="82" t="s">
        <v>5893</v>
      </c>
      <c r="I137" s="66"/>
      <c r="J137" s="71"/>
      <c r="K137" s="66" t="s">
        <v>5894</v>
      </c>
      <c r="L137" s="307"/>
      <c r="M137" s="66" t="s">
        <v>151</v>
      </c>
      <c r="N137" s="260" t="s">
        <v>177</v>
      </c>
      <c r="O137" s="215" t="s">
        <v>178</v>
      </c>
      <c r="P137" s="330"/>
      <c r="Q137" s="66" t="s">
        <v>1255</v>
      </c>
      <c r="R137" s="66" t="s">
        <v>1274</v>
      </c>
      <c r="S137" s="294" t="s">
        <v>3492</v>
      </c>
      <c r="T137" s="294" t="s">
        <v>5895</v>
      </c>
      <c r="U137" s="82" t="s">
        <v>5896</v>
      </c>
      <c r="V137" s="82"/>
      <c r="W137" s="276"/>
      <c r="AA137" s="270">
        <f>IF(OR(J137="Fail",ISBLANK(J137)),INDEX('Issue Code Table'!C:C,MATCH(N:N,'Issue Code Table'!A:A,0)),IF(M137="Critical",6,IF(M137="Significant",5,IF(M137="Moderate",3,2))))</f>
        <v>4</v>
      </c>
    </row>
    <row r="138" spans="1:27" ht="62.5" x14ac:dyDescent="0.35">
      <c r="A138" s="82" t="s">
        <v>2111</v>
      </c>
      <c r="B138" s="82" t="s">
        <v>2959</v>
      </c>
      <c r="C138" s="300" t="s">
        <v>2960</v>
      </c>
      <c r="D138" s="82" t="s">
        <v>206</v>
      </c>
      <c r="E138" s="82" t="s">
        <v>5897</v>
      </c>
      <c r="F138" s="82" t="s">
        <v>2697</v>
      </c>
      <c r="G138" s="82" t="s">
        <v>5898</v>
      </c>
      <c r="H138" s="82" t="s">
        <v>5899</v>
      </c>
      <c r="I138" s="66"/>
      <c r="J138" s="71"/>
      <c r="K138" s="66" t="s">
        <v>5900</v>
      </c>
      <c r="L138" s="66"/>
      <c r="M138" s="66" t="s">
        <v>140</v>
      </c>
      <c r="N138" s="260" t="s">
        <v>1576</v>
      </c>
      <c r="O138" s="215" t="s">
        <v>5013</v>
      </c>
      <c r="P138" s="330"/>
      <c r="Q138" s="66" t="s">
        <v>1295</v>
      </c>
      <c r="R138" s="66" t="s">
        <v>1309</v>
      </c>
      <c r="S138" s="294" t="s">
        <v>1297</v>
      </c>
      <c r="T138" s="294" t="s">
        <v>1298</v>
      </c>
      <c r="U138" s="82" t="s">
        <v>5901</v>
      </c>
      <c r="V138" s="82" t="s">
        <v>1300</v>
      </c>
      <c r="W138" s="276"/>
      <c r="AA138" s="270">
        <f>IF(OR(J138="Fail",ISBLANK(J138)),INDEX('Issue Code Table'!C:C,MATCH(N:N,'Issue Code Table'!A:A,0)),IF(M138="Critical",6,IF(M138="Significant",5,IF(M138="Moderate",3,2))))</f>
        <v>5</v>
      </c>
    </row>
    <row r="139" spans="1:27" ht="275" x14ac:dyDescent="0.35">
      <c r="A139" s="82" t="s">
        <v>2113</v>
      </c>
      <c r="B139" s="82" t="s">
        <v>457</v>
      </c>
      <c r="C139" s="300" t="s">
        <v>458</v>
      </c>
      <c r="D139" s="82" t="s">
        <v>219</v>
      </c>
      <c r="E139" s="82" t="s">
        <v>5902</v>
      </c>
      <c r="F139" s="82" t="s">
        <v>5903</v>
      </c>
      <c r="G139" s="82" t="s">
        <v>5904</v>
      </c>
      <c r="H139" s="82" t="s">
        <v>5905</v>
      </c>
      <c r="I139" s="66"/>
      <c r="J139" s="71"/>
      <c r="K139" s="66" t="s">
        <v>5906</v>
      </c>
      <c r="L139" s="66"/>
      <c r="M139" s="66" t="s">
        <v>140</v>
      </c>
      <c r="N139" s="260" t="s">
        <v>1576</v>
      </c>
      <c r="O139" s="215" t="s">
        <v>5013</v>
      </c>
      <c r="P139" s="330"/>
      <c r="Q139" s="66" t="s">
        <v>1295</v>
      </c>
      <c r="R139" s="66" t="s">
        <v>5907</v>
      </c>
      <c r="S139" s="294" t="s">
        <v>1310</v>
      </c>
      <c r="T139" s="294" t="s">
        <v>5908</v>
      </c>
      <c r="U139" s="82" t="s">
        <v>5909</v>
      </c>
      <c r="V139" s="82" t="s">
        <v>4752</v>
      </c>
      <c r="W139" s="276"/>
      <c r="AA139" s="270">
        <f>IF(OR(J139="Fail",ISBLANK(J139)),INDEX('Issue Code Table'!C:C,MATCH(N:N,'Issue Code Table'!A:A,0)),IF(M139="Critical",6,IF(M139="Significant",5,IF(M139="Moderate",3,2))))</f>
        <v>5</v>
      </c>
    </row>
    <row r="140" spans="1:27" ht="175" x14ac:dyDescent="0.35">
      <c r="A140" s="82" t="s">
        <v>2114</v>
      </c>
      <c r="B140" s="301" t="s">
        <v>180</v>
      </c>
      <c r="C140" s="302" t="s">
        <v>181</v>
      </c>
      <c r="D140" s="82" t="s">
        <v>219</v>
      </c>
      <c r="E140" s="82" t="s">
        <v>5910</v>
      </c>
      <c r="F140" s="82" t="s">
        <v>2709</v>
      </c>
      <c r="G140" s="82" t="s">
        <v>5911</v>
      </c>
      <c r="H140" s="82" t="s">
        <v>5912</v>
      </c>
      <c r="I140" s="66"/>
      <c r="J140" s="71"/>
      <c r="K140" s="66" t="s">
        <v>5913</v>
      </c>
      <c r="L140" s="66"/>
      <c r="M140" s="66" t="s">
        <v>151</v>
      </c>
      <c r="N140" s="260" t="s">
        <v>4125</v>
      </c>
      <c r="O140" s="215" t="s">
        <v>5914</v>
      </c>
      <c r="P140" s="330"/>
      <c r="Q140" s="66" t="s">
        <v>1317</v>
      </c>
      <c r="R140" s="66" t="s">
        <v>1318</v>
      </c>
      <c r="S140" s="294" t="s">
        <v>5915</v>
      </c>
      <c r="T140" s="294" t="s">
        <v>5916</v>
      </c>
      <c r="U140" s="82" t="s">
        <v>5917</v>
      </c>
      <c r="V140" s="82"/>
      <c r="W140" s="276"/>
      <c r="AA140" s="270">
        <f>IF(OR(J140="Fail",ISBLANK(J140)),INDEX('Issue Code Table'!C:C,MATCH(N:N,'Issue Code Table'!A:A,0)),IF(M140="Critical",6,IF(M140="Significant",5,IF(M140="Moderate",3,2))))</f>
        <v>4</v>
      </c>
    </row>
    <row r="141" spans="1:27" ht="125" x14ac:dyDescent="0.35">
      <c r="A141" s="82" t="s">
        <v>2115</v>
      </c>
      <c r="B141" s="301" t="s">
        <v>180</v>
      </c>
      <c r="C141" s="302" t="s">
        <v>181</v>
      </c>
      <c r="D141" s="82" t="s">
        <v>219</v>
      </c>
      <c r="E141" s="82" t="s">
        <v>5918</v>
      </c>
      <c r="F141" s="82" t="s">
        <v>2716</v>
      </c>
      <c r="G141" s="82" t="s">
        <v>5919</v>
      </c>
      <c r="H141" s="294" t="s">
        <v>5920</v>
      </c>
      <c r="I141" s="301"/>
      <c r="J141" s="301"/>
      <c r="K141" s="301" t="s">
        <v>5921</v>
      </c>
      <c r="L141" s="67"/>
      <c r="M141" s="66" t="s">
        <v>140</v>
      </c>
      <c r="N141" s="260" t="s">
        <v>1576</v>
      </c>
      <c r="O141" s="215" t="s">
        <v>5013</v>
      </c>
      <c r="P141" s="334"/>
      <c r="Q141" s="66" t="s">
        <v>1317</v>
      </c>
      <c r="R141" s="66" t="s">
        <v>1327</v>
      </c>
      <c r="S141" s="294" t="s">
        <v>1328</v>
      </c>
      <c r="T141" s="294" t="s">
        <v>5922</v>
      </c>
      <c r="U141" s="82" t="s">
        <v>5923</v>
      </c>
      <c r="V141" s="82" t="s">
        <v>5924</v>
      </c>
      <c r="W141" s="276"/>
      <c r="AA141" s="270">
        <f>IF(OR(J141="Fail",ISBLANK(J141)),INDEX('Issue Code Table'!C:C,MATCH(N:N,'Issue Code Table'!A:A,0)),IF(M141="Critical",6,IF(M141="Significant",5,IF(M141="Moderate",3,2))))</f>
        <v>5</v>
      </c>
    </row>
    <row r="142" spans="1:27" ht="125" x14ac:dyDescent="0.35">
      <c r="A142" s="82" t="s">
        <v>2117</v>
      </c>
      <c r="B142" s="301" t="s">
        <v>313</v>
      </c>
      <c r="C142" s="302" t="s">
        <v>314</v>
      </c>
      <c r="D142" s="82" t="s">
        <v>219</v>
      </c>
      <c r="E142" s="294" t="s">
        <v>5925</v>
      </c>
      <c r="F142" s="82" t="s">
        <v>2722</v>
      </c>
      <c r="G142" s="82" t="s">
        <v>5926</v>
      </c>
      <c r="H142" s="294" t="s">
        <v>5927</v>
      </c>
      <c r="I142" s="301"/>
      <c r="J142" s="301"/>
      <c r="K142" s="301" t="s">
        <v>5928</v>
      </c>
      <c r="L142" s="67"/>
      <c r="M142" s="66" t="s">
        <v>140</v>
      </c>
      <c r="N142" s="260" t="s">
        <v>1576</v>
      </c>
      <c r="O142" s="215" t="s">
        <v>5013</v>
      </c>
      <c r="P142" s="334"/>
      <c r="Q142" s="66" t="s">
        <v>1317</v>
      </c>
      <c r="R142" s="66" t="s">
        <v>1335</v>
      </c>
      <c r="S142" s="294" t="s">
        <v>1336</v>
      </c>
      <c r="T142" s="294" t="s">
        <v>5929</v>
      </c>
      <c r="U142" s="82" t="s">
        <v>5930</v>
      </c>
      <c r="V142" s="82" t="s">
        <v>5931</v>
      </c>
      <c r="W142" s="276"/>
      <c r="AA142" s="270">
        <f>IF(OR(J142="Fail",ISBLANK(J142)),INDEX('Issue Code Table'!C:C,MATCH(N:N,'Issue Code Table'!A:A,0)),IF(M142="Critical",6,IF(M142="Significant",5,IF(M142="Moderate",3,2))))</f>
        <v>5</v>
      </c>
    </row>
    <row r="143" spans="1:27" ht="125" x14ac:dyDescent="0.35">
      <c r="A143" s="82" t="s">
        <v>2118</v>
      </c>
      <c r="B143" s="301" t="s">
        <v>313</v>
      </c>
      <c r="C143" s="302" t="s">
        <v>314</v>
      </c>
      <c r="D143" s="82" t="s">
        <v>219</v>
      </c>
      <c r="E143" s="294" t="s">
        <v>5932</v>
      </c>
      <c r="F143" s="82" t="s">
        <v>2728</v>
      </c>
      <c r="G143" s="82" t="s">
        <v>5933</v>
      </c>
      <c r="H143" s="294" t="s">
        <v>5934</v>
      </c>
      <c r="I143" s="301"/>
      <c r="J143" s="301"/>
      <c r="K143" s="301" t="s">
        <v>5935</v>
      </c>
      <c r="L143" s="67"/>
      <c r="M143" s="66" t="s">
        <v>140</v>
      </c>
      <c r="N143" s="260" t="s">
        <v>1576</v>
      </c>
      <c r="O143" s="215" t="s">
        <v>5013</v>
      </c>
      <c r="P143" s="334"/>
      <c r="Q143" s="66" t="s">
        <v>1317</v>
      </c>
      <c r="R143" s="66" t="s">
        <v>1343</v>
      </c>
      <c r="S143" s="294" t="s">
        <v>1336</v>
      </c>
      <c r="T143" s="294" t="s">
        <v>5936</v>
      </c>
      <c r="U143" s="82" t="s">
        <v>5937</v>
      </c>
      <c r="V143" s="82" t="s">
        <v>5938</v>
      </c>
      <c r="W143" s="276"/>
      <c r="AA143" s="270">
        <f>IF(OR(J143="Fail",ISBLANK(J143)),INDEX('Issue Code Table'!C:C,MATCH(N:N,'Issue Code Table'!A:A,0)),IF(M143="Critical",6,IF(M143="Significant",5,IF(M143="Moderate",3,2))))</f>
        <v>5</v>
      </c>
    </row>
    <row r="144" spans="1:27" ht="125" x14ac:dyDescent="0.35">
      <c r="A144" s="82" t="s">
        <v>2120</v>
      </c>
      <c r="B144" s="301" t="s">
        <v>313</v>
      </c>
      <c r="C144" s="302" t="s">
        <v>314</v>
      </c>
      <c r="D144" s="82" t="s">
        <v>219</v>
      </c>
      <c r="E144" s="294" t="s">
        <v>5939</v>
      </c>
      <c r="F144" s="82" t="s">
        <v>2734</v>
      </c>
      <c r="G144" s="82" t="s">
        <v>5940</v>
      </c>
      <c r="H144" s="294" t="s">
        <v>5941</v>
      </c>
      <c r="I144" s="301"/>
      <c r="J144" s="301"/>
      <c r="K144" s="301" t="s">
        <v>5942</v>
      </c>
      <c r="L144" s="67"/>
      <c r="M144" s="66" t="s">
        <v>140</v>
      </c>
      <c r="N144" s="260" t="s">
        <v>1576</v>
      </c>
      <c r="O144" s="215" t="s">
        <v>5013</v>
      </c>
      <c r="P144" s="334"/>
      <c r="Q144" s="66" t="s">
        <v>1317</v>
      </c>
      <c r="R144" s="66" t="s">
        <v>1350</v>
      </c>
      <c r="S144" s="294" t="s">
        <v>1336</v>
      </c>
      <c r="T144" s="294" t="s">
        <v>5943</v>
      </c>
      <c r="U144" s="82" t="s">
        <v>5944</v>
      </c>
      <c r="V144" s="82" t="s">
        <v>5945</v>
      </c>
      <c r="W144" s="276"/>
      <c r="AA144" s="270">
        <f>IF(OR(J144="Fail",ISBLANK(J144)),INDEX('Issue Code Table'!C:C,MATCH(N:N,'Issue Code Table'!A:A,0)),IF(M144="Critical",6,IF(M144="Significant",5,IF(M144="Moderate",3,2))))</f>
        <v>5</v>
      </c>
    </row>
    <row r="145" spans="1:27" ht="125" x14ac:dyDescent="0.35">
      <c r="A145" s="82" t="s">
        <v>2121</v>
      </c>
      <c r="B145" s="301" t="s">
        <v>313</v>
      </c>
      <c r="C145" s="302" t="s">
        <v>314</v>
      </c>
      <c r="D145" s="82" t="s">
        <v>219</v>
      </c>
      <c r="E145" s="294" t="s">
        <v>5946</v>
      </c>
      <c r="F145" s="82" t="s">
        <v>2740</v>
      </c>
      <c r="G145" s="82" t="s">
        <v>5947</v>
      </c>
      <c r="H145" s="294" t="s">
        <v>5948</v>
      </c>
      <c r="I145" s="301"/>
      <c r="J145" s="301"/>
      <c r="K145" s="301" t="s">
        <v>5949</v>
      </c>
      <c r="L145" s="67"/>
      <c r="M145" s="66" t="s">
        <v>140</v>
      </c>
      <c r="N145" s="260" t="s">
        <v>1576</v>
      </c>
      <c r="O145" s="215" t="s">
        <v>5013</v>
      </c>
      <c r="P145" s="334"/>
      <c r="Q145" s="66" t="s">
        <v>1317</v>
      </c>
      <c r="R145" s="66" t="s">
        <v>1357</v>
      </c>
      <c r="S145" s="294" t="s">
        <v>1336</v>
      </c>
      <c r="T145" s="294" t="s">
        <v>5950</v>
      </c>
      <c r="U145" s="82" t="s">
        <v>5951</v>
      </c>
      <c r="V145" s="82" t="s">
        <v>5952</v>
      </c>
      <c r="W145" s="276"/>
      <c r="AA145" s="270">
        <f>IF(OR(J145="Fail",ISBLANK(J145)),INDEX('Issue Code Table'!C:C,MATCH(N:N,'Issue Code Table'!A:A,0)),IF(M145="Critical",6,IF(M145="Significant",5,IF(M145="Moderate",3,2))))</f>
        <v>5</v>
      </c>
    </row>
    <row r="146" spans="1:27" ht="162.5" x14ac:dyDescent="0.35">
      <c r="A146" s="82" t="s">
        <v>2122</v>
      </c>
      <c r="B146" s="301" t="s">
        <v>313</v>
      </c>
      <c r="C146" s="302" t="s">
        <v>314</v>
      </c>
      <c r="D146" s="82" t="s">
        <v>219</v>
      </c>
      <c r="E146" s="82" t="s">
        <v>5953</v>
      </c>
      <c r="F146" s="82" t="s">
        <v>5954</v>
      </c>
      <c r="G146" s="82" t="s">
        <v>5955</v>
      </c>
      <c r="H146" s="294" t="s">
        <v>5956</v>
      </c>
      <c r="I146" s="301"/>
      <c r="J146" s="301"/>
      <c r="K146" s="301" t="s">
        <v>5957</v>
      </c>
      <c r="L146" s="67"/>
      <c r="M146" s="66" t="s">
        <v>140</v>
      </c>
      <c r="N146" s="260" t="s">
        <v>1576</v>
      </c>
      <c r="O146" s="215" t="s">
        <v>5013</v>
      </c>
      <c r="P146" s="334"/>
      <c r="Q146" s="66" t="s">
        <v>1317</v>
      </c>
      <c r="R146" s="66" t="s">
        <v>1364</v>
      </c>
      <c r="S146" s="294" t="s">
        <v>1336</v>
      </c>
      <c r="T146" s="294" t="s">
        <v>5958</v>
      </c>
      <c r="U146" s="82" t="s">
        <v>5959</v>
      </c>
      <c r="V146" s="82" t="s">
        <v>5960</v>
      </c>
      <c r="W146" s="276"/>
      <c r="AA146" s="270">
        <f>IF(OR(J146="Fail",ISBLANK(J146)),INDEX('Issue Code Table'!C:C,MATCH(N:N,'Issue Code Table'!A:A,0)),IF(M146="Critical",6,IF(M146="Significant",5,IF(M146="Moderate",3,2))))</f>
        <v>5</v>
      </c>
    </row>
    <row r="147" spans="1:27" ht="237.5" x14ac:dyDescent="0.35">
      <c r="A147" s="82" t="s">
        <v>2124</v>
      </c>
      <c r="B147" s="82" t="s">
        <v>2959</v>
      </c>
      <c r="C147" s="300" t="s">
        <v>2960</v>
      </c>
      <c r="D147" s="82" t="s">
        <v>219</v>
      </c>
      <c r="E147" s="294" t="s">
        <v>5961</v>
      </c>
      <c r="F147" s="82" t="s">
        <v>5962</v>
      </c>
      <c r="G147" s="82" t="s">
        <v>5963</v>
      </c>
      <c r="H147" s="294" t="s">
        <v>5964</v>
      </c>
      <c r="I147" s="301"/>
      <c r="J147" s="301"/>
      <c r="K147" s="301" t="s">
        <v>5965</v>
      </c>
      <c r="L147" s="67"/>
      <c r="M147" s="66" t="s">
        <v>140</v>
      </c>
      <c r="N147" s="260" t="s">
        <v>1576</v>
      </c>
      <c r="O147" s="215" t="s">
        <v>5013</v>
      </c>
      <c r="P147" s="334"/>
      <c r="Q147" s="66" t="s">
        <v>1317</v>
      </c>
      <c r="R147" s="66" t="s">
        <v>1371</v>
      </c>
      <c r="S147" s="294" t="s">
        <v>1372</v>
      </c>
      <c r="T147" s="294" t="s">
        <v>5966</v>
      </c>
      <c r="U147" s="82" t="s">
        <v>5967</v>
      </c>
      <c r="V147" s="82" t="s">
        <v>1373</v>
      </c>
      <c r="W147" s="276"/>
      <c r="AA147" s="270">
        <f>IF(OR(J147="Fail",ISBLANK(J147)),INDEX('Issue Code Table'!C:C,MATCH(N:N,'Issue Code Table'!A:A,0)),IF(M147="Critical",6,IF(M147="Significant",5,IF(M147="Moderate",3,2))))</f>
        <v>5</v>
      </c>
    </row>
    <row r="148" spans="1:27" ht="237.5" x14ac:dyDescent="0.35">
      <c r="A148" s="82" t="s">
        <v>2125</v>
      </c>
      <c r="B148" s="82" t="s">
        <v>2959</v>
      </c>
      <c r="C148" s="300" t="s">
        <v>2960</v>
      </c>
      <c r="D148" s="82" t="s">
        <v>219</v>
      </c>
      <c r="E148" s="294" t="s">
        <v>5968</v>
      </c>
      <c r="F148" s="82" t="s">
        <v>5969</v>
      </c>
      <c r="G148" s="82" t="s">
        <v>5970</v>
      </c>
      <c r="H148" s="294" t="s">
        <v>5971</v>
      </c>
      <c r="I148" s="301"/>
      <c r="J148" s="301"/>
      <c r="K148" s="301" t="s">
        <v>5972</v>
      </c>
      <c r="L148" s="67"/>
      <c r="M148" s="66" t="s">
        <v>140</v>
      </c>
      <c r="N148" s="260" t="s">
        <v>185</v>
      </c>
      <c r="O148" s="215" t="s">
        <v>186</v>
      </c>
      <c r="P148" s="334"/>
      <c r="Q148" s="66" t="s">
        <v>1317</v>
      </c>
      <c r="R148" s="66" t="s">
        <v>5973</v>
      </c>
      <c r="S148" s="294" t="s">
        <v>5974</v>
      </c>
      <c r="T148" s="294" t="s">
        <v>5975</v>
      </c>
      <c r="U148" s="82" t="s">
        <v>5976</v>
      </c>
      <c r="V148" s="82" t="s">
        <v>5977</v>
      </c>
      <c r="W148" s="276"/>
      <c r="AA148" s="270">
        <f>IF(OR(J148="Fail",ISBLANK(J148)),INDEX('Issue Code Table'!C:C,MATCH(N:N,'Issue Code Table'!A:A,0)),IF(M148="Critical",6,IF(M148="Significant",5,IF(M148="Moderate",3,2))))</f>
        <v>5</v>
      </c>
    </row>
    <row r="149" spans="1:27" ht="175" x14ac:dyDescent="0.35">
      <c r="A149" s="82" t="s">
        <v>2126</v>
      </c>
      <c r="B149" s="301" t="s">
        <v>180</v>
      </c>
      <c r="C149" s="302" t="s">
        <v>181</v>
      </c>
      <c r="D149" s="82" t="s">
        <v>219</v>
      </c>
      <c r="E149" s="82" t="s">
        <v>5978</v>
      </c>
      <c r="F149" s="82" t="s">
        <v>2345</v>
      </c>
      <c r="G149" s="82" t="s">
        <v>5979</v>
      </c>
      <c r="H149" s="82" t="s">
        <v>5980</v>
      </c>
      <c r="I149" s="66"/>
      <c r="J149" s="71"/>
      <c r="K149" s="66" t="s">
        <v>5981</v>
      </c>
      <c r="L149" s="67"/>
      <c r="M149" s="259" t="s">
        <v>140</v>
      </c>
      <c r="N149" s="260" t="s">
        <v>1576</v>
      </c>
      <c r="O149" s="260" t="s">
        <v>1577</v>
      </c>
      <c r="P149" s="330"/>
      <c r="Q149" s="66" t="s">
        <v>1380</v>
      </c>
      <c r="R149" s="66" t="s">
        <v>1381</v>
      </c>
      <c r="S149" s="294" t="s">
        <v>2349</v>
      </c>
      <c r="T149" s="294" t="s">
        <v>5982</v>
      </c>
      <c r="U149" s="82" t="s">
        <v>5983</v>
      </c>
      <c r="V149" s="82" t="s">
        <v>2351</v>
      </c>
      <c r="W149" s="276"/>
      <c r="AA149" s="270">
        <f>IF(OR(J149="Fail",ISBLANK(J149)),INDEX('Issue Code Table'!C:C,MATCH(N:N,'Issue Code Table'!A:A,0)),IF(M149="Critical",6,IF(M149="Significant",5,IF(M149="Moderate",3,2))))</f>
        <v>5</v>
      </c>
    </row>
    <row r="150" spans="1:27" ht="150" x14ac:dyDescent="0.35">
      <c r="A150" s="82" t="s">
        <v>2127</v>
      </c>
      <c r="B150" s="82" t="s">
        <v>457</v>
      </c>
      <c r="C150" s="300" t="s">
        <v>458</v>
      </c>
      <c r="D150" s="82" t="s">
        <v>219</v>
      </c>
      <c r="E150" s="294" t="s">
        <v>2353</v>
      </c>
      <c r="F150" s="82" t="s">
        <v>5984</v>
      </c>
      <c r="G150" s="82" t="s">
        <v>5985</v>
      </c>
      <c r="H150" s="294" t="s">
        <v>2356</v>
      </c>
      <c r="I150" s="301"/>
      <c r="J150" s="301"/>
      <c r="K150" s="301" t="s">
        <v>2357</v>
      </c>
      <c r="L150" s="66"/>
      <c r="M150" s="66" t="s">
        <v>140</v>
      </c>
      <c r="N150" s="260" t="s">
        <v>185</v>
      </c>
      <c r="O150" s="215" t="s">
        <v>186</v>
      </c>
      <c r="P150" s="334"/>
      <c r="Q150" s="66" t="s">
        <v>1380</v>
      </c>
      <c r="R150" s="66" t="s">
        <v>1390</v>
      </c>
      <c r="S150" s="294" t="s">
        <v>5986</v>
      </c>
      <c r="T150" s="294" t="s">
        <v>5987</v>
      </c>
      <c r="U150" s="82" t="s">
        <v>5988</v>
      </c>
      <c r="V150" s="82" t="s">
        <v>2360</v>
      </c>
      <c r="W150" s="276"/>
      <c r="AA150" s="270">
        <f>IF(OR(J150="Fail",ISBLANK(J150)),INDEX('Issue Code Table'!C:C,MATCH(N:N,'Issue Code Table'!A:A,0)),IF(M150="Critical",6,IF(M150="Significant",5,IF(M150="Moderate",3,2))))</f>
        <v>5</v>
      </c>
    </row>
    <row r="151" spans="1:27" ht="137.5" x14ac:dyDescent="0.35">
      <c r="A151" s="82" t="s">
        <v>2129</v>
      </c>
      <c r="B151" s="301" t="s">
        <v>188</v>
      </c>
      <c r="C151" s="302" t="s">
        <v>2363</v>
      </c>
      <c r="D151" s="82" t="s">
        <v>219</v>
      </c>
      <c r="E151" s="294" t="s">
        <v>2364</v>
      </c>
      <c r="F151" s="82" t="s">
        <v>5989</v>
      </c>
      <c r="G151" s="82" t="s">
        <v>5990</v>
      </c>
      <c r="H151" s="294" t="s">
        <v>5991</v>
      </c>
      <c r="I151" s="301"/>
      <c r="J151" s="301"/>
      <c r="K151" s="301" t="s">
        <v>5992</v>
      </c>
      <c r="L151" s="66"/>
      <c r="M151" s="66" t="s">
        <v>140</v>
      </c>
      <c r="N151" s="260" t="s">
        <v>1253</v>
      </c>
      <c r="O151" s="215" t="s">
        <v>1254</v>
      </c>
      <c r="P151" s="334"/>
      <c r="Q151" s="66" t="s">
        <v>1380</v>
      </c>
      <c r="R151" s="66" t="s">
        <v>1400</v>
      </c>
      <c r="S151" s="294" t="s">
        <v>2370</v>
      </c>
      <c r="T151" s="294" t="s">
        <v>5993</v>
      </c>
      <c r="U151" s="82" t="s">
        <v>5994</v>
      </c>
      <c r="V151" s="82" t="s">
        <v>2373</v>
      </c>
      <c r="W151" s="276"/>
      <c r="AA151" s="270">
        <f>IF(OR(J151="Fail",ISBLANK(J151)),INDEX('Issue Code Table'!C:C,MATCH(N:N,'Issue Code Table'!A:A,0)),IF(M151="Critical",6,IF(M151="Significant",5,IF(M151="Moderate",3,2))))</f>
        <v>5</v>
      </c>
    </row>
    <row r="152" spans="1:27" ht="100" x14ac:dyDescent="0.35">
      <c r="A152" s="82" t="s">
        <v>2130</v>
      </c>
      <c r="B152" s="82" t="s">
        <v>457</v>
      </c>
      <c r="C152" s="300" t="s">
        <v>458</v>
      </c>
      <c r="D152" s="82" t="s">
        <v>219</v>
      </c>
      <c r="E152" s="294" t="s">
        <v>5995</v>
      </c>
      <c r="F152" s="82" t="s">
        <v>2760</v>
      </c>
      <c r="G152" s="82" t="s">
        <v>5996</v>
      </c>
      <c r="H152" s="294" t="s">
        <v>5997</v>
      </c>
      <c r="I152" s="301"/>
      <c r="J152" s="301"/>
      <c r="K152" s="301" t="s">
        <v>5998</v>
      </c>
      <c r="L152" s="67"/>
      <c r="M152" s="66" t="s">
        <v>140</v>
      </c>
      <c r="N152" s="260" t="s">
        <v>1576</v>
      </c>
      <c r="O152" s="215" t="s">
        <v>5013</v>
      </c>
      <c r="P152" s="334"/>
      <c r="Q152" s="66" t="s">
        <v>1520</v>
      </c>
      <c r="R152" s="66" t="s">
        <v>1521</v>
      </c>
      <c r="S152" s="294" t="s">
        <v>1382</v>
      </c>
      <c r="T152" s="294" t="s">
        <v>5999</v>
      </c>
      <c r="U152" s="82" t="s">
        <v>6000</v>
      </c>
      <c r="V152" s="82" t="s">
        <v>6001</v>
      </c>
      <c r="W152" s="276"/>
      <c r="AA152" s="270">
        <f>IF(OR(J152="Fail",ISBLANK(J152)),INDEX('Issue Code Table'!C:C,MATCH(N:N,'Issue Code Table'!A:A,0)),IF(M152="Critical",6,IF(M152="Significant",5,IF(M152="Moderate",3,2))))</f>
        <v>5</v>
      </c>
    </row>
    <row r="153" spans="1:27" ht="409.5" x14ac:dyDescent="0.35">
      <c r="A153" s="82" t="s">
        <v>2132</v>
      </c>
      <c r="B153" s="301" t="s">
        <v>313</v>
      </c>
      <c r="C153" s="302" t="s">
        <v>314</v>
      </c>
      <c r="D153" s="82" t="s">
        <v>219</v>
      </c>
      <c r="E153" s="294" t="s">
        <v>6002</v>
      </c>
      <c r="F153" s="82" t="s">
        <v>2775</v>
      </c>
      <c r="G153" s="82" t="s">
        <v>6003</v>
      </c>
      <c r="H153" s="294" t="s">
        <v>6004</v>
      </c>
      <c r="I153" s="301"/>
      <c r="J153" s="301"/>
      <c r="K153" s="301" t="s">
        <v>6005</v>
      </c>
      <c r="L153" s="67"/>
      <c r="M153" s="66" t="s">
        <v>140</v>
      </c>
      <c r="N153" s="260" t="s">
        <v>487</v>
      </c>
      <c r="O153" s="215" t="s">
        <v>488</v>
      </c>
      <c r="P153" s="334"/>
      <c r="Q153" s="66" t="s">
        <v>1520</v>
      </c>
      <c r="R153" s="66" t="s">
        <v>1532</v>
      </c>
      <c r="S153" s="294" t="s">
        <v>2778</v>
      </c>
      <c r="T153" s="294" t="s">
        <v>6006</v>
      </c>
      <c r="U153" s="82" t="s">
        <v>6007</v>
      </c>
      <c r="V153" s="82" t="s">
        <v>2781</v>
      </c>
      <c r="W153" s="276"/>
      <c r="AA153" s="270">
        <f>IF(OR(J153="Fail",ISBLANK(J153)),INDEX('Issue Code Table'!C:C,MATCH(N:N,'Issue Code Table'!A:A,0)),IF(M153="Critical",6,IF(M153="Significant",5,IF(M153="Moderate",3,2))))</f>
        <v>5</v>
      </c>
    </row>
    <row r="154" spans="1:27" ht="409.5" x14ac:dyDescent="0.35">
      <c r="A154" s="82" t="s">
        <v>2133</v>
      </c>
      <c r="B154" s="301" t="s">
        <v>313</v>
      </c>
      <c r="C154" s="302" t="s">
        <v>314</v>
      </c>
      <c r="D154" s="82" t="s">
        <v>219</v>
      </c>
      <c r="E154" s="294" t="s">
        <v>2783</v>
      </c>
      <c r="F154" s="82" t="s">
        <v>2784</v>
      </c>
      <c r="G154" s="82" t="s">
        <v>6008</v>
      </c>
      <c r="H154" s="82" t="s">
        <v>6009</v>
      </c>
      <c r="I154" s="66"/>
      <c r="J154" s="71"/>
      <c r="K154" s="66" t="s">
        <v>6010</v>
      </c>
      <c r="L154" s="66"/>
      <c r="M154" s="66" t="s">
        <v>140</v>
      </c>
      <c r="N154" s="260" t="s">
        <v>487</v>
      </c>
      <c r="O154" s="215" t="s">
        <v>488</v>
      </c>
      <c r="P154" s="330"/>
      <c r="Q154" s="66" t="s">
        <v>1520</v>
      </c>
      <c r="R154" s="66" t="s">
        <v>1542</v>
      </c>
      <c r="S154" s="294" t="s">
        <v>2788</v>
      </c>
      <c r="T154" s="294" t="s">
        <v>6011</v>
      </c>
      <c r="U154" s="82" t="s">
        <v>6012</v>
      </c>
      <c r="V154" s="82" t="s">
        <v>2791</v>
      </c>
      <c r="W154" s="276"/>
      <c r="AA154" s="270">
        <f>IF(OR(J154="Fail",ISBLANK(J154)),INDEX('Issue Code Table'!C:C,MATCH(N:N,'Issue Code Table'!A:A,0)),IF(M154="Critical",6,IF(M154="Significant",5,IF(M154="Moderate",3,2))))</f>
        <v>5</v>
      </c>
    </row>
    <row r="155" spans="1:27" ht="409.5" x14ac:dyDescent="0.35">
      <c r="A155" s="82" t="s">
        <v>2135</v>
      </c>
      <c r="B155" s="82" t="s">
        <v>2959</v>
      </c>
      <c r="C155" s="300" t="s">
        <v>2960</v>
      </c>
      <c r="D155" s="82" t="s">
        <v>219</v>
      </c>
      <c r="E155" s="82" t="s">
        <v>2766</v>
      </c>
      <c r="F155" s="82" t="s">
        <v>6013</v>
      </c>
      <c r="G155" s="82" t="s">
        <v>6014</v>
      </c>
      <c r="H155" s="294" t="s">
        <v>6015</v>
      </c>
      <c r="I155" s="301"/>
      <c r="J155" s="301"/>
      <c r="K155" s="301" t="s">
        <v>6016</v>
      </c>
      <c r="L155" s="67"/>
      <c r="M155" s="66" t="s">
        <v>140</v>
      </c>
      <c r="N155" s="260" t="s">
        <v>1576</v>
      </c>
      <c r="O155" s="215" t="s">
        <v>5013</v>
      </c>
      <c r="P155" s="334"/>
      <c r="Q155" s="66" t="s">
        <v>1520</v>
      </c>
      <c r="R155" s="66" t="s">
        <v>1550</v>
      </c>
      <c r="S155" s="294" t="s">
        <v>1504</v>
      </c>
      <c r="T155" s="294" t="s">
        <v>6017</v>
      </c>
      <c r="U155" s="82" t="s">
        <v>6018</v>
      </c>
      <c r="V155" s="82" t="s">
        <v>1505</v>
      </c>
      <c r="W155" s="276"/>
      <c r="AA155" s="270">
        <f>IF(OR(J155="Fail",ISBLANK(J155)),INDEX('Issue Code Table'!C:C,MATCH(N:N,'Issue Code Table'!A:A,0)),IF(M155="Critical",6,IF(M155="Significant",5,IF(M155="Moderate",3,2))))</f>
        <v>5</v>
      </c>
    </row>
    <row r="156" spans="1:27" ht="237.5" x14ac:dyDescent="0.35">
      <c r="A156" s="82" t="s">
        <v>2137</v>
      </c>
      <c r="B156" s="301" t="s">
        <v>188</v>
      </c>
      <c r="C156" s="302" t="s">
        <v>2363</v>
      </c>
      <c r="D156" s="82" t="s">
        <v>219</v>
      </c>
      <c r="E156" s="294" t="s">
        <v>6019</v>
      </c>
      <c r="F156" s="82" t="s">
        <v>2794</v>
      </c>
      <c r="G156" s="82" t="s">
        <v>6020</v>
      </c>
      <c r="H156" s="294" t="s">
        <v>6021</v>
      </c>
      <c r="I156" s="301"/>
      <c r="J156" s="301"/>
      <c r="K156" s="301" t="s">
        <v>1397</v>
      </c>
      <c r="L156" s="67"/>
      <c r="M156" s="66" t="s">
        <v>151</v>
      </c>
      <c r="N156" s="260" t="s">
        <v>1253</v>
      </c>
      <c r="O156" s="215" t="s">
        <v>1265</v>
      </c>
      <c r="P156" s="334"/>
      <c r="Q156" s="66" t="s">
        <v>1520</v>
      </c>
      <c r="R156" s="66" t="s">
        <v>6022</v>
      </c>
      <c r="S156" s="294" t="s">
        <v>2798</v>
      </c>
      <c r="T156" s="294" t="s">
        <v>6023</v>
      </c>
      <c r="U156" s="82" t="s">
        <v>6024</v>
      </c>
      <c r="V156" s="82"/>
      <c r="W156" s="276"/>
      <c r="AA156" s="270">
        <f>IF(OR(J156="Fail",ISBLANK(J156)),INDEX('Issue Code Table'!C:C,MATCH(N:N,'Issue Code Table'!A:A,0)),IF(M156="Critical",6,IF(M156="Significant",5,IF(M156="Moderate",3,2))))</f>
        <v>5</v>
      </c>
    </row>
    <row r="157" spans="1:27" ht="212.5" x14ac:dyDescent="0.35">
      <c r="A157" s="82" t="s">
        <v>2141</v>
      </c>
      <c r="B157" s="82" t="s">
        <v>457</v>
      </c>
      <c r="C157" s="300" t="s">
        <v>458</v>
      </c>
      <c r="D157" s="82" t="s">
        <v>219</v>
      </c>
      <c r="E157" s="294" t="s">
        <v>6025</v>
      </c>
      <c r="F157" s="82" t="s">
        <v>2802</v>
      </c>
      <c r="G157" s="82" t="s">
        <v>6026</v>
      </c>
      <c r="H157" s="294" t="s">
        <v>1414</v>
      </c>
      <c r="I157" s="301"/>
      <c r="J157" s="301"/>
      <c r="K157" s="301" t="s">
        <v>1415</v>
      </c>
      <c r="L157" s="67" t="s">
        <v>1416</v>
      </c>
      <c r="M157" s="66" t="s">
        <v>140</v>
      </c>
      <c r="N157" s="260" t="s">
        <v>1417</v>
      </c>
      <c r="O157" s="215" t="s">
        <v>1418</v>
      </c>
      <c r="P157" s="334"/>
      <c r="Q157" s="66" t="s">
        <v>1520</v>
      </c>
      <c r="R157" s="66" t="s">
        <v>6027</v>
      </c>
      <c r="S157" s="294" t="s">
        <v>2109</v>
      </c>
      <c r="T157" s="294" t="s">
        <v>6028</v>
      </c>
      <c r="U157" s="82" t="s">
        <v>6029</v>
      </c>
      <c r="V157" s="82" t="s">
        <v>4902</v>
      </c>
      <c r="W157" s="276"/>
      <c r="AA157" s="270">
        <f>IF(OR(J157="Fail",ISBLANK(J157)),INDEX('Issue Code Table'!C:C,MATCH(N:N,'Issue Code Table'!A:A,0)),IF(M157="Critical",6,IF(M157="Significant",5,IF(M157="Moderate",3,2))))</f>
        <v>5</v>
      </c>
    </row>
    <row r="158" spans="1:27" ht="212.5" x14ac:dyDescent="0.35">
      <c r="A158" s="82" t="s">
        <v>2142</v>
      </c>
      <c r="B158" s="301" t="s">
        <v>471</v>
      </c>
      <c r="C158" s="302" t="s">
        <v>4901</v>
      </c>
      <c r="D158" s="82" t="s">
        <v>219</v>
      </c>
      <c r="E158" s="82" t="s">
        <v>2808</v>
      </c>
      <c r="F158" s="82" t="s">
        <v>2809</v>
      </c>
      <c r="G158" s="82" t="s">
        <v>6030</v>
      </c>
      <c r="H158" s="294" t="s">
        <v>6031</v>
      </c>
      <c r="I158" s="301"/>
      <c r="J158" s="301"/>
      <c r="K158" s="301" t="s">
        <v>1426</v>
      </c>
      <c r="L158" s="67"/>
      <c r="M158" s="66" t="s">
        <v>140</v>
      </c>
      <c r="N158" s="260" t="s">
        <v>1576</v>
      </c>
      <c r="O158" s="215" t="s">
        <v>5013</v>
      </c>
      <c r="P158" s="334"/>
      <c r="Q158" s="66" t="s">
        <v>1520</v>
      </c>
      <c r="R158" s="66" t="s">
        <v>6032</v>
      </c>
      <c r="S158" s="294" t="s">
        <v>1428</v>
      </c>
      <c r="T158" s="294" t="s">
        <v>6033</v>
      </c>
      <c r="U158" s="82" t="s">
        <v>6034</v>
      </c>
      <c r="V158" s="82" t="s">
        <v>1429</v>
      </c>
      <c r="W158" s="276"/>
      <c r="AA158" s="270">
        <f>IF(OR(J158="Fail",ISBLANK(J158)),INDEX('Issue Code Table'!C:C,MATCH(N:N,'Issue Code Table'!A:A,0)),IF(M158="Critical",6,IF(M158="Significant",5,IF(M158="Moderate",3,2))))</f>
        <v>5</v>
      </c>
    </row>
    <row r="159" spans="1:27" ht="225" x14ac:dyDescent="0.35">
      <c r="A159" s="82" t="s">
        <v>2144</v>
      </c>
      <c r="B159" s="82" t="s">
        <v>457</v>
      </c>
      <c r="C159" s="300" t="s">
        <v>458</v>
      </c>
      <c r="D159" s="82" t="s">
        <v>219</v>
      </c>
      <c r="E159" s="294" t="s">
        <v>6035</v>
      </c>
      <c r="F159" s="82" t="s">
        <v>2814</v>
      </c>
      <c r="G159" s="82" t="s">
        <v>6036</v>
      </c>
      <c r="H159" s="294" t="s">
        <v>1434</v>
      </c>
      <c r="I159" s="301"/>
      <c r="J159" s="301"/>
      <c r="K159" s="301" t="s">
        <v>1435</v>
      </c>
      <c r="L159" s="67"/>
      <c r="M159" s="66" t="s">
        <v>140</v>
      </c>
      <c r="N159" s="260" t="s">
        <v>1576</v>
      </c>
      <c r="O159" s="215" t="s">
        <v>5013</v>
      </c>
      <c r="P159" s="334"/>
      <c r="Q159" s="66" t="s">
        <v>1520</v>
      </c>
      <c r="R159" s="66" t="s">
        <v>6037</v>
      </c>
      <c r="S159" s="294" t="s">
        <v>2816</v>
      </c>
      <c r="T159" s="294" t="s">
        <v>6038</v>
      </c>
      <c r="U159" s="82" t="s">
        <v>6039</v>
      </c>
      <c r="V159" s="82" t="s">
        <v>2112</v>
      </c>
      <c r="W159" s="276"/>
      <c r="AA159" s="270">
        <f>IF(OR(J159="Fail",ISBLANK(J159)),INDEX('Issue Code Table'!C:C,MATCH(N:N,'Issue Code Table'!A:A,0)),IF(M159="Critical",6,IF(M159="Significant",5,IF(M159="Moderate",3,2))))</f>
        <v>5</v>
      </c>
    </row>
    <row r="160" spans="1:27" ht="212.5" x14ac:dyDescent="0.35">
      <c r="A160" s="82" t="s">
        <v>2145</v>
      </c>
      <c r="B160" s="301" t="s">
        <v>935</v>
      </c>
      <c r="C160" s="302" t="s">
        <v>936</v>
      </c>
      <c r="D160" s="82" t="s">
        <v>219</v>
      </c>
      <c r="E160" s="82" t="s">
        <v>6040</v>
      </c>
      <c r="F160" s="82" t="s">
        <v>2820</v>
      </c>
      <c r="G160" s="82" t="s">
        <v>6041</v>
      </c>
      <c r="H160" s="294" t="s">
        <v>6042</v>
      </c>
      <c r="I160" s="301"/>
      <c r="J160" s="301"/>
      <c r="K160" s="301" t="s">
        <v>6043</v>
      </c>
      <c r="L160" s="67"/>
      <c r="M160" s="66" t="s">
        <v>140</v>
      </c>
      <c r="N160" s="260" t="s">
        <v>1307</v>
      </c>
      <c r="O160" s="215" t="s">
        <v>1308</v>
      </c>
      <c r="P160" s="334"/>
      <c r="Q160" s="66" t="s">
        <v>1520</v>
      </c>
      <c r="R160" s="66" t="s">
        <v>6044</v>
      </c>
      <c r="S160" s="294" t="s">
        <v>6045</v>
      </c>
      <c r="T160" s="294" t="s">
        <v>6046</v>
      </c>
      <c r="U160" s="82" t="s">
        <v>6047</v>
      </c>
      <c r="V160" s="82" t="s">
        <v>4787</v>
      </c>
      <c r="W160" s="276"/>
      <c r="AA160" s="270">
        <f>IF(OR(J160="Fail",ISBLANK(J160)),INDEX('Issue Code Table'!C:C,MATCH(N:N,'Issue Code Table'!A:A,0)),IF(M160="Critical",6,IF(M160="Significant",5,IF(M160="Moderate",3,2))))</f>
        <v>6</v>
      </c>
    </row>
    <row r="161" spans="1:27" ht="225" x14ac:dyDescent="0.35">
      <c r="A161" s="82" t="s">
        <v>2146</v>
      </c>
      <c r="B161" s="301" t="s">
        <v>935</v>
      </c>
      <c r="C161" s="302" t="s">
        <v>936</v>
      </c>
      <c r="D161" s="82" t="s">
        <v>219</v>
      </c>
      <c r="E161" s="294" t="s">
        <v>6048</v>
      </c>
      <c r="F161" s="82" t="s">
        <v>2826</v>
      </c>
      <c r="G161" s="82" t="s">
        <v>6049</v>
      </c>
      <c r="H161" s="294" t="s">
        <v>1453</v>
      </c>
      <c r="I161" s="301"/>
      <c r="J161" s="301"/>
      <c r="K161" s="301" t="s">
        <v>1454</v>
      </c>
      <c r="L161" s="67" t="s">
        <v>6050</v>
      </c>
      <c r="M161" s="66" t="s">
        <v>140</v>
      </c>
      <c r="N161" s="260" t="s">
        <v>1557</v>
      </c>
      <c r="O161" s="215" t="s">
        <v>1558</v>
      </c>
      <c r="P161" s="334"/>
      <c r="Q161" s="66" t="s">
        <v>1520</v>
      </c>
      <c r="R161" s="66" t="s">
        <v>6051</v>
      </c>
      <c r="S161" s="294" t="s">
        <v>1456</v>
      </c>
      <c r="T161" s="294" t="s">
        <v>6052</v>
      </c>
      <c r="U161" s="82" t="s">
        <v>6053</v>
      </c>
      <c r="V161" s="82" t="s">
        <v>1457</v>
      </c>
      <c r="W161" s="276"/>
      <c r="AA161" s="270">
        <f>IF(OR(J161="Fail",ISBLANK(J161)),INDEX('Issue Code Table'!C:C,MATCH(N:N,'Issue Code Table'!A:A,0)),IF(M161="Critical",6,IF(M161="Significant",5,IF(M161="Moderate",3,2))))</f>
        <v>7</v>
      </c>
    </row>
    <row r="162" spans="1:27" ht="212.5" x14ac:dyDescent="0.35">
      <c r="A162" s="82" t="s">
        <v>2147</v>
      </c>
      <c r="B162" s="301" t="s">
        <v>313</v>
      </c>
      <c r="C162" s="302" t="s">
        <v>314</v>
      </c>
      <c r="D162" s="82" t="s">
        <v>219</v>
      </c>
      <c r="E162" s="294" t="s">
        <v>6054</v>
      </c>
      <c r="F162" s="82" t="s">
        <v>2832</v>
      </c>
      <c r="G162" s="82" t="s">
        <v>6055</v>
      </c>
      <c r="H162" s="294" t="s">
        <v>1462</v>
      </c>
      <c r="I162" s="301"/>
      <c r="J162" s="301"/>
      <c r="K162" s="301" t="s">
        <v>2116</v>
      </c>
      <c r="L162" s="67"/>
      <c r="M162" s="66" t="s">
        <v>140</v>
      </c>
      <c r="N162" s="260" t="s">
        <v>185</v>
      </c>
      <c r="O162" s="215" t="s">
        <v>186</v>
      </c>
      <c r="P162" s="334"/>
      <c r="Q162" s="66" t="s">
        <v>1520</v>
      </c>
      <c r="R162" s="66" t="s">
        <v>6056</v>
      </c>
      <c r="S162" s="294" t="s">
        <v>6057</v>
      </c>
      <c r="T162" s="294" t="s">
        <v>6058</v>
      </c>
      <c r="U162" s="82" t="s">
        <v>6059</v>
      </c>
      <c r="V162" s="82" t="s">
        <v>4903</v>
      </c>
      <c r="W162" s="276"/>
      <c r="AA162" s="270">
        <f>IF(OR(J162="Fail",ISBLANK(J162)),INDEX('Issue Code Table'!C:C,MATCH(N:N,'Issue Code Table'!A:A,0)),IF(M162="Critical",6,IF(M162="Significant",5,IF(M162="Moderate",3,2))))</f>
        <v>5</v>
      </c>
    </row>
    <row r="163" spans="1:27" ht="375" x14ac:dyDescent="0.35">
      <c r="A163" s="82" t="s">
        <v>2148</v>
      </c>
      <c r="B163" s="301" t="s">
        <v>2891</v>
      </c>
      <c r="C163" s="302" t="s">
        <v>2892</v>
      </c>
      <c r="D163" s="82" t="s">
        <v>219</v>
      </c>
      <c r="E163" s="294" t="s">
        <v>6060</v>
      </c>
      <c r="F163" s="82" t="s">
        <v>6061</v>
      </c>
      <c r="G163" s="82" t="s">
        <v>6062</v>
      </c>
      <c r="H163" s="294" t="s">
        <v>6063</v>
      </c>
      <c r="I163" s="301"/>
      <c r="J163" s="301"/>
      <c r="K163" s="301" t="s">
        <v>6064</v>
      </c>
      <c r="L163" s="343"/>
      <c r="M163" s="66" t="s">
        <v>140</v>
      </c>
      <c r="N163" s="213" t="s">
        <v>6440</v>
      </c>
      <c r="O163" s="213" t="s">
        <v>6465</v>
      </c>
      <c r="P163" s="334"/>
      <c r="Q163" s="66" t="s">
        <v>1520</v>
      </c>
      <c r="R163" s="66" t="s">
        <v>6065</v>
      </c>
      <c r="S163" s="344" t="s">
        <v>6066</v>
      </c>
      <c r="T163" s="344" t="s">
        <v>6067</v>
      </c>
      <c r="U163" s="82" t="s">
        <v>6068</v>
      </c>
      <c r="V163" s="82" t="s">
        <v>6069</v>
      </c>
      <c r="W163" s="276"/>
      <c r="AA163" s="270">
        <f>IF(OR(J163="Fail",ISBLANK(J163)),INDEX('Issue Code Table'!C:C,MATCH(N:N,'Issue Code Table'!A:A,0)),IF(M163="Critical",6,IF(M163="Significant",5,IF(M163="Moderate",3,2))))</f>
        <v>6</v>
      </c>
    </row>
    <row r="164" spans="1:27" ht="409.5" x14ac:dyDescent="0.35">
      <c r="A164" s="82" t="s">
        <v>2149</v>
      </c>
      <c r="B164" s="301" t="s">
        <v>2891</v>
      </c>
      <c r="C164" s="302" t="s">
        <v>2892</v>
      </c>
      <c r="D164" s="82" t="s">
        <v>219</v>
      </c>
      <c r="E164" s="294" t="s">
        <v>6070</v>
      </c>
      <c r="F164" s="82" t="s">
        <v>6071</v>
      </c>
      <c r="G164" s="82" t="s">
        <v>6072</v>
      </c>
      <c r="H164" s="294" t="s">
        <v>6073</v>
      </c>
      <c r="I164" s="301"/>
      <c r="J164" s="301"/>
      <c r="K164" s="301" t="s">
        <v>6074</v>
      </c>
      <c r="L164" s="67"/>
      <c r="M164" s="66" t="s">
        <v>140</v>
      </c>
      <c r="N164" s="260" t="s">
        <v>3977</v>
      </c>
      <c r="O164" s="215" t="s">
        <v>6075</v>
      </c>
      <c r="P164" s="334"/>
      <c r="Q164" s="66" t="s">
        <v>1520</v>
      </c>
      <c r="R164" s="66" t="s">
        <v>6076</v>
      </c>
      <c r="S164" s="294" t="s">
        <v>1475</v>
      </c>
      <c r="T164" s="294" t="s">
        <v>6077</v>
      </c>
      <c r="U164" s="82" t="s">
        <v>6078</v>
      </c>
      <c r="V164" s="82" t="s">
        <v>4794</v>
      </c>
      <c r="W164" s="276"/>
      <c r="AA164" s="270">
        <f>IF(OR(J164="Fail",ISBLANK(J164)),INDEX('Issue Code Table'!C:C,MATCH(N:N,'Issue Code Table'!A:A,0)),IF(M164="Critical",6,IF(M164="Significant",5,IF(M164="Moderate",3,2))))</f>
        <v>6</v>
      </c>
    </row>
    <row r="165" spans="1:27" ht="262.5" x14ac:dyDescent="0.35">
      <c r="A165" s="82" t="s">
        <v>2150</v>
      </c>
      <c r="B165" s="301" t="s">
        <v>2891</v>
      </c>
      <c r="C165" s="302" t="s">
        <v>2892</v>
      </c>
      <c r="D165" s="82" t="s">
        <v>219</v>
      </c>
      <c r="E165" s="294" t="s">
        <v>6079</v>
      </c>
      <c r="F165" s="82" t="s">
        <v>6080</v>
      </c>
      <c r="G165" s="82" t="s">
        <v>6081</v>
      </c>
      <c r="H165" s="82" t="s">
        <v>6082</v>
      </c>
      <c r="I165" s="66"/>
      <c r="J165" s="71"/>
      <c r="K165" s="66" t="s">
        <v>6083</v>
      </c>
      <c r="L165" s="66"/>
      <c r="M165" s="66" t="s">
        <v>140</v>
      </c>
      <c r="N165" s="213" t="s">
        <v>6440</v>
      </c>
      <c r="O165" s="213" t="s">
        <v>6465</v>
      </c>
      <c r="P165" s="330"/>
      <c r="Q165" s="66" t="s">
        <v>1520</v>
      </c>
      <c r="R165" s="66" t="s">
        <v>6084</v>
      </c>
      <c r="S165" s="294" t="s">
        <v>6085</v>
      </c>
      <c r="T165" s="294" t="s">
        <v>6086</v>
      </c>
      <c r="U165" s="82" t="s">
        <v>6087</v>
      </c>
      <c r="V165" s="82" t="s">
        <v>6088</v>
      </c>
      <c r="W165" s="276"/>
      <c r="AA165" s="270">
        <f>IF(OR(J165="Fail",ISBLANK(J165)),INDEX('Issue Code Table'!C:C,MATCH(N:N,'Issue Code Table'!A:A,0)),IF(M165="Critical",6,IF(M165="Significant",5,IF(M165="Moderate",3,2))))</f>
        <v>6</v>
      </c>
    </row>
    <row r="166" spans="1:27" ht="409.5" x14ac:dyDescent="0.35">
      <c r="A166" s="82" t="s">
        <v>2151</v>
      </c>
      <c r="B166" s="301" t="s">
        <v>1477</v>
      </c>
      <c r="C166" s="302" t="s">
        <v>1478</v>
      </c>
      <c r="D166" s="82" t="s">
        <v>219</v>
      </c>
      <c r="E166" s="294" t="s">
        <v>6089</v>
      </c>
      <c r="F166" s="352" t="s">
        <v>6493</v>
      </c>
      <c r="G166" s="352" t="s">
        <v>6492</v>
      </c>
      <c r="H166" s="352" t="s">
        <v>6090</v>
      </c>
      <c r="I166" s="301"/>
      <c r="J166" s="301"/>
      <c r="K166" s="301" t="s">
        <v>6091</v>
      </c>
      <c r="L166" s="66"/>
      <c r="M166" s="66" t="s">
        <v>151</v>
      </c>
      <c r="N166" s="260" t="s">
        <v>2971</v>
      </c>
      <c r="O166" s="215" t="s">
        <v>2972</v>
      </c>
      <c r="P166" s="334"/>
      <c r="Q166" s="66" t="s">
        <v>1520</v>
      </c>
      <c r="R166" s="66" t="s">
        <v>6092</v>
      </c>
      <c r="S166" s="352" t="s">
        <v>6497</v>
      </c>
      <c r="T166" s="352" t="s">
        <v>6496</v>
      </c>
      <c r="U166" s="352" t="s">
        <v>6495</v>
      </c>
      <c r="V166" s="82"/>
      <c r="W166" s="276"/>
      <c r="AA166" s="270">
        <f>IF(OR(J166="Fail",ISBLANK(J166)),INDEX('Issue Code Table'!C:C,MATCH(N:N,'Issue Code Table'!A:A,0)),IF(M166="Critical",6,IF(M166="Significant",5,IF(M166="Moderate",3,2))))</f>
        <v>4</v>
      </c>
    </row>
    <row r="167" spans="1:27" ht="237.5" x14ac:dyDescent="0.35">
      <c r="A167" s="82" t="s">
        <v>2152</v>
      </c>
      <c r="B167" s="301" t="s">
        <v>977</v>
      </c>
      <c r="C167" s="302" t="s">
        <v>978</v>
      </c>
      <c r="D167" s="82" t="s">
        <v>219</v>
      </c>
      <c r="E167" s="294" t="s">
        <v>2843</v>
      </c>
      <c r="F167" s="82" t="s">
        <v>2844</v>
      </c>
      <c r="G167" s="82" t="s">
        <v>6093</v>
      </c>
      <c r="H167" s="294" t="s">
        <v>6094</v>
      </c>
      <c r="I167" s="301"/>
      <c r="J167" s="301"/>
      <c r="K167" s="301" t="s">
        <v>6095</v>
      </c>
      <c r="L167" s="67"/>
      <c r="M167" s="66" t="s">
        <v>140</v>
      </c>
      <c r="N167" s="260" t="s">
        <v>4127</v>
      </c>
      <c r="O167" s="215" t="s">
        <v>6096</v>
      </c>
      <c r="P167" s="334"/>
      <c r="Q167" s="66" t="s">
        <v>1520</v>
      </c>
      <c r="R167" s="66" t="s">
        <v>6097</v>
      </c>
      <c r="S167" s="294" t="s">
        <v>1495</v>
      </c>
      <c r="T167" s="294" t="s">
        <v>6098</v>
      </c>
      <c r="U167" s="82" t="s">
        <v>6099</v>
      </c>
      <c r="V167" s="82" t="s">
        <v>1496</v>
      </c>
      <c r="W167" s="276"/>
      <c r="AA167" s="270">
        <f>IF(OR(J167="Fail",ISBLANK(J167)),INDEX('Issue Code Table'!C:C,MATCH(N:N,'Issue Code Table'!A:A,0)),IF(M167="Critical",6,IF(M167="Significant",5,IF(M167="Moderate",3,2))))</f>
        <v>5</v>
      </c>
    </row>
    <row r="168" spans="1:27" ht="150" x14ac:dyDescent="0.35">
      <c r="A168" s="82" t="s">
        <v>2154</v>
      </c>
      <c r="B168" s="82" t="s">
        <v>546</v>
      </c>
      <c r="C168" s="300" t="s">
        <v>547</v>
      </c>
      <c r="D168" s="82" t="s">
        <v>219</v>
      </c>
      <c r="E168" s="294" t="s">
        <v>6100</v>
      </c>
      <c r="F168" s="82" t="s">
        <v>2850</v>
      </c>
      <c r="G168" s="82" t="s">
        <v>6101</v>
      </c>
      <c r="H168" s="294" t="s">
        <v>6102</v>
      </c>
      <c r="I168" s="301"/>
      <c r="J168" s="301"/>
      <c r="K168" s="301" t="s">
        <v>6103</v>
      </c>
      <c r="L168" s="66" t="s">
        <v>1511</v>
      </c>
      <c r="M168" s="66" t="s">
        <v>198</v>
      </c>
      <c r="N168" s="260" t="s">
        <v>3580</v>
      </c>
      <c r="O168" s="215" t="s">
        <v>5226</v>
      </c>
      <c r="P168" s="334"/>
      <c r="Q168" s="66" t="s">
        <v>1520</v>
      </c>
      <c r="R168" s="66" t="s">
        <v>6104</v>
      </c>
      <c r="S168" s="294" t="s">
        <v>1513</v>
      </c>
      <c r="T168" s="294" t="s">
        <v>6105</v>
      </c>
      <c r="U168" s="82" t="s">
        <v>6106</v>
      </c>
      <c r="V168" s="82"/>
      <c r="W168" s="276"/>
      <c r="AA168" s="270">
        <f>IF(OR(J168="Fail",ISBLANK(J168)),INDEX('Issue Code Table'!C:C,MATCH(N:N,'Issue Code Table'!A:A,0)),IF(M168="Critical",6,IF(M168="Significant",5,IF(M168="Moderate",3,2))))</f>
        <v>5</v>
      </c>
    </row>
    <row r="169" spans="1:27" ht="212.5" x14ac:dyDescent="0.35">
      <c r="A169" s="82" t="s">
        <v>2155</v>
      </c>
      <c r="B169" s="301" t="s">
        <v>471</v>
      </c>
      <c r="C169" s="302" t="s">
        <v>4901</v>
      </c>
      <c r="D169" s="82" t="s">
        <v>219</v>
      </c>
      <c r="E169" s="294" t="s">
        <v>6107</v>
      </c>
      <c r="F169" s="82" t="s">
        <v>2856</v>
      </c>
      <c r="G169" s="82" t="s">
        <v>6108</v>
      </c>
      <c r="H169" s="294" t="s">
        <v>2858</v>
      </c>
      <c r="I169" s="301"/>
      <c r="J169" s="301"/>
      <c r="K169" s="301" t="s">
        <v>6109</v>
      </c>
      <c r="L169" s="67"/>
      <c r="M169" s="66" t="s">
        <v>140</v>
      </c>
      <c r="N169" s="260" t="s">
        <v>1307</v>
      </c>
      <c r="O169" s="215" t="s">
        <v>1308</v>
      </c>
      <c r="P169" s="334"/>
      <c r="Q169" s="66" t="s">
        <v>1520</v>
      </c>
      <c r="R169" s="66" t="s">
        <v>6110</v>
      </c>
      <c r="S169" s="294" t="s">
        <v>2861</v>
      </c>
      <c r="T169" s="294" t="s">
        <v>6111</v>
      </c>
      <c r="U169" s="82" t="s">
        <v>6112</v>
      </c>
      <c r="V169" s="82" t="s">
        <v>2864</v>
      </c>
      <c r="W169" s="276"/>
      <c r="AA169" s="270">
        <f>IF(OR(J169="Fail",ISBLANK(J169)),INDEX('Issue Code Table'!C:C,MATCH(N:N,'Issue Code Table'!A:A,0)),IF(M169="Critical",6,IF(M169="Significant",5,IF(M169="Moderate",3,2))))</f>
        <v>6</v>
      </c>
    </row>
    <row r="170" spans="1:27" ht="262.5" x14ac:dyDescent="0.35">
      <c r="A170" s="82" t="s">
        <v>2156</v>
      </c>
      <c r="B170" s="345" t="s">
        <v>2866</v>
      </c>
      <c r="C170" s="302" t="s">
        <v>2867</v>
      </c>
      <c r="D170" s="82" t="s">
        <v>219</v>
      </c>
      <c r="E170" s="294" t="s">
        <v>2868</v>
      </c>
      <c r="F170" s="82" t="s">
        <v>2869</v>
      </c>
      <c r="G170" s="82" t="s">
        <v>6113</v>
      </c>
      <c r="H170" s="294" t="s">
        <v>6114</v>
      </c>
      <c r="I170" s="301"/>
      <c r="J170" s="301"/>
      <c r="K170" s="301" t="s">
        <v>6115</v>
      </c>
      <c r="L170" s="67"/>
      <c r="M170" s="66" t="s">
        <v>151</v>
      </c>
      <c r="N170" s="260" t="s">
        <v>2873</v>
      </c>
      <c r="O170" s="215" t="s">
        <v>2874</v>
      </c>
      <c r="P170" s="334"/>
      <c r="Q170" s="66" t="s">
        <v>1520</v>
      </c>
      <c r="R170" s="66" t="s">
        <v>6116</v>
      </c>
      <c r="S170" s="294" t="s">
        <v>2876</v>
      </c>
      <c r="T170" s="294" t="s">
        <v>6117</v>
      </c>
      <c r="U170" s="82" t="s">
        <v>6118</v>
      </c>
      <c r="V170" s="82"/>
      <c r="W170" s="276"/>
      <c r="AA170" s="270">
        <f>IF(OR(J170="Fail",ISBLANK(J170)),INDEX('Issue Code Table'!C:C,MATCH(N:N,'Issue Code Table'!A:A,0)),IF(M170="Critical",6,IF(M170="Significant",5,IF(M170="Moderate",3,2))))</f>
        <v>4</v>
      </c>
    </row>
    <row r="171" spans="1:27" ht="212.5" x14ac:dyDescent="0.35">
      <c r="A171" s="82" t="s">
        <v>2158</v>
      </c>
      <c r="B171" s="345" t="s">
        <v>2866</v>
      </c>
      <c r="C171" s="302" t="s">
        <v>2867</v>
      </c>
      <c r="D171" s="82" t="s">
        <v>219</v>
      </c>
      <c r="E171" s="294" t="s">
        <v>6119</v>
      </c>
      <c r="F171" s="82" t="s">
        <v>6120</v>
      </c>
      <c r="G171" s="82" t="s">
        <v>6121</v>
      </c>
      <c r="H171" s="294" t="s">
        <v>6122</v>
      </c>
      <c r="I171" s="66"/>
      <c r="J171" s="71"/>
      <c r="K171" s="294" t="s">
        <v>6123</v>
      </c>
      <c r="L171" s="321" t="s">
        <v>6124</v>
      </c>
      <c r="M171" s="66" t="s">
        <v>151</v>
      </c>
      <c r="N171" s="260" t="s">
        <v>2873</v>
      </c>
      <c r="O171" s="215" t="s">
        <v>2874</v>
      </c>
      <c r="P171" s="334"/>
      <c r="Q171" s="66" t="s">
        <v>1520</v>
      </c>
      <c r="R171" s="66" t="s">
        <v>6125</v>
      </c>
      <c r="S171" s="294" t="s">
        <v>2887</v>
      </c>
      <c r="T171" s="294" t="s">
        <v>6126</v>
      </c>
      <c r="U171" s="82" t="s">
        <v>6127</v>
      </c>
      <c r="V171" s="82"/>
      <c r="W171" s="276"/>
      <c r="AA171" s="270">
        <f>IF(OR(J171="Fail",ISBLANK(J171)),INDEX('Issue Code Table'!C:C,MATCH(N:N,'Issue Code Table'!A:A,0)),IF(M171="Critical",6,IF(M171="Significant",5,IF(M171="Moderate",3,2))))</f>
        <v>4</v>
      </c>
    </row>
    <row r="172" spans="1:27" ht="409.5" x14ac:dyDescent="0.35">
      <c r="A172" s="82" t="s">
        <v>2160</v>
      </c>
      <c r="B172" s="301" t="s">
        <v>471</v>
      </c>
      <c r="C172" s="302" t="s">
        <v>4901</v>
      </c>
      <c r="D172" s="82" t="s">
        <v>219</v>
      </c>
      <c r="E172" s="294" t="s">
        <v>2936</v>
      </c>
      <c r="F172" s="294" t="s">
        <v>6401</v>
      </c>
      <c r="G172" s="294" t="s">
        <v>6402</v>
      </c>
      <c r="H172" s="294" t="s">
        <v>6403</v>
      </c>
      <c r="I172" s="301"/>
      <c r="J172" s="301"/>
      <c r="K172" s="301" t="s">
        <v>1517</v>
      </c>
      <c r="L172" s="321" t="s">
        <v>6407</v>
      </c>
      <c r="M172" s="66" t="s">
        <v>140</v>
      </c>
      <c r="N172" s="260" t="s">
        <v>1518</v>
      </c>
      <c r="O172" s="215" t="s">
        <v>1519</v>
      </c>
      <c r="P172" s="334"/>
      <c r="Q172" s="66" t="s">
        <v>1559</v>
      </c>
      <c r="R172" s="66" t="s">
        <v>1596</v>
      </c>
      <c r="S172" s="294" t="s">
        <v>6128</v>
      </c>
      <c r="T172" s="294" t="s">
        <v>6408</v>
      </c>
      <c r="U172" s="82" t="s">
        <v>6409</v>
      </c>
      <c r="V172" s="82" t="s">
        <v>2937</v>
      </c>
      <c r="W172" s="276"/>
      <c r="AA172" s="270">
        <f>IF(OR(J172="Fail",ISBLANK(J172)),INDEX('Issue Code Table'!C:C,MATCH(N:N,'Issue Code Table'!A:A,0)),IF(M172="Critical",6,IF(M172="Significant",5,IF(M172="Moderate",3,2))))</f>
        <v>6</v>
      </c>
    </row>
    <row r="173" spans="1:27" ht="409.5" x14ac:dyDescent="0.35">
      <c r="A173" s="82" t="s">
        <v>2163</v>
      </c>
      <c r="B173" s="82" t="s">
        <v>1525</v>
      </c>
      <c r="C173" s="300" t="s">
        <v>1526</v>
      </c>
      <c r="D173" s="82" t="s">
        <v>219</v>
      </c>
      <c r="E173" s="294" t="s">
        <v>6129</v>
      </c>
      <c r="F173" s="82" t="s">
        <v>6130</v>
      </c>
      <c r="G173" s="82" t="s">
        <v>6131</v>
      </c>
      <c r="H173" s="294" t="s">
        <v>6132</v>
      </c>
      <c r="I173" s="301"/>
      <c r="J173" s="301"/>
      <c r="K173" s="301" t="s">
        <v>6133</v>
      </c>
      <c r="L173" s="67" t="s">
        <v>6134</v>
      </c>
      <c r="M173" s="66" t="s">
        <v>140</v>
      </c>
      <c r="N173" s="260" t="s">
        <v>1417</v>
      </c>
      <c r="O173" s="215" t="s">
        <v>1418</v>
      </c>
      <c r="P173" s="334"/>
      <c r="Q173" s="66" t="s">
        <v>1559</v>
      </c>
      <c r="R173" s="66" t="s">
        <v>1560</v>
      </c>
      <c r="S173" s="294" t="s">
        <v>2943</v>
      </c>
      <c r="T173" s="294" t="s">
        <v>6135</v>
      </c>
      <c r="U173" s="82" t="s">
        <v>6136</v>
      </c>
      <c r="V173" s="82" t="s">
        <v>1523</v>
      </c>
      <c r="W173" s="276"/>
      <c r="AA173" s="270">
        <f>IF(OR(J173="Fail",ISBLANK(J173)),INDEX('Issue Code Table'!C:C,MATCH(N:N,'Issue Code Table'!A:A,0)),IF(M173="Critical",6,IF(M173="Significant",5,IF(M173="Moderate",3,2))))</f>
        <v>5</v>
      </c>
    </row>
    <row r="174" spans="1:27" ht="187.5" x14ac:dyDescent="0.35">
      <c r="A174" s="82" t="s">
        <v>2165</v>
      </c>
      <c r="B174" s="301" t="s">
        <v>1467</v>
      </c>
      <c r="C174" s="302" t="s">
        <v>1468</v>
      </c>
      <c r="D174" s="82" t="s">
        <v>219</v>
      </c>
      <c r="E174" s="294" t="s">
        <v>6137</v>
      </c>
      <c r="F174" s="82" t="s">
        <v>6138</v>
      </c>
      <c r="G174" s="82" t="s">
        <v>6139</v>
      </c>
      <c r="H174" s="294" t="s">
        <v>6140</v>
      </c>
      <c r="I174" s="301"/>
      <c r="J174" s="301"/>
      <c r="K174" s="301" t="s">
        <v>1549</v>
      </c>
      <c r="L174" s="66"/>
      <c r="M174" s="66" t="s">
        <v>140</v>
      </c>
      <c r="N174" s="260" t="s">
        <v>185</v>
      </c>
      <c r="O174" s="215" t="s">
        <v>186</v>
      </c>
      <c r="P174" s="334"/>
      <c r="Q174" s="66" t="s">
        <v>1559</v>
      </c>
      <c r="R174" s="66" t="s">
        <v>1568</v>
      </c>
      <c r="S174" s="294" t="s">
        <v>6141</v>
      </c>
      <c r="T174" s="294" t="s">
        <v>6142</v>
      </c>
      <c r="U174" s="82" t="s">
        <v>6143</v>
      </c>
      <c r="V174" s="82" t="s">
        <v>2128</v>
      </c>
      <c r="W174" s="276"/>
      <c r="AA174" s="270">
        <f>IF(OR(J174="Fail",ISBLANK(J174)),INDEX('Issue Code Table'!C:C,MATCH(N:N,'Issue Code Table'!A:A,0)),IF(M174="Critical",6,IF(M174="Significant",5,IF(M174="Moderate",3,2))))</f>
        <v>5</v>
      </c>
    </row>
    <row r="175" spans="1:27" ht="400" x14ac:dyDescent="0.35">
      <c r="A175" s="82" t="s">
        <v>2167</v>
      </c>
      <c r="B175" s="301" t="s">
        <v>471</v>
      </c>
      <c r="C175" s="302" t="s">
        <v>4901</v>
      </c>
      <c r="D175" s="82" t="s">
        <v>219</v>
      </c>
      <c r="E175" s="294" t="s">
        <v>6144</v>
      </c>
      <c r="F175" s="82" t="s">
        <v>6145</v>
      </c>
      <c r="G175" s="82" t="s">
        <v>6146</v>
      </c>
      <c r="H175" s="294" t="s">
        <v>2950</v>
      </c>
      <c r="I175" s="301"/>
      <c r="J175" s="301"/>
      <c r="K175" s="301" t="s">
        <v>6147</v>
      </c>
      <c r="L175" s="67" t="s">
        <v>1539</v>
      </c>
      <c r="M175" s="66" t="s">
        <v>151</v>
      </c>
      <c r="N175" s="260" t="s">
        <v>1540</v>
      </c>
      <c r="O175" s="215" t="s">
        <v>1541</v>
      </c>
      <c r="P175" s="334"/>
      <c r="Q175" s="66" t="s">
        <v>1559</v>
      </c>
      <c r="R175" s="66" t="s">
        <v>1578</v>
      </c>
      <c r="S175" s="294" t="s">
        <v>6148</v>
      </c>
      <c r="T175" s="294" t="s">
        <v>6149</v>
      </c>
      <c r="U175" s="82" t="s">
        <v>6150</v>
      </c>
      <c r="V175" s="82"/>
      <c r="W175" s="276"/>
      <c r="AA175" s="270">
        <f>IF(OR(J175="Fail",ISBLANK(J175)),INDEX('Issue Code Table'!C:C,MATCH(N:N,'Issue Code Table'!A:A,0)),IF(M175="Critical",6,IF(M175="Significant",5,IF(M175="Moderate",3,2))))</f>
        <v>3</v>
      </c>
    </row>
    <row r="176" spans="1:27" ht="350" x14ac:dyDescent="0.35">
      <c r="A176" s="82" t="s">
        <v>2169</v>
      </c>
      <c r="B176" s="82" t="s">
        <v>2959</v>
      </c>
      <c r="C176" s="300" t="s">
        <v>2960</v>
      </c>
      <c r="D176" s="82" t="s">
        <v>219</v>
      </c>
      <c r="E176" s="294" t="s">
        <v>6151</v>
      </c>
      <c r="F176" s="82" t="s">
        <v>2962</v>
      </c>
      <c r="G176" s="82" t="s">
        <v>6152</v>
      </c>
      <c r="H176" s="294" t="s">
        <v>6153</v>
      </c>
      <c r="I176" s="301"/>
      <c r="J176" s="301"/>
      <c r="K176" s="301" t="s">
        <v>6154</v>
      </c>
      <c r="L176" s="67"/>
      <c r="M176" s="66" t="s">
        <v>151</v>
      </c>
      <c r="N176" s="260" t="s">
        <v>2931</v>
      </c>
      <c r="O176" s="215" t="s">
        <v>2932</v>
      </c>
      <c r="P176" s="334"/>
      <c r="Q176" s="66" t="s">
        <v>1296</v>
      </c>
      <c r="R176" s="66" t="s">
        <v>2966</v>
      </c>
      <c r="S176" s="294" t="s">
        <v>6155</v>
      </c>
      <c r="T176" s="294" t="s">
        <v>6156</v>
      </c>
      <c r="U176" s="82" t="s">
        <v>6157</v>
      </c>
      <c r="V176" s="82"/>
      <c r="W176" s="276"/>
      <c r="AA176" s="270">
        <f>IF(OR(J176="Fail",ISBLANK(J176)),INDEX('Issue Code Table'!C:C,MATCH(N:N,'Issue Code Table'!A:A,0)),IF(M176="Critical",6,IF(M176="Significant",5,IF(M176="Moderate",3,2))))</f>
        <v>4</v>
      </c>
    </row>
    <row r="177" spans="1:27" ht="75" x14ac:dyDescent="0.35">
      <c r="A177" s="82" t="s">
        <v>2171</v>
      </c>
      <c r="B177" s="82" t="s">
        <v>144</v>
      </c>
      <c r="C177" s="300" t="s">
        <v>145</v>
      </c>
      <c r="D177" s="82" t="s">
        <v>219</v>
      </c>
      <c r="E177" s="294" t="s">
        <v>6158</v>
      </c>
      <c r="F177" s="82" t="s">
        <v>1564</v>
      </c>
      <c r="G177" s="82" t="s">
        <v>6159</v>
      </c>
      <c r="H177" s="294" t="s">
        <v>6160</v>
      </c>
      <c r="I177" s="301"/>
      <c r="J177" s="301"/>
      <c r="K177" s="301" t="s">
        <v>2131</v>
      </c>
      <c r="L177" s="67"/>
      <c r="M177" s="66" t="s">
        <v>140</v>
      </c>
      <c r="N177" s="260" t="s">
        <v>1576</v>
      </c>
      <c r="O177" s="215" t="s">
        <v>5013</v>
      </c>
      <c r="P177" s="334"/>
      <c r="Q177" s="66" t="s">
        <v>1296</v>
      </c>
      <c r="R177" s="66" t="s">
        <v>2973</v>
      </c>
      <c r="S177" s="294" t="s">
        <v>1569</v>
      </c>
      <c r="T177" s="294" t="s">
        <v>6161</v>
      </c>
      <c r="U177" s="82" t="s">
        <v>6162</v>
      </c>
      <c r="V177" s="82" t="s">
        <v>1570</v>
      </c>
      <c r="W177" s="276"/>
      <c r="AA177" s="270">
        <f>IF(OR(J177="Fail",ISBLANK(J177)),INDEX('Issue Code Table'!C:C,MATCH(N:N,'Issue Code Table'!A:A,0)),IF(M177="Critical",6,IF(M177="Significant",5,IF(M177="Moderate",3,2))))</f>
        <v>5</v>
      </c>
    </row>
    <row r="178" spans="1:27" ht="409.5" x14ac:dyDescent="0.35">
      <c r="A178" s="82" t="s">
        <v>2172</v>
      </c>
      <c r="B178" s="301" t="s">
        <v>1477</v>
      </c>
      <c r="C178" s="302" t="s">
        <v>1478</v>
      </c>
      <c r="D178" s="82" t="s">
        <v>219</v>
      </c>
      <c r="E178" s="294" t="s">
        <v>6163</v>
      </c>
      <c r="F178" s="352" t="s">
        <v>6164</v>
      </c>
      <c r="G178" s="352" t="s">
        <v>6494</v>
      </c>
      <c r="H178" s="352" t="s">
        <v>6165</v>
      </c>
      <c r="I178" s="301"/>
      <c r="J178" s="301"/>
      <c r="K178" s="301" t="s">
        <v>6166</v>
      </c>
      <c r="L178" s="67"/>
      <c r="M178" s="66" t="s">
        <v>151</v>
      </c>
      <c r="N178" s="260" t="s">
        <v>2971</v>
      </c>
      <c r="O178" s="215" t="s">
        <v>2972</v>
      </c>
      <c r="P178" s="334"/>
      <c r="Q178" s="66" t="s">
        <v>1296</v>
      </c>
      <c r="R178" s="66" t="s">
        <v>2978</v>
      </c>
      <c r="S178" s="352" t="s">
        <v>6167</v>
      </c>
      <c r="T178" s="352" t="s">
        <v>6499</v>
      </c>
      <c r="U178" s="352" t="s">
        <v>6498</v>
      </c>
      <c r="V178" s="82"/>
      <c r="W178" s="276"/>
      <c r="AA178" s="270">
        <f>IF(OR(J178="Fail",ISBLANK(J178)),INDEX('Issue Code Table'!C:C,MATCH(N:N,'Issue Code Table'!A:A,0)),IF(M178="Critical",6,IF(M178="Significant",5,IF(M178="Moderate",3,2))))</f>
        <v>4</v>
      </c>
    </row>
    <row r="179" spans="1:27" ht="409.5" x14ac:dyDescent="0.35">
      <c r="A179" s="82" t="s">
        <v>2173</v>
      </c>
      <c r="B179" s="82" t="s">
        <v>457</v>
      </c>
      <c r="C179" s="300" t="s">
        <v>458</v>
      </c>
      <c r="D179" s="82" t="s">
        <v>219</v>
      </c>
      <c r="E179" s="294" t="s">
        <v>6168</v>
      </c>
      <c r="F179" s="82" t="s">
        <v>6169</v>
      </c>
      <c r="G179" s="82" t="s">
        <v>6170</v>
      </c>
      <c r="H179" s="82" t="s">
        <v>6171</v>
      </c>
      <c r="I179" s="66"/>
      <c r="J179" s="71"/>
      <c r="K179" s="66" t="s">
        <v>6172</v>
      </c>
      <c r="L179" s="66"/>
      <c r="M179" s="66" t="s">
        <v>140</v>
      </c>
      <c r="N179" s="260" t="s">
        <v>1576</v>
      </c>
      <c r="O179" s="215" t="s">
        <v>5013</v>
      </c>
      <c r="P179" s="330"/>
      <c r="Q179" s="66" t="s">
        <v>1296</v>
      </c>
      <c r="R179" s="66" t="s">
        <v>2984</v>
      </c>
      <c r="S179" s="294" t="s">
        <v>6173</v>
      </c>
      <c r="T179" s="294" t="s">
        <v>6174</v>
      </c>
      <c r="U179" s="82" t="s">
        <v>6175</v>
      </c>
      <c r="V179" s="82" t="s">
        <v>1580</v>
      </c>
      <c r="W179" s="276"/>
      <c r="AA179" s="270">
        <f>IF(OR(J179="Fail",ISBLANK(J179)),INDEX('Issue Code Table'!C:C,MATCH(N:N,'Issue Code Table'!A:A,0)),IF(M179="Critical",6,IF(M179="Significant",5,IF(M179="Moderate",3,2))))</f>
        <v>5</v>
      </c>
    </row>
    <row r="180" spans="1:27" ht="262.5" x14ac:dyDescent="0.35">
      <c r="A180" s="82" t="s">
        <v>2174</v>
      </c>
      <c r="B180" s="82" t="s">
        <v>144</v>
      </c>
      <c r="C180" s="300" t="s">
        <v>145</v>
      </c>
      <c r="D180" s="82" t="s">
        <v>219</v>
      </c>
      <c r="E180" s="294" t="s">
        <v>6419</v>
      </c>
      <c r="F180" s="82" t="s">
        <v>6415</v>
      </c>
      <c r="G180" s="82" t="s">
        <v>6414</v>
      </c>
      <c r="H180" s="294" t="s">
        <v>6416</v>
      </c>
      <c r="I180" s="301"/>
      <c r="J180" s="301"/>
      <c r="K180" s="301" t="s">
        <v>6176</v>
      </c>
      <c r="L180" s="67" t="s">
        <v>6396</v>
      </c>
      <c r="M180" s="66" t="s">
        <v>140</v>
      </c>
      <c r="N180" s="260" t="s">
        <v>1584</v>
      </c>
      <c r="O180" s="215" t="s">
        <v>1585</v>
      </c>
      <c r="P180" s="334"/>
      <c r="Q180" s="66" t="s">
        <v>3496</v>
      </c>
      <c r="R180" s="66" t="s">
        <v>3497</v>
      </c>
      <c r="S180" s="294" t="s">
        <v>6177</v>
      </c>
      <c r="T180" s="294" t="s">
        <v>6417</v>
      </c>
      <c r="U180" s="82" t="s">
        <v>6418</v>
      </c>
      <c r="V180" s="82" t="s">
        <v>1587</v>
      </c>
      <c r="W180" s="276"/>
      <c r="AA180" s="270">
        <f>IF(OR(J180="Fail",ISBLANK(J180)),INDEX('Issue Code Table'!C:C,MATCH(N:N,'Issue Code Table'!A:A,0)),IF(M180="Critical",6,IF(M180="Significant",5,IF(M180="Moderate",3,2))))</f>
        <v>5</v>
      </c>
    </row>
    <row r="181" spans="1:27" ht="212.5" x14ac:dyDescent="0.35">
      <c r="A181" s="82" t="s">
        <v>2175</v>
      </c>
      <c r="B181" s="301" t="s">
        <v>471</v>
      </c>
      <c r="C181" s="302" t="s">
        <v>4901</v>
      </c>
      <c r="D181" s="82" t="s">
        <v>219</v>
      </c>
      <c r="E181" s="294" t="s">
        <v>6178</v>
      </c>
      <c r="F181" s="82" t="s">
        <v>2136</v>
      </c>
      <c r="G181" s="82" t="s">
        <v>6179</v>
      </c>
      <c r="H181" s="294" t="s">
        <v>6180</v>
      </c>
      <c r="I181" s="301"/>
      <c r="J181" s="301"/>
      <c r="K181" s="301" t="s">
        <v>6181</v>
      </c>
      <c r="L181" s="67" t="s">
        <v>6182</v>
      </c>
      <c r="M181" s="66" t="s">
        <v>151</v>
      </c>
      <c r="N181" s="260" t="s">
        <v>1594</v>
      </c>
      <c r="O181" s="215" t="s">
        <v>1595</v>
      </c>
      <c r="P181" s="334"/>
      <c r="Q181" s="66" t="s">
        <v>3496</v>
      </c>
      <c r="R181" s="66" t="s">
        <v>3504</v>
      </c>
      <c r="S181" s="294" t="s">
        <v>1598</v>
      </c>
      <c r="T181" s="294" t="s">
        <v>6183</v>
      </c>
      <c r="U181" s="82" t="s">
        <v>6184</v>
      </c>
      <c r="V181" s="82"/>
      <c r="W181" s="276"/>
      <c r="AA181" s="270">
        <f>IF(OR(J181="Fail",ISBLANK(J181)),INDEX('Issue Code Table'!C:C,MATCH(N:N,'Issue Code Table'!A:A,0)),IF(M181="Critical",6,IF(M181="Significant",5,IF(M181="Moderate",3,2))))</f>
        <v>5</v>
      </c>
    </row>
    <row r="182" spans="1:27" ht="250" x14ac:dyDescent="0.35">
      <c r="A182" s="82" t="s">
        <v>2176</v>
      </c>
      <c r="B182" s="82" t="s">
        <v>144</v>
      </c>
      <c r="C182" s="300" t="s">
        <v>145</v>
      </c>
      <c r="D182" s="82" t="s">
        <v>219</v>
      </c>
      <c r="E182" s="294" t="s">
        <v>6185</v>
      </c>
      <c r="F182" s="294" t="s">
        <v>2139</v>
      </c>
      <c r="G182" s="294" t="s">
        <v>6186</v>
      </c>
      <c r="H182" s="294" t="s">
        <v>6187</v>
      </c>
      <c r="I182" s="301"/>
      <c r="J182" s="301"/>
      <c r="K182" s="301" t="s">
        <v>6188</v>
      </c>
      <c r="L182" s="67" t="s">
        <v>1602</v>
      </c>
      <c r="M182" s="66" t="s">
        <v>198</v>
      </c>
      <c r="N182" s="260" t="s">
        <v>1603</v>
      </c>
      <c r="O182" s="215" t="s">
        <v>1604</v>
      </c>
      <c r="P182" s="334"/>
      <c r="Q182" s="66" t="s">
        <v>3496</v>
      </c>
      <c r="R182" s="66" t="s">
        <v>3510</v>
      </c>
      <c r="S182" s="294" t="s">
        <v>1606</v>
      </c>
      <c r="T182" s="294" t="s">
        <v>6189</v>
      </c>
      <c r="U182" s="82" t="s">
        <v>6190</v>
      </c>
      <c r="V182" s="82"/>
      <c r="W182" s="276"/>
      <c r="AA182" s="270">
        <f>IF(OR(J182="Fail",ISBLANK(J182)),INDEX('Issue Code Table'!C:C,MATCH(N:N,'Issue Code Table'!A:A,0)),IF(M182="Critical",6,IF(M182="Significant",5,IF(M182="Moderate",3,2))))</f>
        <v>1</v>
      </c>
    </row>
    <row r="183" spans="1:27" ht="250" x14ac:dyDescent="0.35">
      <c r="A183" s="82" t="s">
        <v>2179</v>
      </c>
      <c r="B183" s="82" t="s">
        <v>144</v>
      </c>
      <c r="C183" s="300" t="s">
        <v>145</v>
      </c>
      <c r="D183" s="82" t="s">
        <v>219</v>
      </c>
      <c r="E183" s="294" t="s">
        <v>6191</v>
      </c>
      <c r="F183" s="294" t="s">
        <v>6192</v>
      </c>
      <c r="G183" s="294" t="s">
        <v>6193</v>
      </c>
      <c r="H183" s="294" t="s">
        <v>6194</v>
      </c>
      <c r="I183" s="301"/>
      <c r="J183" s="301"/>
      <c r="K183" s="301" t="s">
        <v>6195</v>
      </c>
      <c r="L183" s="67" t="s">
        <v>6196</v>
      </c>
      <c r="M183" s="66" t="s">
        <v>151</v>
      </c>
      <c r="N183" s="260" t="s">
        <v>1612</v>
      </c>
      <c r="O183" s="215" t="s">
        <v>1613</v>
      </c>
      <c r="P183" s="334"/>
      <c r="Q183" s="66" t="s">
        <v>3496</v>
      </c>
      <c r="R183" s="66" t="s">
        <v>3516</v>
      </c>
      <c r="S183" s="294" t="s">
        <v>1615</v>
      </c>
      <c r="T183" s="294" t="s">
        <v>6197</v>
      </c>
      <c r="U183" s="82" t="s">
        <v>6198</v>
      </c>
      <c r="V183" s="82"/>
      <c r="W183" s="276"/>
      <c r="AA183" s="270">
        <f>IF(OR(J183="Fail",ISBLANK(J183)),INDEX('Issue Code Table'!C:C,MATCH(N:N,'Issue Code Table'!A:A,0)),IF(M183="Critical",6,IF(M183="Significant",5,IF(M183="Moderate",3,2))))</f>
        <v>5</v>
      </c>
    </row>
    <row r="184" spans="1:27" ht="75" x14ac:dyDescent="0.35">
      <c r="A184" s="82" t="s">
        <v>2182</v>
      </c>
      <c r="B184" s="82" t="s">
        <v>144</v>
      </c>
      <c r="C184" s="300" t="s">
        <v>145</v>
      </c>
      <c r="D184" s="82" t="s">
        <v>219</v>
      </c>
      <c r="E184" s="294" t="s">
        <v>6199</v>
      </c>
      <c r="F184" s="82" t="s">
        <v>1618</v>
      </c>
      <c r="G184" s="82" t="s">
        <v>3521</v>
      </c>
      <c r="H184" s="294" t="s">
        <v>6200</v>
      </c>
      <c r="I184" s="301"/>
      <c r="J184" s="301"/>
      <c r="K184" s="301" t="s">
        <v>6201</v>
      </c>
      <c r="L184" s="346"/>
      <c r="M184" s="66" t="s">
        <v>140</v>
      </c>
      <c r="N184" s="260" t="s">
        <v>1584</v>
      </c>
      <c r="O184" s="215" t="s">
        <v>1585</v>
      </c>
      <c r="P184" s="334"/>
      <c r="Q184" s="66" t="s">
        <v>3496</v>
      </c>
      <c r="R184" s="66" t="s">
        <v>3522</v>
      </c>
      <c r="S184" s="294" t="s">
        <v>1624</v>
      </c>
      <c r="T184" s="294" t="s">
        <v>1625</v>
      </c>
      <c r="U184" s="82" t="s">
        <v>2143</v>
      </c>
      <c r="V184" s="82" t="s">
        <v>6202</v>
      </c>
      <c r="W184" s="276"/>
      <c r="AA184" s="270">
        <f>IF(OR(J184="Fail",ISBLANK(J184)),INDEX('Issue Code Table'!C:C,MATCH(N:N,'Issue Code Table'!A:A,0)),IF(M184="Critical",6,IF(M184="Significant",5,IF(M184="Moderate",3,2))))</f>
        <v>5</v>
      </c>
    </row>
    <row r="185" spans="1:27" ht="100" x14ac:dyDescent="0.35">
      <c r="A185" s="82" t="s">
        <v>2184</v>
      </c>
      <c r="B185" s="301" t="s">
        <v>471</v>
      </c>
      <c r="C185" s="302" t="s">
        <v>4901</v>
      </c>
      <c r="D185" s="82" t="s">
        <v>219</v>
      </c>
      <c r="E185" s="294" t="s">
        <v>6203</v>
      </c>
      <c r="F185" s="82" t="s">
        <v>2989</v>
      </c>
      <c r="G185" s="82" t="s">
        <v>6204</v>
      </c>
      <c r="H185" s="294" t="s">
        <v>6205</v>
      </c>
      <c r="I185" s="301"/>
      <c r="J185" s="301"/>
      <c r="K185" s="301" t="s">
        <v>6206</v>
      </c>
      <c r="L185" s="67"/>
      <c r="M185" s="66" t="s">
        <v>151</v>
      </c>
      <c r="N185" s="260" t="s">
        <v>464</v>
      </c>
      <c r="O185" s="215" t="s">
        <v>465</v>
      </c>
      <c r="P185" s="334"/>
      <c r="Q185" s="66" t="s">
        <v>1633</v>
      </c>
      <c r="R185" s="66" t="s">
        <v>1634</v>
      </c>
      <c r="S185" s="294" t="s">
        <v>1635</v>
      </c>
      <c r="T185" s="294" t="s">
        <v>6207</v>
      </c>
      <c r="U185" s="82" t="s">
        <v>6208</v>
      </c>
      <c r="V185" s="82"/>
      <c r="W185" s="276"/>
      <c r="AA185" s="270">
        <f>IF(OR(J185="Fail",ISBLANK(J185)),INDEX('Issue Code Table'!C:C,MATCH(N:N,'Issue Code Table'!A:A,0)),IF(M185="Critical",6,IF(M185="Significant",5,IF(M185="Moderate",3,2))))</f>
        <v>4</v>
      </c>
    </row>
    <row r="186" spans="1:27" ht="100" x14ac:dyDescent="0.35">
      <c r="A186" s="82" t="s">
        <v>2187</v>
      </c>
      <c r="B186" s="301" t="s">
        <v>471</v>
      </c>
      <c r="C186" s="302" t="s">
        <v>4901</v>
      </c>
      <c r="D186" s="82" t="s">
        <v>219</v>
      </c>
      <c r="E186" s="294" t="s">
        <v>6209</v>
      </c>
      <c r="F186" s="82" t="s">
        <v>3009</v>
      </c>
      <c r="G186" s="82" t="s">
        <v>6210</v>
      </c>
      <c r="H186" s="294" t="s">
        <v>6211</v>
      </c>
      <c r="I186" s="301"/>
      <c r="J186" s="301"/>
      <c r="K186" s="301" t="s">
        <v>6212</v>
      </c>
      <c r="L186" s="67"/>
      <c r="M186" s="66" t="s">
        <v>151</v>
      </c>
      <c r="N186" s="260" t="s">
        <v>464</v>
      </c>
      <c r="O186" s="215" t="s">
        <v>465</v>
      </c>
      <c r="P186" s="334"/>
      <c r="Q186" s="66" t="s">
        <v>1633</v>
      </c>
      <c r="R186" s="66" t="s">
        <v>1642</v>
      </c>
      <c r="S186" s="294" t="s">
        <v>1667</v>
      </c>
      <c r="T186" s="294" t="s">
        <v>6213</v>
      </c>
      <c r="U186" s="82" t="s">
        <v>6214</v>
      </c>
      <c r="V186" s="82"/>
      <c r="W186" s="276"/>
      <c r="AA186" s="270">
        <f>IF(OR(J186="Fail",ISBLANK(J186)),INDEX('Issue Code Table'!C:C,MATCH(N:N,'Issue Code Table'!A:A,0)),IF(M186="Critical",6,IF(M186="Significant",5,IF(M186="Moderate",3,2))))</f>
        <v>4</v>
      </c>
    </row>
    <row r="187" spans="1:27" ht="87.5" x14ac:dyDescent="0.35">
      <c r="A187" s="82" t="s">
        <v>2190</v>
      </c>
      <c r="B187" s="301" t="s">
        <v>471</v>
      </c>
      <c r="C187" s="302" t="s">
        <v>4901</v>
      </c>
      <c r="D187" s="82" t="s">
        <v>219</v>
      </c>
      <c r="E187" s="294" t="s">
        <v>6215</v>
      </c>
      <c r="F187" s="82" t="s">
        <v>2993</v>
      </c>
      <c r="G187" s="82" t="s">
        <v>6216</v>
      </c>
      <c r="H187" s="294" t="s">
        <v>6217</v>
      </c>
      <c r="I187" s="301"/>
      <c r="J187" s="301"/>
      <c r="K187" s="301" t="s">
        <v>6218</v>
      </c>
      <c r="L187" s="67"/>
      <c r="M187" s="66" t="s">
        <v>140</v>
      </c>
      <c r="N187" s="260" t="s">
        <v>1576</v>
      </c>
      <c r="O187" s="215" t="s">
        <v>5013</v>
      </c>
      <c r="P187" s="334"/>
      <c r="Q187" s="66" t="s">
        <v>1633</v>
      </c>
      <c r="R187" s="66" t="s">
        <v>1650</v>
      </c>
      <c r="S187" s="294" t="s">
        <v>1643</v>
      </c>
      <c r="T187" s="294" t="s">
        <v>6219</v>
      </c>
      <c r="U187" s="82" t="s">
        <v>6220</v>
      </c>
      <c r="V187" s="82" t="s">
        <v>6221</v>
      </c>
      <c r="W187" s="276"/>
      <c r="AA187" s="270">
        <f>IF(OR(J187="Fail",ISBLANK(J187)),INDEX('Issue Code Table'!C:C,MATCH(N:N,'Issue Code Table'!A:A,0)),IF(M187="Critical",6,IF(M187="Significant",5,IF(M187="Moderate",3,2))))</f>
        <v>5</v>
      </c>
    </row>
    <row r="188" spans="1:27" ht="100" x14ac:dyDescent="0.35">
      <c r="A188" s="82" t="s">
        <v>2191</v>
      </c>
      <c r="B188" s="301" t="s">
        <v>471</v>
      </c>
      <c r="C188" s="302" t="s">
        <v>4901</v>
      </c>
      <c r="D188" s="82" t="s">
        <v>219</v>
      </c>
      <c r="E188" s="294" t="s">
        <v>6222</v>
      </c>
      <c r="F188" s="82" t="s">
        <v>3014</v>
      </c>
      <c r="G188" s="82" t="s">
        <v>6223</v>
      </c>
      <c r="H188" s="294" t="s">
        <v>6224</v>
      </c>
      <c r="I188" s="301"/>
      <c r="J188" s="301"/>
      <c r="K188" s="301" t="s">
        <v>6225</v>
      </c>
      <c r="L188" s="67"/>
      <c r="M188" s="66" t="s">
        <v>151</v>
      </c>
      <c r="N188" s="260" t="s">
        <v>464</v>
      </c>
      <c r="O188" s="215" t="s">
        <v>465</v>
      </c>
      <c r="P188" s="334"/>
      <c r="Q188" s="66" t="s">
        <v>1633</v>
      </c>
      <c r="R188" s="66" t="s">
        <v>1658</v>
      </c>
      <c r="S188" s="294" t="s">
        <v>1674</v>
      </c>
      <c r="T188" s="294" t="s">
        <v>6226</v>
      </c>
      <c r="U188" s="82" t="s">
        <v>6227</v>
      </c>
      <c r="V188" s="82"/>
      <c r="W188" s="276"/>
      <c r="AA188" s="270">
        <f>IF(OR(J188="Fail",ISBLANK(J188)),INDEX('Issue Code Table'!C:C,MATCH(N:N,'Issue Code Table'!A:A,0)),IF(M188="Critical",6,IF(M188="Significant",5,IF(M188="Moderate",3,2))))</f>
        <v>4</v>
      </c>
    </row>
    <row r="189" spans="1:27" ht="100" x14ac:dyDescent="0.35">
      <c r="A189" s="82" t="s">
        <v>2193</v>
      </c>
      <c r="B189" s="301" t="s">
        <v>471</v>
      </c>
      <c r="C189" s="302" t="s">
        <v>4901</v>
      </c>
      <c r="D189" s="82" t="s">
        <v>219</v>
      </c>
      <c r="E189" s="294" t="s">
        <v>6228</v>
      </c>
      <c r="F189" s="82" t="s">
        <v>3025</v>
      </c>
      <c r="G189" s="82" t="s">
        <v>6229</v>
      </c>
      <c r="H189" s="82" t="s">
        <v>6230</v>
      </c>
      <c r="I189" s="66"/>
      <c r="J189" s="71"/>
      <c r="K189" s="82" t="s">
        <v>6231</v>
      </c>
      <c r="L189" s="66"/>
      <c r="M189" s="269" t="s">
        <v>151</v>
      </c>
      <c r="N189" s="260" t="s">
        <v>464</v>
      </c>
      <c r="O189" s="260" t="s">
        <v>465</v>
      </c>
      <c r="P189" s="330"/>
      <c r="Q189" s="66" t="s">
        <v>1633</v>
      </c>
      <c r="R189" s="66" t="s">
        <v>1666</v>
      </c>
      <c r="S189" s="294" t="s">
        <v>1689</v>
      </c>
      <c r="T189" s="294" t="s">
        <v>6232</v>
      </c>
      <c r="U189" s="82" t="s">
        <v>6233</v>
      </c>
      <c r="V189" s="82"/>
      <c r="W189" s="276"/>
      <c r="AA189" s="270">
        <f>IF(OR(J189="Fail",ISBLANK(J189)),INDEX('Issue Code Table'!C:C,MATCH(N:N,'Issue Code Table'!A:A,0)),IF(M189="Critical",6,IF(M189="Significant",5,IF(M189="Moderate",3,2))))</f>
        <v>4</v>
      </c>
    </row>
    <row r="190" spans="1:27" ht="100" x14ac:dyDescent="0.35">
      <c r="A190" s="82" t="s">
        <v>2194</v>
      </c>
      <c r="B190" s="301" t="s">
        <v>471</v>
      </c>
      <c r="C190" s="302" t="s">
        <v>4901</v>
      </c>
      <c r="D190" s="82" t="s">
        <v>219</v>
      </c>
      <c r="E190" s="294" t="s">
        <v>6234</v>
      </c>
      <c r="F190" s="82" t="s">
        <v>3003</v>
      </c>
      <c r="G190" s="82" t="s">
        <v>6235</v>
      </c>
      <c r="H190" s="82" t="s">
        <v>6236</v>
      </c>
      <c r="I190" s="66"/>
      <c r="J190" s="71"/>
      <c r="K190" s="82" t="s">
        <v>6237</v>
      </c>
      <c r="L190" s="66"/>
      <c r="M190" s="269" t="s">
        <v>151</v>
      </c>
      <c r="N190" s="260" t="s">
        <v>464</v>
      </c>
      <c r="O190" s="260" t="s">
        <v>465</v>
      </c>
      <c r="P190" s="330"/>
      <c r="Q190" s="66" t="s">
        <v>1633</v>
      </c>
      <c r="R190" s="66" t="s">
        <v>1673</v>
      </c>
      <c r="S190" s="294" t="s">
        <v>1659</v>
      </c>
      <c r="T190" s="294" t="s">
        <v>6238</v>
      </c>
      <c r="U190" s="82" t="s">
        <v>6239</v>
      </c>
      <c r="V190" s="82"/>
      <c r="W190" s="276"/>
      <c r="AA190" s="270">
        <f>IF(OR(J190="Fail",ISBLANK(J190)),INDEX('Issue Code Table'!C:C,MATCH(N:N,'Issue Code Table'!A:A,0)),IF(M190="Critical",6,IF(M190="Significant",5,IF(M190="Moderate",3,2))))</f>
        <v>4</v>
      </c>
    </row>
    <row r="191" spans="1:27" ht="100" x14ac:dyDescent="0.35">
      <c r="A191" s="82" t="s">
        <v>6369</v>
      </c>
      <c r="B191" s="301" t="s">
        <v>471</v>
      </c>
      <c r="C191" s="302" t="s">
        <v>4901</v>
      </c>
      <c r="D191" s="82" t="s">
        <v>219</v>
      </c>
      <c r="E191" s="294" t="s">
        <v>6240</v>
      </c>
      <c r="F191" s="82" t="s">
        <v>2997</v>
      </c>
      <c r="G191" s="82" t="s">
        <v>6241</v>
      </c>
      <c r="H191" s="294" t="s">
        <v>6242</v>
      </c>
      <c r="I191" s="301"/>
      <c r="J191" s="301"/>
      <c r="K191" s="301" t="s">
        <v>6243</v>
      </c>
      <c r="L191" s="67"/>
      <c r="M191" s="347" t="s">
        <v>151</v>
      </c>
      <c r="N191" s="342" t="s">
        <v>464</v>
      </c>
      <c r="O191" s="342" t="s">
        <v>465</v>
      </c>
      <c r="P191" s="334"/>
      <c r="Q191" s="66" t="s">
        <v>1633</v>
      </c>
      <c r="R191" s="66" t="s">
        <v>1680</v>
      </c>
      <c r="S191" s="294" t="s">
        <v>1651</v>
      </c>
      <c r="T191" s="294" t="s">
        <v>6244</v>
      </c>
      <c r="U191" s="82" t="s">
        <v>6245</v>
      </c>
      <c r="V191" s="82"/>
      <c r="W191" s="276"/>
      <c r="AA191" s="270">
        <f>IF(OR(J191="Fail",ISBLANK(J191)),INDEX('Issue Code Table'!C:C,MATCH(N:N,'Issue Code Table'!A:A,0)),IF(M191="Critical",6,IF(M191="Significant",5,IF(M191="Moderate",3,2))))</f>
        <v>4</v>
      </c>
    </row>
    <row r="192" spans="1:27" ht="100" x14ac:dyDescent="0.35">
      <c r="A192" s="82" t="s">
        <v>6370</v>
      </c>
      <c r="B192" s="301" t="s">
        <v>471</v>
      </c>
      <c r="C192" s="302" t="s">
        <v>4901</v>
      </c>
      <c r="D192" s="82" t="s">
        <v>219</v>
      </c>
      <c r="E192" s="294" t="s">
        <v>6246</v>
      </c>
      <c r="F192" s="82" t="s">
        <v>3019</v>
      </c>
      <c r="G192" s="82" t="s">
        <v>6247</v>
      </c>
      <c r="H192" s="294" t="s">
        <v>6248</v>
      </c>
      <c r="I192" s="301"/>
      <c r="J192" s="301"/>
      <c r="K192" s="301" t="s">
        <v>6249</v>
      </c>
      <c r="L192" s="67"/>
      <c r="M192" s="66" t="s">
        <v>151</v>
      </c>
      <c r="N192" s="260" t="s">
        <v>464</v>
      </c>
      <c r="O192" s="215" t="s">
        <v>465</v>
      </c>
      <c r="P192" s="334"/>
      <c r="Q192" s="66" t="s">
        <v>1633</v>
      </c>
      <c r="R192" s="66" t="s">
        <v>1688</v>
      </c>
      <c r="S192" s="294" t="s">
        <v>1681</v>
      </c>
      <c r="T192" s="294" t="s">
        <v>6250</v>
      </c>
      <c r="U192" s="82" t="s">
        <v>6251</v>
      </c>
      <c r="V192" s="82"/>
      <c r="W192" s="276"/>
      <c r="AA192" s="270">
        <f>IF(OR(J192="Fail",ISBLANK(J192)),INDEX('Issue Code Table'!C:C,MATCH(N:N,'Issue Code Table'!A:A,0)),IF(M192="Critical",6,IF(M192="Significant",5,IF(M192="Moderate",3,2))))</f>
        <v>4</v>
      </c>
    </row>
    <row r="193" spans="1:27" ht="212.5" x14ac:dyDescent="0.35">
      <c r="A193" s="82" t="s">
        <v>6371</v>
      </c>
      <c r="B193" s="82" t="s">
        <v>2959</v>
      </c>
      <c r="C193" s="300" t="s">
        <v>2960</v>
      </c>
      <c r="D193" s="82" t="s">
        <v>219</v>
      </c>
      <c r="E193" s="294" t="s">
        <v>6252</v>
      </c>
      <c r="F193" s="82" t="s">
        <v>3030</v>
      </c>
      <c r="G193" s="82" t="s">
        <v>6253</v>
      </c>
      <c r="H193" s="294" t="s">
        <v>1694</v>
      </c>
      <c r="I193" s="301"/>
      <c r="J193" s="301"/>
      <c r="K193" s="301" t="s">
        <v>6254</v>
      </c>
      <c r="L193" s="67"/>
      <c r="M193" s="66" t="s">
        <v>140</v>
      </c>
      <c r="N193" s="260" t="s">
        <v>185</v>
      </c>
      <c r="O193" s="215" t="s">
        <v>186</v>
      </c>
      <c r="P193" s="334"/>
      <c r="Q193" s="66" t="s">
        <v>1633</v>
      </c>
      <c r="R193" s="66" t="s">
        <v>1696</v>
      </c>
      <c r="S193" s="294" t="s">
        <v>1697</v>
      </c>
      <c r="T193" s="294" t="s">
        <v>6255</v>
      </c>
      <c r="U193" s="82" t="s">
        <v>6256</v>
      </c>
      <c r="V193" s="82" t="s">
        <v>6257</v>
      </c>
      <c r="W193" s="276"/>
      <c r="AA193" s="270">
        <f>IF(OR(J193="Fail",ISBLANK(J193)),INDEX('Issue Code Table'!C:C,MATCH(N:N,'Issue Code Table'!A:A,0)),IF(M193="Critical",6,IF(M193="Significant",5,IF(M193="Moderate",3,2))))</f>
        <v>5</v>
      </c>
    </row>
    <row r="194" spans="1:27" ht="212.5" x14ac:dyDescent="0.35">
      <c r="A194" s="82" t="s">
        <v>6372</v>
      </c>
      <c r="B194" s="82" t="s">
        <v>6258</v>
      </c>
      <c r="C194" s="300" t="s">
        <v>6259</v>
      </c>
      <c r="D194" s="82" t="s">
        <v>219</v>
      </c>
      <c r="E194" s="294" t="s">
        <v>6260</v>
      </c>
      <c r="F194" s="82" t="s">
        <v>1701</v>
      </c>
      <c r="G194" s="82" t="s">
        <v>6261</v>
      </c>
      <c r="H194" s="294" t="s">
        <v>6262</v>
      </c>
      <c r="I194" s="301"/>
      <c r="J194" s="301"/>
      <c r="K194" s="301" t="s">
        <v>6263</v>
      </c>
      <c r="L194" s="67"/>
      <c r="M194" s="66" t="s">
        <v>151</v>
      </c>
      <c r="N194" s="260" t="s">
        <v>464</v>
      </c>
      <c r="O194" s="215" t="s">
        <v>465</v>
      </c>
      <c r="P194" s="334"/>
      <c r="Q194" s="66" t="s">
        <v>1633</v>
      </c>
      <c r="R194" s="66" t="s">
        <v>1705</v>
      </c>
      <c r="S194" s="294" t="s">
        <v>1706</v>
      </c>
      <c r="T194" s="294" t="s">
        <v>1707</v>
      </c>
      <c r="U194" s="82" t="s">
        <v>1707</v>
      </c>
      <c r="V194" s="82"/>
      <c r="W194" s="276"/>
      <c r="AA194" s="270">
        <f>IF(OR(J194="Fail",ISBLANK(J194)),INDEX('Issue Code Table'!C:C,MATCH(N:N,'Issue Code Table'!A:A,0)),IF(M194="Critical",6,IF(M194="Significant",5,IF(M194="Moderate",3,2))))</f>
        <v>4</v>
      </c>
    </row>
    <row r="195" spans="1:27" ht="212.5" x14ac:dyDescent="0.35">
      <c r="A195" s="82" t="s">
        <v>6373</v>
      </c>
      <c r="B195" s="82" t="s">
        <v>6258</v>
      </c>
      <c r="C195" s="300" t="s">
        <v>6259</v>
      </c>
      <c r="D195" s="82" t="s">
        <v>219</v>
      </c>
      <c r="E195" s="294" t="s">
        <v>6264</v>
      </c>
      <c r="F195" s="82" t="s">
        <v>1710</v>
      </c>
      <c r="G195" s="82" t="s">
        <v>6265</v>
      </c>
      <c r="H195" s="294" t="s">
        <v>1712</v>
      </c>
      <c r="I195" s="301"/>
      <c r="J195" s="301"/>
      <c r="K195" s="301" t="s">
        <v>6266</v>
      </c>
      <c r="L195" s="67"/>
      <c r="M195" s="66" t="s">
        <v>151</v>
      </c>
      <c r="N195" s="260" t="s">
        <v>464</v>
      </c>
      <c r="O195" s="215" t="s">
        <v>465</v>
      </c>
      <c r="P195" s="334"/>
      <c r="Q195" s="66" t="s">
        <v>1633</v>
      </c>
      <c r="R195" s="66" t="s">
        <v>1714</v>
      </c>
      <c r="S195" s="294" t="s">
        <v>1706</v>
      </c>
      <c r="T195" s="294" t="s">
        <v>1707</v>
      </c>
      <c r="U195" s="82" t="s">
        <v>1707</v>
      </c>
      <c r="V195" s="82"/>
      <c r="W195" s="276"/>
      <c r="AA195" s="270">
        <f>IF(OR(J195="Fail",ISBLANK(J195)),INDEX('Issue Code Table'!C:C,MATCH(N:N,'Issue Code Table'!A:A,0)),IF(M195="Critical",6,IF(M195="Significant",5,IF(M195="Moderate",3,2))))</f>
        <v>4</v>
      </c>
    </row>
    <row r="196" spans="1:27" ht="200" x14ac:dyDescent="0.35">
      <c r="A196" s="82" t="s">
        <v>6374</v>
      </c>
      <c r="B196" s="301" t="s">
        <v>180</v>
      </c>
      <c r="C196" s="302" t="s">
        <v>181</v>
      </c>
      <c r="D196" s="82" t="s">
        <v>206</v>
      </c>
      <c r="E196" s="294" t="s">
        <v>3038</v>
      </c>
      <c r="F196" s="82" t="s">
        <v>1717</v>
      </c>
      <c r="G196" s="82" t="s">
        <v>6267</v>
      </c>
      <c r="H196" s="294" t="s">
        <v>1719</v>
      </c>
      <c r="I196" s="301"/>
      <c r="J196" s="301"/>
      <c r="K196" s="301" t="s">
        <v>6268</v>
      </c>
      <c r="L196" s="67"/>
      <c r="M196" s="66" t="s">
        <v>140</v>
      </c>
      <c r="N196" s="260" t="s">
        <v>185</v>
      </c>
      <c r="O196" s="215" t="s">
        <v>186</v>
      </c>
      <c r="P196" s="334"/>
      <c r="Q196" s="66" t="s">
        <v>1633</v>
      </c>
      <c r="R196" s="66" t="s">
        <v>1721</v>
      </c>
      <c r="S196" s="294" t="s">
        <v>1722</v>
      </c>
      <c r="T196" s="294" t="s">
        <v>1723</v>
      </c>
      <c r="U196" s="82" t="s">
        <v>6269</v>
      </c>
      <c r="V196" s="82" t="s">
        <v>6270</v>
      </c>
      <c r="W196" s="276"/>
      <c r="AA196" s="270">
        <f>IF(OR(J196="Fail",ISBLANK(J196)),INDEX('Issue Code Table'!C:C,MATCH(N:N,'Issue Code Table'!A:A,0)),IF(M196="Critical",6,IF(M196="Significant",5,IF(M196="Moderate",3,2))))</f>
        <v>5</v>
      </c>
    </row>
    <row r="197" spans="1:27" ht="200" x14ac:dyDescent="0.35">
      <c r="A197" s="82" t="s">
        <v>6375</v>
      </c>
      <c r="B197" s="82" t="s">
        <v>2959</v>
      </c>
      <c r="C197" s="300" t="s">
        <v>2960</v>
      </c>
      <c r="D197" s="82" t="s">
        <v>206</v>
      </c>
      <c r="E197" s="294" t="s">
        <v>3042</v>
      </c>
      <c r="F197" s="82" t="s">
        <v>1726</v>
      </c>
      <c r="G197" s="82" t="s">
        <v>6271</v>
      </c>
      <c r="H197" s="294" t="s">
        <v>1728</v>
      </c>
      <c r="I197" s="301"/>
      <c r="J197" s="301"/>
      <c r="K197" s="301" t="s">
        <v>6268</v>
      </c>
      <c r="L197" s="67"/>
      <c r="M197" s="66" t="s">
        <v>140</v>
      </c>
      <c r="N197" s="260" t="s">
        <v>185</v>
      </c>
      <c r="O197" s="215" t="s">
        <v>186</v>
      </c>
      <c r="P197" s="334"/>
      <c r="Q197" s="66" t="s">
        <v>1633</v>
      </c>
      <c r="R197" s="66" t="s">
        <v>1730</v>
      </c>
      <c r="S197" s="294" t="s">
        <v>1731</v>
      </c>
      <c r="T197" s="294" t="s">
        <v>1732</v>
      </c>
      <c r="U197" s="82" t="s">
        <v>6272</v>
      </c>
      <c r="V197" s="82" t="s">
        <v>6273</v>
      </c>
      <c r="W197" s="276"/>
      <c r="AA197" s="270">
        <f>IF(OR(J197="Fail",ISBLANK(J197)),INDEX('Issue Code Table'!C:C,MATCH(N:N,'Issue Code Table'!A:A,0)),IF(M197="Critical",6,IF(M197="Significant",5,IF(M197="Moderate",3,2))))</f>
        <v>5</v>
      </c>
    </row>
    <row r="198" spans="1:27" ht="275" x14ac:dyDescent="0.35">
      <c r="A198" s="82" t="s">
        <v>6376</v>
      </c>
      <c r="B198" s="301" t="s">
        <v>471</v>
      </c>
      <c r="C198" s="302" t="s">
        <v>4901</v>
      </c>
      <c r="D198" s="82" t="s">
        <v>219</v>
      </c>
      <c r="E198" s="294" t="s">
        <v>6274</v>
      </c>
      <c r="F198" s="82" t="s">
        <v>6275</v>
      </c>
      <c r="G198" s="82" t="s">
        <v>6276</v>
      </c>
      <c r="H198" s="294" t="s">
        <v>6277</v>
      </c>
      <c r="I198" s="301"/>
      <c r="J198" s="301"/>
      <c r="K198" s="301" t="s">
        <v>6278</v>
      </c>
      <c r="L198" s="67"/>
      <c r="M198" s="66" t="s">
        <v>151</v>
      </c>
      <c r="N198" s="260" t="s">
        <v>464</v>
      </c>
      <c r="O198" s="215" t="s">
        <v>465</v>
      </c>
      <c r="P198" s="334"/>
      <c r="Q198" s="66" t="s">
        <v>1739</v>
      </c>
      <c r="R198" s="66" t="s">
        <v>1740</v>
      </c>
      <c r="S198" s="294" t="s">
        <v>6279</v>
      </c>
      <c r="T198" s="294" t="s">
        <v>6280</v>
      </c>
      <c r="U198" s="82" t="s">
        <v>6281</v>
      </c>
      <c r="V198" s="82"/>
      <c r="W198" s="276"/>
      <c r="AA198" s="270">
        <f>IF(OR(J198="Fail",ISBLANK(J198)),INDEX('Issue Code Table'!C:C,MATCH(N:N,'Issue Code Table'!A:A,0)),IF(M198="Critical",6,IF(M198="Significant",5,IF(M198="Moderate",3,2))))</f>
        <v>4</v>
      </c>
    </row>
    <row r="199" spans="1:27" ht="175" x14ac:dyDescent="0.35">
      <c r="A199" s="82" t="s">
        <v>6377</v>
      </c>
      <c r="B199" s="301" t="s">
        <v>471</v>
      </c>
      <c r="C199" s="302" t="s">
        <v>4901</v>
      </c>
      <c r="D199" s="82" t="s">
        <v>219</v>
      </c>
      <c r="E199" s="294" t="s">
        <v>6282</v>
      </c>
      <c r="F199" s="82" t="s">
        <v>1735</v>
      </c>
      <c r="G199" s="82" t="s">
        <v>6283</v>
      </c>
      <c r="H199" s="294" t="s">
        <v>6284</v>
      </c>
      <c r="I199" s="301"/>
      <c r="J199" s="301"/>
      <c r="K199" s="301" t="s">
        <v>6285</v>
      </c>
      <c r="L199" s="67"/>
      <c r="M199" s="66" t="s">
        <v>151</v>
      </c>
      <c r="N199" s="260" t="s">
        <v>464</v>
      </c>
      <c r="O199" s="215" t="s">
        <v>465</v>
      </c>
      <c r="P199" s="334"/>
      <c r="Q199" s="66" t="s">
        <v>1739</v>
      </c>
      <c r="R199" s="66" t="s">
        <v>1750</v>
      </c>
      <c r="S199" s="294" t="s">
        <v>1741</v>
      </c>
      <c r="T199" s="294" t="s">
        <v>6286</v>
      </c>
      <c r="U199" s="82" t="s">
        <v>6287</v>
      </c>
      <c r="V199" s="82"/>
      <c r="W199" s="276"/>
      <c r="AA199" s="270">
        <f>IF(OR(J199="Fail",ISBLANK(J199)),INDEX('Issue Code Table'!C:C,MATCH(N:N,'Issue Code Table'!A:A,0)),IF(M199="Critical",6,IF(M199="Significant",5,IF(M199="Moderate",3,2))))</f>
        <v>4</v>
      </c>
    </row>
    <row r="200" spans="1:27" ht="162.5" x14ac:dyDescent="0.35">
      <c r="A200" s="82" t="s">
        <v>6378</v>
      </c>
      <c r="B200" s="82" t="s">
        <v>144</v>
      </c>
      <c r="C200" s="300" t="s">
        <v>145</v>
      </c>
      <c r="D200" s="82" t="s">
        <v>219</v>
      </c>
      <c r="E200" s="294" t="s">
        <v>6288</v>
      </c>
      <c r="F200" s="82" t="s">
        <v>3105</v>
      </c>
      <c r="G200" s="82" t="s">
        <v>6289</v>
      </c>
      <c r="H200" s="294" t="s">
        <v>6290</v>
      </c>
      <c r="I200" s="301"/>
      <c r="J200" s="301"/>
      <c r="K200" s="301" t="s">
        <v>6290</v>
      </c>
      <c r="L200" s="67"/>
      <c r="M200" s="66" t="s">
        <v>140</v>
      </c>
      <c r="N200" s="260" t="s">
        <v>1576</v>
      </c>
      <c r="O200" s="215" t="s">
        <v>5013</v>
      </c>
      <c r="P200" s="334"/>
      <c r="Q200" s="66" t="s">
        <v>1739</v>
      </c>
      <c r="R200" s="66" t="s">
        <v>1760</v>
      </c>
      <c r="S200" s="294" t="s">
        <v>1883</v>
      </c>
      <c r="T200" s="294" t="s">
        <v>1884</v>
      </c>
      <c r="U200" s="82" t="s">
        <v>2188</v>
      </c>
      <c r="V200" s="82" t="s">
        <v>2189</v>
      </c>
      <c r="W200" s="276"/>
      <c r="AA200" s="270">
        <f>IF(OR(J200="Fail",ISBLANK(J200)),INDEX('Issue Code Table'!C:C,MATCH(N:N,'Issue Code Table'!A:A,0)),IF(M200="Critical",6,IF(M200="Significant",5,IF(M200="Moderate",3,2))))</f>
        <v>5</v>
      </c>
    </row>
    <row r="201" spans="1:27" ht="125" x14ac:dyDescent="0.35">
      <c r="A201" s="82" t="s">
        <v>6379</v>
      </c>
      <c r="B201" s="82" t="s">
        <v>144</v>
      </c>
      <c r="C201" s="300" t="s">
        <v>145</v>
      </c>
      <c r="D201" s="82" t="s">
        <v>219</v>
      </c>
      <c r="E201" s="294" t="s">
        <v>6291</v>
      </c>
      <c r="F201" s="82" t="s">
        <v>3133</v>
      </c>
      <c r="G201" s="82" t="s">
        <v>6292</v>
      </c>
      <c r="H201" s="294" t="s">
        <v>6293</v>
      </c>
      <c r="I201" s="301"/>
      <c r="J201" s="301"/>
      <c r="K201" s="301" t="s">
        <v>6294</v>
      </c>
      <c r="L201" s="67"/>
      <c r="M201" s="66" t="s">
        <v>140</v>
      </c>
      <c r="N201" s="260" t="s">
        <v>1576</v>
      </c>
      <c r="O201" s="215" t="s">
        <v>5013</v>
      </c>
      <c r="P201" s="334"/>
      <c r="Q201" s="66" t="s">
        <v>1739</v>
      </c>
      <c r="R201" s="66" t="s">
        <v>1767</v>
      </c>
      <c r="S201" s="294" t="s">
        <v>3137</v>
      </c>
      <c r="T201" s="294" t="s">
        <v>6295</v>
      </c>
      <c r="U201" s="82" t="s">
        <v>6296</v>
      </c>
      <c r="V201" s="82" t="s">
        <v>3139</v>
      </c>
      <c r="W201" s="276"/>
      <c r="AA201" s="270">
        <f>IF(OR(J201="Fail",ISBLANK(J201)),INDEX('Issue Code Table'!C:C,MATCH(N:N,'Issue Code Table'!A:A,0)),IF(M201="Critical",6,IF(M201="Significant",5,IF(M201="Moderate",3,2))))</f>
        <v>5</v>
      </c>
    </row>
    <row r="202" spans="1:27" ht="125" x14ac:dyDescent="0.35">
      <c r="A202" s="82" t="s">
        <v>6380</v>
      </c>
      <c r="B202" s="301" t="s">
        <v>5239</v>
      </c>
      <c r="C202" s="302" t="s">
        <v>5240</v>
      </c>
      <c r="D202" s="82" t="s">
        <v>219</v>
      </c>
      <c r="E202" s="294" t="s">
        <v>6297</v>
      </c>
      <c r="F202" s="82" t="s">
        <v>3121</v>
      </c>
      <c r="G202" s="82" t="s">
        <v>6298</v>
      </c>
      <c r="H202" s="294" t="s">
        <v>6299</v>
      </c>
      <c r="I202" s="301"/>
      <c r="J202" s="301"/>
      <c r="K202" s="301" t="s">
        <v>6300</v>
      </c>
      <c r="L202" s="67"/>
      <c r="M202" s="66" t="s">
        <v>151</v>
      </c>
      <c r="N202" s="260" t="s">
        <v>3600</v>
      </c>
      <c r="O202" s="215" t="s">
        <v>6301</v>
      </c>
      <c r="P202" s="334"/>
      <c r="Q202" s="66" t="s">
        <v>1739</v>
      </c>
      <c r="R202" s="66" t="s">
        <v>1777</v>
      </c>
      <c r="S202" s="294" t="s">
        <v>1913</v>
      </c>
      <c r="T202" s="294" t="s">
        <v>1914</v>
      </c>
      <c r="U202" s="82" t="s">
        <v>1915</v>
      </c>
      <c r="V202" s="82"/>
      <c r="W202" s="276"/>
      <c r="AA202" s="270">
        <f>IF(OR(J202="Fail",ISBLANK(J202)),INDEX('Issue Code Table'!C:C,MATCH(N:N,'Issue Code Table'!A:A,0)),IF(M202="Critical",6,IF(M202="Significant",5,IF(M202="Moderate",3,2))))</f>
        <v>7</v>
      </c>
    </row>
    <row r="203" spans="1:27" ht="125" x14ac:dyDescent="0.35">
      <c r="A203" s="82" t="s">
        <v>6381</v>
      </c>
      <c r="B203" s="301" t="s">
        <v>5239</v>
      </c>
      <c r="C203" s="302" t="s">
        <v>5240</v>
      </c>
      <c r="D203" s="82" t="s">
        <v>219</v>
      </c>
      <c r="E203" s="294" t="s">
        <v>6302</v>
      </c>
      <c r="F203" s="82" t="s">
        <v>3127</v>
      </c>
      <c r="G203" s="82" t="s">
        <v>6303</v>
      </c>
      <c r="H203" s="294" t="s">
        <v>6304</v>
      </c>
      <c r="I203" s="301"/>
      <c r="J203" s="301"/>
      <c r="K203" s="301" t="s">
        <v>6305</v>
      </c>
      <c r="L203" s="67"/>
      <c r="M203" s="66" t="s">
        <v>151</v>
      </c>
      <c r="N203" s="260" t="s">
        <v>3600</v>
      </c>
      <c r="O203" s="215" t="s">
        <v>6301</v>
      </c>
      <c r="P203" s="334"/>
      <c r="Q203" s="66" t="s">
        <v>1739</v>
      </c>
      <c r="R203" s="66" t="s">
        <v>1788</v>
      </c>
      <c r="S203" s="294" t="s">
        <v>1924</v>
      </c>
      <c r="T203" s="294" t="s">
        <v>1925</v>
      </c>
      <c r="U203" s="82" t="s">
        <v>4852</v>
      </c>
      <c r="V203" s="82"/>
      <c r="W203" s="276"/>
      <c r="AA203" s="270">
        <f>IF(OR(J203="Fail",ISBLANK(J203)),INDEX('Issue Code Table'!C:C,MATCH(N:N,'Issue Code Table'!A:A,0)),IF(M203="Critical",6,IF(M203="Significant",5,IF(M203="Moderate",3,2))))</f>
        <v>7</v>
      </c>
    </row>
    <row r="204" spans="1:27" ht="162.5" x14ac:dyDescent="0.35">
      <c r="A204" s="82" t="s">
        <v>6382</v>
      </c>
      <c r="B204" s="301" t="s">
        <v>5239</v>
      </c>
      <c r="C204" s="302" t="s">
        <v>5240</v>
      </c>
      <c r="D204" s="82" t="s">
        <v>219</v>
      </c>
      <c r="E204" s="294" t="s">
        <v>6306</v>
      </c>
      <c r="F204" s="82" t="s">
        <v>3110</v>
      </c>
      <c r="G204" s="82" t="s">
        <v>6307</v>
      </c>
      <c r="H204" s="294" t="s">
        <v>6308</v>
      </c>
      <c r="I204" s="301"/>
      <c r="J204" s="301"/>
      <c r="K204" s="301" t="s">
        <v>6309</v>
      </c>
      <c r="L204" s="67"/>
      <c r="M204" s="66" t="s">
        <v>151</v>
      </c>
      <c r="N204" s="260" t="s">
        <v>3600</v>
      </c>
      <c r="O204" s="215" t="s">
        <v>6301</v>
      </c>
      <c r="P204" s="334"/>
      <c r="Q204" s="66" t="s">
        <v>1739</v>
      </c>
      <c r="R204" s="66" t="s">
        <v>1799</v>
      </c>
      <c r="S204" s="294" t="s">
        <v>1894</v>
      </c>
      <c r="T204" s="294" t="s">
        <v>1895</v>
      </c>
      <c r="U204" s="82" t="s">
        <v>1888</v>
      </c>
      <c r="V204" s="82"/>
      <c r="W204" s="276"/>
      <c r="AA204" s="270">
        <f>IF(OR(J204="Fail",ISBLANK(J204)),INDEX('Issue Code Table'!C:C,MATCH(N:N,'Issue Code Table'!A:A,0)),IF(M204="Critical",6,IF(M204="Significant",5,IF(M204="Moderate",3,2))))</f>
        <v>7</v>
      </c>
    </row>
    <row r="205" spans="1:27" ht="112.5" x14ac:dyDescent="0.35">
      <c r="A205" s="82" t="s">
        <v>6383</v>
      </c>
      <c r="B205" s="301" t="s">
        <v>5239</v>
      </c>
      <c r="C205" s="302" t="s">
        <v>5240</v>
      </c>
      <c r="D205" s="82" t="s">
        <v>219</v>
      </c>
      <c r="E205" s="294" t="s">
        <v>6310</v>
      </c>
      <c r="F205" s="82" t="s">
        <v>6311</v>
      </c>
      <c r="G205" s="82" t="s">
        <v>6312</v>
      </c>
      <c r="H205" s="294" t="s">
        <v>6313</v>
      </c>
      <c r="I205" s="301"/>
      <c r="J205" s="301"/>
      <c r="K205" s="301" t="s">
        <v>6314</v>
      </c>
      <c r="L205" s="67"/>
      <c r="M205" s="66" t="s">
        <v>151</v>
      </c>
      <c r="N205" s="260" t="s">
        <v>3600</v>
      </c>
      <c r="O205" s="215" t="s">
        <v>6301</v>
      </c>
      <c r="P205" s="334"/>
      <c r="Q205" s="66" t="s">
        <v>1739</v>
      </c>
      <c r="R205" s="66" t="s">
        <v>1810</v>
      </c>
      <c r="S205" s="294" t="s">
        <v>1903</v>
      </c>
      <c r="T205" s="294" t="s">
        <v>1904</v>
      </c>
      <c r="U205" s="82" t="s">
        <v>1898</v>
      </c>
      <c r="V205" s="82"/>
      <c r="W205" s="276"/>
      <c r="AA205" s="270">
        <f>IF(OR(J205="Fail",ISBLANK(J205)),INDEX('Issue Code Table'!C:C,MATCH(N:N,'Issue Code Table'!A:A,0)),IF(M205="Critical",6,IF(M205="Significant",5,IF(M205="Moderate",3,2))))</f>
        <v>7</v>
      </c>
    </row>
    <row r="206" spans="1:27" ht="75" x14ac:dyDescent="0.35">
      <c r="A206" s="82" t="s">
        <v>6384</v>
      </c>
      <c r="B206" s="82" t="s">
        <v>2959</v>
      </c>
      <c r="C206" s="300" t="s">
        <v>2960</v>
      </c>
      <c r="D206" s="82" t="s">
        <v>219</v>
      </c>
      <c r="E206" s="294" t="s">
        <v>6315</v>
      </c>
      <c r="F206" s="82" t="s">
        <v>1773</v>
      </c>
      <c r="G206" s="82" t="s">
        <v>6316</v>
      </c>
      <c r="H206" s="294" t="s">
        <v>1775</v>
      </c>
      <c r="I206" s="301"/>
      <c r="J206" s="301"/>
      <c r="K206" s="301" t="s">
        <v>6317</v>
      </c>
      <c r="L206" s="67"/>
      <c r="M206" s="66" t="s">
        <v>140</v>
      </c>
      <c r="N206" s="260" t="s">
        <v>1576</v>
      </c>
      <c r="O206" s="215" t="s">
        <v>5013</v>
      </c>
      <c r="P206" s="334"/>
      <c r="Q206" s="66" t="s">
        <v>1739</v>
      </c>
      <c r="R206" s="66" t="s">
        <v>1820</v>
      </c>
      <c r="S206" s="294" t="s">
        <v>1778</v>
      </c>
      <c r="T206" s="294" t="s">
        <v>2170</v>
      </c>
      <c r="U206" s="82" t="s">
        <v>6318</v>
      </c>
      <c r="V206" s="82" t="s">
        <v>3072</v>
      </c>
      <c r="W206" s="276"/>
      <c r="AA206" s="270">
        <f>IF(OR(J206="Fail",ISBLANK(J206)),INDEX('Issue Code Table'!C:C,MATCH(N:N,'Issue Code Table'!A:A,0)),IF(M206="Critical",6,IF(M206="Significant",5,IF(M206="Moderate",3,2))))</f>
        <v>5</v>
      </c>
    </row>
    <row r="207" spans="1:27" ht="275" x14ac:dyDescent="0.35">
      <c r="A207" s="82" t="s">
        <v>6385</v>
      </c>
      <c r="B207" s="301" t="s">
        <v>180</v>
      </c>
      <c r="C207" s="302" t="s">
        <v>181</v>
      </c>
      <c r="D207" s="82" t="s">
        <v>219</v>
      </c>
      <c r="E207" s="294" t="s">
        <v>6319</v>
      </c>
      <c r="F207" s="82" t="s">
        <v>3056</v>
      </c>
      <c r="G207" s="82" t="s">
        <v>6320</v>
      </c>
      <c r="H207" s="294" t="s">
        <v>1786</v>
      </c>
      <c r="I207" s="301"/>
      <c r="J207" s="301"/>
      <c r="K207" s="301" t="s">
        <v>6321</v>
      </c>
      <c r="L207" s="67"/>
      <c r="M207" s="66" t="s">
        <v>140</v>
      </c>
      <c r="N207" s="260" t="s">
        <v>1576</v>
      </c>
      <c r="O207" s="215" t="s">
        <v>5013</v>
      </c>
      <c r="P207" s="334"/>
      <c r="Q207" s="66" t="s">
        <v>1739</v>
      </c>
      <c r="R207" s="66" t="s">
        <v>1830</v>
      </c>
      <c r="S207" s="294" t="s">
        <v>1789</v>
      </c>
      <c r="T207" s="294" t="s">
        <v>1790</v>
      </c>
      <c r="U207" s="82" t="s">
        <v>6322</v>
      </c>
      <c r="V207" s="82" t="s">
        <v>3060</v>
      </c>
      <c r="W207" s="276"/>
      <c r="AA207" s="270">
        <f>IF(OR(J207="Fail",ISBLANK(J207)),INDEX('Issue Code Table'!C:C,MATCH(N:N,'Issue Code Table'!A:A,0)),IF(M207="Critical",6,IF(M207="Significant",5,IF(M207="Moderate",3,2))))</f>
        <v>5</v>
      </c>
    </row>
    <row r="208" spans="1:27" ht="250" x14ac:dyDescent="0.35">
      <c r="A208" s="82" t="s">
        <v>6386</v>
      </c>
      <c r="B208" s="301" t="s">
        <v>313</v>
      </c>
      <c r="C208" s="302" t="s">
        <v>314</v>
      </c>
      <c r="D208" s="82" t="s">
        <v>219</v>
      </c>
      <c r="E208" s="294" t="s">
        <v>6323</v>
      </c>
      <c r="F208" s="82" t="s">
        <v>3142</v>
      </c>
      <c r="G208" s="82" t="s">
        <v>6324</v>
      </c>
      <c r="H208" s="294" t="s">
        <v>6325</v>
      </c>
      <c r="I208" s="301"/>
      <c r="J208" s="301"/>
      <c r="K208" s="301" t="s">
        <v>6326</v>
      </c>
      <c r="L208" s="67"/>
      <c r="M208" s="66" t="s">
        <v>140</v>
      </c>
      <c r="N208" s="260" t="s">
        <v>1576</v>
      </c>
      <c r="O208" s="215" t="s">
        <v>5013</v>
      </c>
      <c r="P208" s="334"/>
      <c r="Q208" s="66" t="s">
        <v>1739</v>
      </c>
      <c r="R208" s="66" t="s">
        <v>1842</v>
      </c>
      <c r="S208" s="294" t="s">
        <v>1800</v>
      </c>
      <c r="T208" s="294" t="s">
        <v>6327</v>
      </c>
      <c r="U208" s="82" t="s">
        <v>6328</v>
      </c>
      <c r="V208" s="82" t="s">
        <v>6329</v>
      </c>
      <c r="W208" s="276"/>
      <c r="AA208" s="270">
        <f>IF(OR(J208="Fail",ISBLANK(J208)),INDEX('Issue Code Table'!C:C,MATCH(N:N,'Issue Code Table'!A:A,0)),IF(M208="Critical",6,IF(M208="Significant",5,IF(M208="Moderate",3,2))))</f>
        <v>5</v>
      </c>
    </row>
    <row r="209" spans="1:27" ht="325" x14ac:dyDescent="0.35">
      <c r="A209" s="82" t="s">
        <v>6387</v>
      </c>
      <c r="B209" s="301" t="s">
        <v>313</v>
      </c>
      <c r="C209" s="302" t="s">
        <v>314</v>
      </c>
      <c r="D209" s="82" t="s">
        <v>219</v>
      </c>
      <c r="E209" s="294" t="s">
        <v>6330</v>
      </c>
      <c r="F209" s="82" t="s">
        <v>1816</v>
      </c>
      <c r="G209" s="82" t="s">
        <v>6331</v>
      </c>
      <c r="H209" s="294" t="s">
        <v>6332</v>
      </c>
      <c r="I209" s="301"/>
      <c r="J209" s="301"/>
      <c r="K209" s="301" t="s">
        <v>6333</v>
      </c>
      <c r="L209" s="67"/>
      <c r="M209" s="66" t="s">
        <v>140</v>
      </c>
      <c r="N209" s="260" t="s">
        <v>1576</v>
      </c>
      <c r="O209" s="215" t="s">
        <v>5013</v>
      </c>
      <c r="P209" s="334"/>
      <c r="Q209" s="66" t="s">
        <v>1739</v>
      </c>
      <c r="R209" s="66" t="s">
        <v>1853</v>
      </c>
      <c r="S209" s="294" t="s">
        <v>1821</v>
      </c>
      <c r="T209" s="294" t="s">
        <v>6334</v>
      </c>
      <c r="U209" s="82" t="s">
        <v>6335</v>
      </c>
      <c r="V209" s="82" t="s">
        <v>1823</v>
      </c>
      <c r="W209" s="276"/>
      <c r="AA209" s="270">
        <f>IF(OR(J209="Fail",ISBLANK(J209)),INDEX('Issue Code Table'!C:C,MATCH(N:N,'Issue Code Table'!A:A,0)),IF(M209="Critical",6,IF(M209="Significant",5,IF(M209="Moderate",3,2))))</f>
        <v>5</v>
      </c>
    </row>
    <row r="210" spans="1:27" ht="325" x14ac:dyDescent="0.35">
      <c r="A210" s="82" t="s">
        <v>6388</v>
      </c>
      <c r="B210" s="301" t="s">
        <v>313</v>
      </c>
      <c r="C210" s="302" t="s">
        <v>314</v>
      </c>
      <c r="D210" s="82" t="s">
        <v>219</v>
      </c>
      <c r="E210" s="294" t="s">
        <v>6336</v>
      </c>
      <c r="F210" s="82" t="s">
        <v>1806</v>
      </c>
      <c r="G210" s="82" t="s">
        <v>6337</v>
      </c>
      <c r="H210" s="294" t="s">
        <v>6338</v>
      </c>
      <c r="I210" s="301"/>
      <c r="J210" s="301"/>
      <c r="K210" s="301" t="s">
        <v>6339</v>
      </c>
      <c r="L210" s="67"/>
      <c r="M210" s="66" t="s">
        <v>140</v>
      </c>
      <c r="N210" s="260" t="s">
        <v>1576</v>
      </c>
      <c r="O210" s="215" t="s">
        <v>5013</v>
      </c>
      <c r="P210" s="334"/>
      <c r="Q210" s="66" t="s">
        <v>1739</v>
      </c>
      <c r="R210" s="66" t="s">
        <v>1861</v>
      </c>
      <c r="S210" s="294" t="s">
        <v>1811</v>
      </c>
      <c r="T210" s="294" t="s">
        <v>6340</v>
      </c>
      <c r="U210" s="82" t="s">
        <v>6341</v>
      </c>
      <c r="V210" s="82" t="s">
        <v>4849</v>
      </c>
      <c r="W210" s="276"/>
      <c r="AA210" s="270">
        <f>IF(OR(J210="Fail",ISBLANK(J210)),INDEX('Issue Code Table'!C:C,MATCH(N:N,'Issue Code Table'!A:A,0)),IF(M210="Critical",6,IF(M210="Significant",5,IF(M210="Moderate",3,2))))</f>
        <v>5</v>
      </c>
    </row>
    <row r="211" spans="1:27" ht="350" x14ac:dyDescent="0.35">
      <c r="A211" s="82" t="s">
        <v>6389</v>
      </c>
      <c r="B211" s="301" t="s">
        <v>313</v>
      </c>
      <c r="C211" s="302" t="s">
        <v>314</v>
      </c>
      <c r="D211" s="82" t="s">
        <v>219</v>
      </c>
      <c r="E211" s="294" t="s">
        <v>6342</v>
      </c>
      <c r="F211" s="82" t="s">
        <v>1826</v>
      </c>
      <c r="G211" s="82" t="s">
        <v>6343</v>
      </c>
      <c r="H211" s="294" t="s">
        <v>6344</v>
      </c>
      <c r="I211" s="301"/>
      <c r="J211" s="301"/>
      <c r="K211" s="301" t="s">
        <v>6345</v>
      </c>
      <c r="L211" s="67"/>
      <c r="M211" s="66" t="s">
        <v>140</v>
      </c>
      <c r="N211" s="260" t="s">
        <v>1576</v>
      </c>
      <c r="O211" s="215" t="s">
        <v>5013</v>
      </c>
      <c r="P211" s="334"/>
      <c r="Q211" s="66" t="s">
        <v>1739</v>
      </c>
      <c r="R211" s="66" t="s">
        <v>1872</v>
      </c>
      <c r="S211" s="294" t="s">
        <v>1831</v>
      </c>
      <c r="T211" s="294" t="s">
        <v>6346</v>
      </c>
      <c r="U211" s="82" t="s">
        <v>6347</v>
      </c>
      <c r="V211" s="82" t="s">
        <v>6348</v>
      </c>
      <c r="W211" s="276"/>
      <c r="AA211" s="270">
        <f>IF(OR(J211="Fail",ISBLANK(J211)),INDEX('Issue Code Table'!C:C,MATCH(N:N,'Issue Code Table'!A:A,0)),IF(M211="Critical",6,IF(M211="Significant",5,IF(M211="Moderate",3,2))))</f>
        <v>5</v>
      </c>
    </row>
    <row r="212" spans="1:27" ht="262.5" x14ac:dyDescent="0.35">
      <c r="A212" s="82" t="s">
        <v>6390</v>
      </c>
      <c r="B212" s="301" t="s">
        <v>180</v>
      </c>
      <c r="C212" s="302" t="s">
        <v>181</v>
      </c>
      <c r="D212" s="82" t="s">
        <v>219</v>
      </c>
      <c r="E212" s="294" t="s">
        <v>6349</v>
      </c>
      <c r="F212" s="82" t="s">
        <v>3085</v>
      </c>
      <c r="G212" s="82" t="s">
        <v>6350</v>
      </c>
      <c r="H212" s="294" t="s">
        <v>6351</v>
      </c>
      <c r="I212" s="301"/>
      <c r="J212" s="301"/>
      <c r="K212" s="301" t="s">
        <v>6352</v>
      </c>
      <c r="L212" s="67"/>
      <c r="M212" s="66" t="s">
        <v>151</v>
      </c>
      <c r="N212" s="260" t="s">
        <v>464</v>
      </c>
      <c r="O212" s="215" t="s">
        <v>465</v>
      </c>
      <c r="P212" s="334"/>
      <c r="Q212" s="66" t="s">
        <v>1739</v>
      </c>
      <c r="R212" s="66" t="s">
        <v>1882</v>
      </c>
      <c r="S212" s="294" t="s">
        <v>1843</v>
      </c>
      <c r="T212" s="294" t="s">
        <v>6353</v>
      </c>
      <c r="U212" s="82" t="s">
        <v>6354</v>
      </c>
      <c r="V212" s="82"/>
      <c r="W212" s="276"/>
      <c r="AA212" s="270">
        <f>IF(OR(J212="Fail",ISBLANK(J212)),INDEX('Issue Code Table'!C:C,MATCH(N:N,'Issue Code Table'!A:A,0)),IF(M212="Critical",6,IF(M212="Significant",5,IF(M212="Moderate",3,2))))</f>
        <v>4</v>
      </c>
    </row>
    <row r="213" spans="1:27" ht="409.5" x14ac:dyDescent="0.35">
      <c r="A213" s="82" t="s">
        <v>6391</v>
      </c>
      <c r="B213" s="301" t="s">
        <v>471</v>
      </c>
      <c r="C213" s="302" t="s">
        <v>4901</v>
      </c>
      <c r="D213" s="82" t="s">
        <v>219</v>
      </c>
      <c r="E213" s="294" t="s">
        <v>6355</v>
      </c>
      <c r="F213" s="82" t="s">
        <v>6356</v>
      </c>
      <c r="G213" s="82" t="s">
        <v>6357</v>
      </c>
      <c r="H213" s="82" t="s">
        <v>6358</v>
      </c>
      <c r="I213" s="66"/>
      <c r="J213" s="71"/>
      <c r="K213" s="66" t="s">
        <v>6359</v>
      </c>
      <c r="L213" s="66"/>
      <c r="M213" s="259" t="s">
        <v>151</v>
      </c>
      <c r="N213" s="260" t="s">
        <v>464</v>
      </c>
      <c r="O213" s="260" t="s">
        <v>465</v>
      </c>
      <c r="P213" s="330"/>
      <c r="Q213" s="66" t="s">
        <v>1739</v>
      </c>
      <c r="R213" s="66" t="s">
        <v>1893</v>
      </c>
      <c r="S213" s="294" t="s">
        <v>6360</v>
      </c>
      <c r="T213" s="294" t="s">
        <v>6361</v>
      </c>
      <c r="U213" s="82" t="s">
        <v>6362</v>
      </c>
      <c r="V213" s="82"/>
      <c r="W213" s="276"/>
      <c r="AA213" s="270">
        <f>IF(OR(J213="Fail",ISBLANK(J213)),INDEX('Issue Code Table'!C:C,MATCH(N:N,'Issue Code Table'!A:A,0)),IF(M213="Critical",6,IF(M213="Significant",5,IF(M213="Moderate",3,2))))</f>
        <v>4</v>
      </c>
    </row>
    <row r="214" spans="1:27" ht="262.5" x14ac:dyDescent="0.35">
      <c r="A214" s="82" t="s">
        <v>6392</v>
      </c>
      <c r="B214" s="301" t="s">
        <v>180</v>
      </c>
      <c r="C214" s="302" t="s">
        <v>181</v>
      </c>
      <c r="D214" s="82" t="s">
        <v>219</v>
      </c>
      <c r="E214" s="294" t="s">
        <v>6363</v>
      </c>
      <c r="F214" s="82" t="s">
        <v>3100</v>
      </c>
      <c r="G214" s="82" t="s">
        <v>6364</v>
      </c>
      <c r="H214" s="294" t="s">
        <v>6365</v>
      </c>
      <c r="I214" s="301"/>
      <c r="J214" s="301"/>
      <c r="K214" s="301" t="s">
        <v>6366</v>
      </c>
      <c r="L214" s="67"/>
      <c r="M214" s="66" t="s">
        <v>140</v>
      </c>
      <c r="N214" s="260" t="s">
        <v>1576</v>
      </c>
      <c r="O214" s="215" t="s">
        <v>5013</v>
      </c>
      <c r="P214" s="334"/>
      <c r="Q214" s="66" t="s">
        <v>1739</v>
      </c>
      <c r="R214" s="66" t="s">
        <v>1902</v>
      </c>
      <c r="S214" s="294" t="s">
        <v>1873</v>
      </c>
      <c r="T214" s="294" t="s">
        <v>6367</v>
      </c>
      <c r="U214" s="82" t="s">
        <v>6368</v>
      </c>
      <c r="V214" s="82" t="s">
        <v>3103</v>
      </c>
      <c r="W214" s="276"/>
      <c r="AA214" s="270">
        <f>IF(OR(J214="Fail",ISBLANK(J214)),INDEX('Issue Code Table'!C:C,MATCH(N:N,'Issue Code Table'!A:A,0)),IF(M214="Critical",6,IF(M214="Significant",5,IF(M214="Moderate",3,2))))</f>
        <v>5</v>
      </c>
    </row>
    <row r="215" spans="1:27" ht="14.5" x14ac:dyDescent="0.35">
      <c r="A215" s="138"/>
      <c r="B215" s="257"/>
      <c r="C215" s="258"/>
      <c r="D215" s="138"/>
      <c r="E215" s="138"/>
      <c r="F215" s="138"/>
      <c r="G215" s="138"/>
      <c r="H215" s="138"/>
      <c r="I215" s="138"/>
      <c r="J215" s="138"/>
      <c r="K215" s="138"/>
      <c r="L215" s="138"/>
      <c r="M215" s="138"/>
      <c r="N215" s="138"/>
      <c r="O215" s="220"/>
      <c r="P215" s="138"/>
      <c r="Q215" s="138"/>
      <c r="R215" s="138"/>
      <c r="S215" s="138"/>
      <c r="T215" s="138"/>
      <c r="U215" s="275"/>
      <c r="V215" s="275"/>
      <c r="W215" s="276"/>
      <c r="AA215" s="138"/>
    </row>
    <row r="216" spans="1:27" ht="51.75" customHeight="1" x14ac:dyDescent="0.35">
      <c r="A216" s="307"/>
      <c r="B216" s="307"/>
      <c r="C216" s="313"/>
      <c r="D216" s="307"/>
      <c r="E216" s="307"/>
      <c r="F216" s="307"/>
      <c r="G216" s="307"/>
      <c r="H216" s="307"/>
      <c r="I216" s="307"/>
      <c r="J216" s="307"/>
      <c r="K216" s="307"/>
      <c r="L216" s="307"/>
      <c r="P216" s="307"/>
      <c r="Q216" s="307"/>
      <c r="R216" s="307"/>
      <c r="S216" s="307"/>
      <c r="T216" s="307"/>
      <c r="U216" s="272"/>
      <c r="V216" s="272"/>
    </row>
    <row r="217" spans="1:27" ht="51.75" customHeight="1" x14ac:dyDescent="0.35">
      <c r="I217" s="307"/>
      <c r="J217" s="307"/>
      <c r="K217" s="307"/>
      <c r="L217" s="307"/>
      <c r="P217" s="307"/>
      <c r="Q217" s="307"/>
      <c r="R217" s="307"/>
      <c r="S217" s="307"/>
      <c r="T217" s="307"/>
      <c r="U217" s="272"/>
      <c r="V217" s="272"/>
    </row>
    <row r="218" spans="1:27" ht="51.75" hidden="1" customHeight="1" x14ac:dyDescent="0.35">
      <c r="I218" s="72" t="s">
        <v>56</v>
      </c>
      <c r="J218" s="307"/>
      <c r="K218" s="307"/>
      <c r="L218" s="307"/>
      <c r="M218" s="72"/>
      <c r="P218" s="307"/>
      <c r="Q218" s="307"/>
      <c r="R218" s="307"/>
      <c r="S218" s="307"/>
      <c r="T218" s="307"/>
      <c r="U218" s="272"/>
      <c r="V218" s="272"/>
    </row>
    <row r="219" spans="1:27" ht="51.75" hidden="1" customHeight="1" x14ac:dyDescent="0.35">
      <c r="I219" s="72" t="s">
        <v>57</v>
      </c>
      <c r="J219" s="307"/>
      <c r="K219" s="307"/>
      <c r="L219" s="307"/>
      <c r="M219" s="72"/>
      <c r="P219" s="307"/>
      <c r="Q219" s="307"/>
      <c r="R219" s="307"/>
      <c r="S219" s="307"/>
      <c r="T219" s="307"/>
      <c r="U219" s="272"/>
      <c r="V219" s="272"/>
    </row>
    <row r="220" spans="1:27" ht="51.75" hidden="1" customHeight="1" x14ac:dyDescent="0.35">
      <c r="I220" s="72" t="s">
        <v>45</v>
      </c>
      <c r="J220" s="307"/>
      <c r="K220" s="307"/>
      <c r="L220" s="307"/>
      <c r="M220" s="72"/>
      <c r="P220" s="307"/>
      <c r="Q220" s="307"/>
      <c r="R220" s="307"/>
      <c r="S220" s="307"/>
      <c r="T220" s="307"/>
      <c r="U220" s="272"/>
      <c r="V220" s="272"/>
    </row>
    <row r="221" spans="1:27" ht="51.75" hidden="1" customHeight="1" x14ac:dyDescent="0.35">
      <c r="I221" s="72" t="s">
        <v>196</v>
      </c>
      <c r="J221" s="307"/>
      <c r="K221" s="307"/>
      <c r="L221" s="307"/>
      <c r="M221" s="72"/>
      <c r="P221" s="307"/>
      <c r="Q221" s="307"/>
      <c r="R221" s="307"/>
      <c r="S221" s="307"/>
      <c r="T221" s="307"/>
      <c r="U221" s="272"/>
      <c r="V221" s="272"/>
    </row>
    <row r="222" spans="1:27" ht="51.75" hidden="1" customHeight="1" x14ac:dyDescent="0.35">
      <c r="I222" s="307"/>
      <c r="J222" s="307"/>
      <c r="K222" s="307"/>
      <c r="L222" s="307"/>
      <c r="M222" s="72"/>
      <c r="P222" s="307"/>
      <c r="Q222" s="307"/>
      <c r="R222" s="307"/>
      <c r="S222" s="307"/>
      <c r="T222" s="307"/>
      <c r="U222" s="272"/>
      <c r="V222" s="272"/>
    </row>
    <row r="223" spans="1:27" ht="51.75" hidden="1" customHeight="1" x14ac:dyDescent="0.35">
      <c r="I223" s="72" t="s">
        <v>197</v>
      </c>
      <c r="J223" s="307"/>
      <c r="K223" s="307"/>
      <c r="L223" s="307"/>
      <c r="P223" s="307"/>
      <c r="Q223" s="307"/>
      <c r="R223" s="307"/>
      <c r="S223" s="307"/>
      <c r="T223" s="307"/>
      <c r="U223" s="272"/>
      <c r="V223" s="272"/>
    </row>
    <row r="224" spans="1:27" ht="51.75" hidden="1" customHeight="1" x14ac:dyDescent="0.35">
      <c r="I224" s="72" t="s">
        <v>131</v>
      </c>
      <c r="J224" s="307"/>
      <c r="K224" s="307"/>
      <c r="L224" s="307"/>
      <c r="P224" s="307"/>
      <c r="Q224" s="307"/>
      <c r="R224" s="307"/>
      <c r="S224" s="307"/>
      <c r="T224" s="307"/>
      <c r="U224" s="272"/>
      <c r="V224" s="272"/>
    </row>
    <row r="225" spans="9:22" ht="51.75" hidden="1" customHeight="1" x14ac:dyDescent="0.35">
      <c r="I225" s="72" t="s">
        <v>140</v>
      </c>
      <c r="J225" s="307"/>
      <c r="K225" s="307"/>
      <c r="L225" s="307"/>
      <c r="P225" s="307"/>
      <c r="Q225" s="307"/>
      <c r="R225" s="307"/>
      <c r="S225" s="307"/>
      <c r="T225" s="307"/>
      <c r="U225" s="272"/>
      <c r="V225" s="272"/>
    </row>
    <row r="226" spans="9:22" ht="51.75" hidden="1" customHeight="1" x14ac:dyDescent="0.35">
      <c r="I226" s="72" t="s">
        <v>151</v>
      </c>
      <c r="J226" s="307"/>
      <c r="K226" s="307"/>
      <c r="L226" s="307"/>
      <c r="P226" s="307"/>
      <c r="Q226" s="307"/>
      <c r="R226" s="307"/>
      <c r="S226" s="307"/>
      <c r="T226" s="307"/>
      <c r="U226" s="272"/>
      <c r="V226" s="272"/>
    </row>
    <row r="227" spans="9:22" ht="51.75" hidden="1" customHeight="1" x14ac:dyDescent="0.35">
      <c r="I227" s="72" t="s">
        <v>198</v>
      </c>
      <c r="J227" s="307"/>
      <c r="K227" s="307"/>
      <c r="L227" s="307"/>
      <c r="P227" s="307"/>
      <c r="Q227" s="307"/>
      <c r="R227" s="307"/>
      <c r="S227" s="307"/>
      <c r="T227" s="307"/>
      <c r="U227" s="272"/>
      <c r="V227" s="272"/>
    </row>
    <row r="228" spans="9:22" ht="51.75" hidden="1" customHeight="1" x14ac:dyDescent="0.35">
      <c r="I228" s="307"/>
      <c r="J228" s="307"/>
      <c r="K228" s="307"/>
      <c r="L228" s="307"/>
      <c r="P228" s="307"/>
      <c r="Q228" s="307"/>
      <c r="R228" s="307"/>
      <c r="S228" s="307"/>
      <c r="T228" s="307"/>
      <c r="U228" s="272"/>
      <c r="V228" s="272"/>
    </row>
    <row r="229" spans="9:22" ht="51.75" hidden="1" customHeight="1" x14ac:dyDescent="0.35">
      <c r="I229" s="307"/>
      <c r="J229" s="307"/>
      <c r="K229" s="307"/>
      <c r="L229" s="307"/>
      <c r="P229" s="307"/>
      <c r="Q229" s="307"/>
      <c r="R229" s="307"/>
      <c r="S229" s="307"/>
      <c r="T229" s="307"/>
      <c r="U229" s="272"/>
      <c r="V229" s="272"/>
    </row>
    <row r="230" spans="9:22" ht="51.75" hidden="1" customHeight="1" x14ac:dyDescent="0.35">
      <c r="I230" s="307"/>
      <c r="J230" s="307"/>
      <c r="K230" s="307"/>
      <c r="L230" s="307"/>
      <c r="P230" s="307"/>
      <c r="Q230" s="307"/>
      <c r="R230" s="307"/>
      <c r="S230" s="307"/>
      <c r="T230" s="307"/>
      <c r="U230" s="272"/>
      <c r="V230" s="272"/>
    </row>
    <row r="231" spans="9:22" ht="51.75" hidden="1" customHeight="1" x14ac:dyDescent="0.35">
      <c r="I231" s="307"/>
      <c r="J231" s="307"/>
      <c r="K231" s="307"/>
      <c r="L231" s="307"/>
      <c r="P231" s="307"/>
      <c r="Q231" s="307"/>
      <c r="R231" s="307"/>
      <c r="S231" s="307"/>
      <c r="T231" s="307"/>
      <c r="U231" s="272"/>
      <c r="V231" s="272"/>
    </row>
    <row r="232" spans="9:22" ht="51.75" hidden="1" customHeight="1" x14ac:dyDescent="0.35">
      <c r="I232" s="307"/>
      <c r="J232" s="307"/>
      <c r="K232" s="307"/>
      <c r="L232" s="307"/>
      <c r="P232" s="307"/>
      <c r="Q232" s="307"/>
      <c r="R232" s="307"/>
      <c r="S232" s="307"/>
      <c r="T232" s="307"/>
      <c r="U232" s="272"/>
      <c r="V232" s="272"/>
    </row>
    <row r="233" spans="9:22" ht="51.75" hidden="1" customHeight="1" x14ac:dyDescent="0.35">
      <c r="U233" s="272"/>
      <c r="V233" s="272"/>
    </row>
    <row r="234" spans="9:22" ht="51.75" hidden="1" customHeight="1" x14ac:dyDescent="0.35">
      <c r="U234" s="272"/>
      <c r="V234" s="272"/>
    </row>
    <row r="235" spans="9:22" ht="51.75" hidden="1" customHeight="1" x14ac:dyDescent="0.35">
      <c r="U235" s="272"/>
      <c r="V235" s="272"/>
    </row>
    <row r="236" spans="9:22" ht="51.75" hidden="1" customHeight="1" x14ac:dyDescent="0.35">
      <c r="U236" s="272"/>
      <c r="V236" s="272"/>
    </row>
    <row r="237" spans="9:22" ht="51.75" hidden="1" customHeight="1" x14ac:dyDescent="0.35">
      <c r="U237" s="272"/>
      <c r="V237" s="272"/>
    </row>
    <row r="238" spans="9:22" ht="51.75" hidden="1" customHeight="1" x14ac:dyDescent="0.35">
      <c r="U238" s="272"/>
      <c r="V238" s="272"/>
    </row>
    <row r="239" spans="9:22" ht="51.75" hidden="1" customHeight="1" x14ac:dyDescent="0.35">
      <c r="U239" s="272"/>
      <c r="V239" s="272"/>
    </row>
    <row r="240" spans="9:22" ht="51.75" hidden="1" customHeight="1" x14ac:dyDescent="0.35">
      <c r="U240" s="272"/>
      <c r="V240" s="272"/>
    </row>
    <row r="241" spans="21:22" ht="51.75" hidden="1" customHeight="1" x14ac:dyDescent="0.35">
      <c r="U241" s="272"/>
      <c r="V241" s="272"/>
    </row>
    <row r="242" spans="21:22" ht="51.75" hidden="1" customHeight="1" x14ac:dyDescent="0.35">
      <c r="U242" s="272"/>
      <c r="V242" s="272"/>
    </row>
    <row r="243" spans="21:22" ht="51.75" hidden="1" customHeight="1" x14ac:dyDescent="0.35">
      <c r="U243" s="272"/>
      <c r="V243" s="272"/>
    </row>
    <row r="244" spans="21:22" ht="51.75" hidden="1" customHeight="1" x14ac:dyDescent="0.35">
      <c r="U244" s="272"/>
      <c r="V244" s="272"/>
    </row>
    <row r="245" spans="21:22" ht="51.75" hidden="1" customHeight="1" x14ac:dyDescent="0.35">
      <c r="U245" s="272"/>
      <c r="V245" s="272"/>
    </row>
    <row r="246" spans="21:22" ht="51.75" hidden="1" customHeight="1" x14ac:dyDescent="0.35">
      <c r="U246" s="272"/>
      <c r="V246" s="272"/>
    </row>
    <row r="247" spans="21:22" ht="51.75" hidden="1" customHeight="1" x14ac:dyDescent="0.35">
      <c r="U247" s="272"/>
      <c r="V247" s="272"/>
    </row>
    <row r="248" spans="21:22" ht="51.75" hidden="1" customHeight="1" x14ac:dyDescent="0.35">
      <c r="U248" s="272"/>
      <c r="V248" s="272"/>
    </row>
    <row r="249" spans="21:22" ht="51.75" hidden="1" customHeight="1" x14ac:dyDescent="0.35">
      <c r="U249" s="272"/>
      <c r="V249" s="272"/>
    </row>
    <row r="250" spans="21:22" ht="51.75" hidden="1" customHeight="1" x14ac:dyDescent="0.35">
      <c r="U250" s="272"/>
      <c r="V250" s="272"/>
    </row>
    <row r="251" spans="21:22" ht="51.75" hidden="1" customHeight="1" x14ac:dyDescent="0.35">
      <c r="U251" s="272"/>
      <c r="V251" s="272"/>
    </row>
    <row r="252" spans="21:22" ht="51.75" hidden="1" customHeight="1" x14ac:dyDescent="0.35">
      <c r="U252" s="272"/>
      <c r="V252" s="272"/>
    </row>
    <row r="253" spans="21:22" ht="51.75" customHeight="1" x14ac:dyDescent="0.35">
      <c r="U253" s="272"/>
      <c r="V253" s="272"/>
    </row>
    <row r="254" spans="21:22" ht="51.75" customHeight="1" x14ac:dyDescent="0.35">
      <c r="U254" s="272"/>
      <c r="V254" s="272"/>
    </row>
    <row r="255" spans="21:22" ht="51.75" customHeight="1" x14ac:dyDescent="0.35">
      <c r="U255" s="272"/>
      <c r="V255" s="272"/>
    </row>
    <row r="256" spans="21:22" ht="51.75" customHeight="1" x14ac:dyDescent="0.35">
      <c r="U256" s="272"/>
      <c r="V256" s="272"/>
    </row>
    <row r="257" spans="21:22" ht="51.75" customHeight="1" x14ac:dyDescent="0.35">
      <c r="U257" s="272"/>
      <c r="V257" s="272"/>
    </row>
    <row r="258" spans="21:22" ht="51.75" customHeight="1" x14ac:dyDescent="0.35">
      <c r="U258" s="272"/>
      <c r="V258" s="272"/>
    </row>
    <row r="259" spans="21:22" ht="51.75" customHeight="1" x14ac:dyDescent="0.35">
      <c r="U259" s="272"/>
      <c r="V259" s="272"/>
    </row>
    <row r="260" spans="21:22" ht="51.75" customHeight="1" x14ac:dyDescent="0.35">
      <c r="U260" s="272"/>
      <c r="V260" s="272"/>
    </row>
    <row r="261" spans="21:22" ht="51.75" customHeight="1" x14ac:dyDescent="0.35">
      <c r="U261" s="272"/>
      <c r="V261" s="272"/>
    </row>
    <row r="262" spans="21:22" ht="51.75" customHeight="1" x14ac:dyDescent="0.35">
      <c r="U262" s="272"/>
      <c r="V262" s="272"/>
    </row>
    <row r="263" spans="21:22" ht="51.75" customHeight="1" x14ac:dyDescent="0.35">
      <c r="U263" s="272"/>
      <c r="V263" s="272"/>
    </row>
    <row r="264" spans="21:22" ht="51.75" customHeight="1" x14ac:dyDescent="0.35">
      <c r="U264" s="272"/>
      <c r="V264" s="272"/>
    </row>
    <row r="265" spans="21:22" ht="51.75" customHeight="1" x14ac:dyDescent="0.35">
      <c r="U265" s="272"/>
      <c r="V265" s="272"/>
    </row>
    <row r="266" spans="21:22" ht="51.75" customHeight="1" x14ac:dyDescent="0.35">
      <c r="U266" s="272"/>
      <c r="V266" s="272"/>
    </row>
    <row r="267" spans="21:22" ht="51.75" customHeight="1" x14ac:dyDescent="0.35">
      <c r="U267" s="272"/>
      <c r="V267" s="272"/>
    </row>
    <row r="268" spans="21:22" ht="51.75" customHeight="1" x14ac:dyDescent="0.35">
      <c r="U268" s="272"/>
      <c r="V268" s="272"/>
    </row>
    <row r="269" spans="21:22" ht="51.75" customHeight="1" x14ac:dyDescent="0.35">
      <c r="U269" s="272"/>
      <c r="V269" s="272"/>
    </row>
    <row r="270" spans="21:22" ht="51.75" customHeight="1" x14ac:dyDescent="0.35">
      <c r="U270" s="272"/>
      <c r="V270" s="272"/>
    </row>
    <row r="271" spans="21:22" ht="51.75" customHeight="1" x14ac:dyDescent="0.35">
      <c r="U271" s="272"/>
      <c r="V271" s="272"/>
    </row>
    <row r="272" spans="21:22" ht="51.75" customHeight="1" x14ac:dyDescent="0.35">
      <c r="U272" s="272"/>
      <c r="V272" s="272"/>
    </row>
    <row r="273" spans="21:22" ht="51.75" customHeight="1" x14ac:dyDescent="0.35">
      <c r="U273" s="272"/>
      <c r="V273" s="272"/>
    </row>
    <row r="274" spans="21:22" ht="51.75" customHeight="1" x14ac:dyDescent="0.35">
      <c r="U274" s="272"/>
      <c r="V274" s="272"/>
    </row>
    <row r="275" spans="21:22" ht="51.75" customHeight="1" x14ac:dyDescent="0.35">
      <c r="U275" s="272"/>
      <c r="V275" s="272"/>
    </row>
    <row r="276" spans="21:22" ht="51.75" customHeight="1" x14ac:dyDescent="0.35">
      <c r="U276" s="272"/>
      <c r="V276" s="272"/>
    </row>
    <row r="277" spans="21:22" ht="51.75" customHeight="1" x14ac:dyDescent="0.35">
      <c r="U277" s="272"/>
      <c r="V277" s="272"/>
    </row>
    <row r="278" spans="21:22" ht="51.75" customHeight="1" x14ac:dyDescent="0.35">
      <c r="U278" s="272"/>
      <c r="V278" s="272"/>
    </row>
    <row r="279" spans="21:22" ht="51.75" customHeight="1" x14ac:dyDescent="0.35">
      <c r="U279" s="272"/>
      <c r="V279" s="272"/>
    </row>
    <row r="280" spans="21:22" ht="51.75" customHeight="1" x14ac:dyDescent="0.35">
      <c r="U280" s="272"/>
      <c r="V280" s="272"/>
    </row>
    <row r="281" spans="21:22" ht="51.75" customHeight="1" x14ac:dyDescent="0.35">
      <c r="U281" s="272"/>
      <c r="V281" s="272"/>
    </row>
    <row r="282" spans="21:22" ht="51.75" customHeight="1" x14ac:dyDescent="0.35">
      <c r="U282" s="272"/>
      <c r="V282" s="272"/>
    </row>
    <row r="283" spans="21:22" ht="51.75" customHeight="1" x14ac:dyDescent="0.35">
      <c r="U283" s="272"/>
      <c r="V283" s="272"/>
    </row>
    <row r="284" spans="21:22" ht="51.75" customHeight="1" x14ac:dyDescent="0.35">
      <c r="U284" s="272"/>
      <c r="V284" s="272"/>
    </row>
    <row r="285" spans="21:22" ht="51.75" customHeight="1" x14ac:dyDescent="0.35">
      <c r="U285" s="272"/>
      <c r="V285" s="272"/>
    </row>
    <row r="286" spans="21:22" ht="51.75" customHeight="1" x14ac:dyDescent="0.35">
      <c r="U286" s="272"/>
      <c r="V286" s="272"/>
    </row>
    <row r="287" spans="21:22" ht="51.75" customHeight="1" x14ac:dyDescent="0.35">
      <c r="U287" s="272"/>
      <c r="V287" s="272"/>
    </row>
    <row r="288" spans="21:22" ht="51.75" customHeight="1" x14ac:dyDescent="0.35">
      <c r="U288" s="272"/>
      <c r="V288" s="272"/>
    </row>
    <row r="289" spans="21:22" ht="51.75" customHeight="1" x14ac:dyDescent="0.35">
      <c r="U289" s="272"/>
      <c r="V289" s="272"/>
    </row>
    <row r="290" spans="21:22" ht="51.75" customHeight="1" x14ac:dyDescent="0.35">
      <c r="U290" s="272"/>
      <c r="V290" s="272"/>
    </row>
    <row r="291" spans="21:22" ht="51.75" customHeight="1" x14ac:dyDescent="0.35">
      <c r="U291" s="272"/>
      <c r="V291" s="272"/>
    </row>
    <row r="292" spans="21:22" ht="51.75" customHeight="1" x14ac:dyDescent="0.35">
      <c r="U292" s="272"/>
      <c r="V292" s="272"/>
    </row>
    <row r="293" spans="21:22" ht="51.75" customHeight="1" x14ac:dyDescent="0.35">
      <c r="U293" s="272"/>
      <c r="V293" s="272"/>
    </row>
    <row r="294" spans="21:22" ht="51.75" customHeight="1" x14ac:dyDescent="0.35">
      <c r="U294" s="272"/>
      <c r="V294" s="272"/>
    </row>
    <row r="295" spans="21:22" ht="51.75" customHeight="1" x14ac:dyDescent="0.35">
      <c r="U295" s="272"/>
      <c r="V295" s="272"/>
    </row>
    <row r="296" spans="21:22" ht="51.75" customHeight="1" x14ac:dyDescent="0.35">
      <c r="U296" s="272"/>
      <c r="V296" s="272"/>
    </row>
    <row r="297" spans="21:22" ht="51.75" customHeight="1" x14ac:dyDescent="0.35">
      <c r="U297" s="272"/>
      <c r="V297" s="272"/>
    </row>
    <row r="298" spans="21:22" ht="51.75" customHeight="1" x14ac:dyDescent="0.35">
      <c r="U298" s="272"/>
      <c r="V298" s="272"/>
    </row>
    <row r="299" spans="21:22" ht="51.75" customHeight="1" x14ac:dyDescent="0.35">
      <c r="U299" s="272"/>
      <c r="V299" s="272"/>
    </row>
    <row r="300" spans="21:22" ht="51.75" customHeight="1" x14ac:dyDescent="0.35">
      <c r="U300" s="272"/>
      <c r="V300" s="272"/>
    </row>
    <row r="301" spans="21:22" ht="51.75" customHeight="1" x14ac:dyDescent="0.35">
      <c r="U301" s="272"/>
      <c r="V301" s="272"/>
    </row>
    <row r="302" spans="21:22" ht="51.75" customHeight="1" x14ac:dyDescent="0.35">
      <c r="U302" s="272"/>
      <c r="V302" s="272"/>
    </row>
    <row r="303" spans="21:22" ht="51.75" customHeight="1" x14ac:dyDescent="0.35">
      <c r="U303" s="272"/>
      <c r="V303" s="272"/>
    </row>
    <row r="304" spans="21:22" ht="51.75" customHeight="1" x14ac:dyDescent="0.35">
      <c r="U304" s="272"/>
      <c r="V304" s="272"/>
    </row>
    <row r="305" spans="21:22" ht="51.75" customHeight="1" x14ac:dyDescent="0.35">
      <c r="U305" s="272"/>
      <c r="V305" s="272"/>
    </row>
    <row r="306" spans="21:22" ht="51.75" customHeight="1" x14ac:dyDescent="0.35">
      <c r="U306" s="272"/>
      <c r="V306" s="272"/>
    </row>
    <row r="307" spans="21:22" ht="51.75" customHeight="1" x14ac:dyDescent="0.35">
      <c r="U307" s="272"/>
      <c r="V307" s="272"/>
    </row>
    <row r="308" spans="21:22" ht="51.75" customHeight="1" x14ac:dyDescent="0.35">
      <c r="U308" s="272"/>
      <c r="V308" s="272"/>
    </row>
    <row r="309" spans="21:22" ht="51.75" customHeight="1" x14ac:dyDescent="0.35">
      <c r="U309" s="272"/>
      <c r="V309" s="272"/>
    </row>
    <row r="310" spans="21:22" ht="51.75" customHeight="1" x14ac:dyDescent="0.35">
      <c r="U310" s="272"/>
      <c r="V310" s="272"/>
    </row>
    <row r="311" spans="21:22" ht="51.75" customHeight="1" x14ac:dyDescent="0.35">
      <c r="U311" s="272"/>
      <c r="V311" s="272"/>
    </row>
    <row r="312" spans="21:22" ht="51.75" customHeight="1" x14ac:dyDescent="0.35">
      <c r="U312" s="272"/>
      <c r="V312" s="272"/>
    </row>
    <row r="313" spans="21:22" ht="51.75" customHeight="1" x14ac:dyDescent="0.35">
      <c r="U313" s="272"/>
      <c r="V313" s="272"/>
    </row>
    <row r="314" spans="21:22" ht="51.75" customHeight="1" x14ac:dyDescent="0.35">
      <c r="U314" s="272"/>
      <c r="V314" s="272"/>
    </row>
    <row r="315" spans="21:22" ht="51.75" customHeight="1" x14ac:dyDescent="0.35">
      <c r="U315" s="272"/>
      <c r="V315" s="272"/>
    </row>
    <row r="316" spans="21:22" ht="51.75" customHeight="1" x14ac:dyDescent="0.35">
      <c r="U316" s="272"/>
      <c r="V316" s="272"/>
    </row>
    <row r="317" spans="21:22" ht="51.75" customHeight="1" x14ac:dyDescent="0.35">
      <c r="U317" s="272"/>
      <c r="V317" s="272"/>
    </row>
    <row r="318" spans="21:22" ht="51.75" customHeight="1" x14ac:dyDescent="0.35">
      <c r="U318" s="272"/>
      <c r="V318" s="272"/>
    </row>
    <row r="319" spans="21:22" ht="51.75" customHeight="1" x14ac:dyDescent="0.35">
      <c r="U319" s="272"/>
      <c r="V319" s="272"/>
    </row>
    <row r="320" spans="21:22" ht="51.75" customHeight="1" x14ac:dyDescent="0.35">
      <c r="U320" s="272"/>
      <c r="V320" s="272"/>
    </row>
    <row r="321" spans="21:22" ht="51.75" customHeight="1" x14ac:dyDescent="0.35">
      <c r="U321" s="272"/>
      <c r="V321" s="272"/>
    </row>
    <row r="322" spans="21:22" ht="51.75" customHeight="1" x14ac:dyDescent="0.35">
      <c r="U322" s="272"/>
      <c r="V322" s="272"/>
    </row>
    <row r="323" spans="21:22" ht="51.75" customHeight="1" x14ac:dyDescent="0.35">
      <c r="U323" s="272"/>
      <c r="V323" s="272"/>
    </row>
    <row r="324" spans="21:22" ht="51.75" customHeight="1" x14ac:dyDescent="0.35">
      <c r="U324" s="272"/>
      <c r="V324" s="272"/>
    </row>
    <row r="325" spans="21:22" ht="51.75" customHeight="1" x14ac:dyDescent="0.35">
      <c r="U325" s="272"/>
      <c r="V325" s="272"/>
    </row>
    <row r="326" spans="21:22" ht="51.75" customHeight="1" x14ac:dyDescent="0.35">
      <c r="U326" s="272"/>
      <c r="V326" s="272"/>
    </row>
    <row r="327" spans="21:22" ht="51.75" customHeight="1" x14ac:dyDescent="0.35">
      <c r="U327" s="272"/>
      <c r="V327" s="272"/>
    </row>
    <row r="328" spans="21:22" ht="51.75" customHeight="1" x14ac:dyDescent="0.35">
      <c r="U328" s="272"/>
      <c r="V328" s="272"/>
    </row>
    <row r="329" spans="21:22" ht="51.75" customHeight="1" x14ac:dyDescent="0.35">
      <c r="U329" s="272"/>
      <c r="V329" s="272"/>
    </row>
    <row r="330" spans="21:22" ht="51.75" customHeight="1" x14ac:dyDescent="0.35">
      <c r="U330" s="272"/>
      <c r="V330" s="272"/>
    </row>
    <row r="331" spans="21:22" ht="51.75" customHeight="1" x14ac:dyDescent="0.35">
      <c r="U331" s="272"/>
      <c r="V331" s="272"/>
    </row>
    <row r="332" spans="21:22" ht="51.75" customHeight="1" x14ac:dyDescent="0.35">
      <c r="U332" s="272"/>
      <c r="V332" s="272"/>
    </row>
    <row r="333" spans="21:22" ht="51.75" customHeight="1" x14ac:dyDescent="0.35">
      <c r="U333" s="272"/>
      <c r="V333" s="272"/>
    </row>
    <row r="334" spans="21:22" ht="51.75" customHeight="1" x14ac:dyDescent="0.35">
      <c r="U334" s="272"/>
      <c r="V334" s="272"/>
    </row>
    <row r="335" spans="21:22" ht="51.75" customHeight="1" x14ac:dyDescent="0.35">
      <c r="U335" s="272"/>
      <c r="V335" s="272"/>
    </row>
    <row r="336" spans="21:22" ht="51.75" customHeight="1" x14ac:dyDescent="0.35">
      <c r="U336" s="272"/>
      <c r="V336" s="272"/>
    </row>
    <row r="337" spans="21:22" ht="51.75" customHeight="1" x14ac:dyDescent="0.35">
      <c r="U337" s="272"/>
      <c r="V337" s="272"/>
    </row>
    <row r="338" spans="21:22" ht="51.75" customHeight="1" x14ac:dyDescent="0.35">
      <c r="U338" s="272"/>
      <c r="V338" s="272"/>
    </row>
    <row r="339" spans="21:22" ht="51.75" customHeight="1" x14ac:dyDescent="0.35">
      <c r="U339" s="272"/>
      <c r="V339" s="272"/>
    </row>
    <row r="340" spans="21:22" ht="51.75" customHeight="1" x14ac:dyDescent="0.35">
      <c r="U340" s="272"/>
      <c r="V340" s="272"/>
    </row>
    <row r="341" spans="21:22" ht="51.75" customHeight="1" x14ac:dyDescent="0.35">
      <c r="U341" s="272"/>
      <c r="V341" s="272"/>
    </row>
    <row r="342" spans="21:22" ht="51.75" customHeight="1" x14ac:dyDescent="0.35">
      <c r="U342" s="272"/>
      <c r="V342" s="272"/>
    </row>
    <row r="343" spans="21:22" ht="51.75" customHeight="1" x14ac:dyDescent="0.35">
      <c r="U343" s="272"/>
      <c r="V343" s="272"/>
    </row>
    <row r="344" spans="21:22" ht="51.75" customHeight="1" x14ac:dyDescent="0.35">
      <c r="U344" s="272"/>
      <c r="V344" s="272"/>
    </row>
    <row r="345" spans="21:22" ht="51.75" customHeight="1" x14ac:dyDescent="0.35">
      <c r="U345" s="272"/>
      <c r="V345" s="272"/>
    </row>
    <row r="346" spans="21:22" ht="51.75" customHeight="1" x14ac:dyDescent="0.35">
      <c r="U346" s="272"/>
      <c r="V346" s="272"/>
    </row>
    <row r="347" spans="21:22" ht="51.75" customHeight="1" x14ac:dyDescent="0.35">
      <c r="U347" s="272"/>
      <c r="V347" s="272"/>
    </row>
    <row r="348" spans="21:22" ht="51.75" customHeight="1" x14ac:dyDescent="0.35">
      <c r="U348" s="272"/>
      <c r="V348" s="272"/>
    </row>
    <row r="349" spans="21:22" ht="51.75" customHeight="1" x14ac:dyDescent="0.35">
      <c r="U349" s="272"/>
      <c r="V349" s="272"/>
    </row>
    <row r="350" spans="21:22" ht="51.75" customHeight="1" x14ac:dyDescent="0.35">
      <c r="U350" s="272"/>
      <c r="V350" s="272"/>
    </row>
    <row r="351" spans="21:22" ht="51.75" customHeight="1" x14ac:dyDescent="0.35">
      <c r="U351" s="272"/>
      <c r="V351" s="272"/>
    </row>
    <row r="352" spans="21:22" ht="51.75" customHeight="1" x14ac:dyDescent="0.35">
      <c r="U352" s="272"/>
      <c r="V352" s="272"/>
    </row>
    <row r="353" spans="21:22" ht="51.75" customHeight="1" x14ac:dyDescent="0.35">
      <c r="U353" s="272"/>
      <c r="V353" s="272"/>
    </row>
    <row r="354" spans="21:22" ht="51.75" customHeight="1" x14ac:dyDescent="0.35">
      <c r="U354" s="272"/>
      <c r="V354" s="272"/>
    </row>
    <row r="355" spans="21:22" ht="51.75" customHeight="1" x14ac:dyDescent="0.35">
      <c r="U355" s="272"/>
      <c r="V355" s="272"/>
    </row>
    <row r="356" spans="21:22" ht="51.75" customHeight="1" x14ac:dyDescent="0.35">
      <c r="U356" s="272"/>
      <c r="V356" s="272"/>
    </row>
    <row r="357" spans="21:22" ht="51.75" customHeight="1" x14ac:dyDescent="0.35">
      <c r="U357" s="272"/>
      <c r="V357" s="272"/>
    </row>
    <row r="358" spans="21:22" ht="51.75" customHeight="1" x14ac:dyDescent="0.35">
      <c r="U358" s="272"/>
      <c r="V358" s="272"/>
    </row>
    <row r="359" spans="21:22" ht="51.75" customHeight="1" x14ac:dyDescent="0.35">
      <c r="U359" s="272"/>
      <c r="V359" s="272"/>
    </row>
    <row r="360" spans="21:22" ht="51.75" customHeight="1" x14ac:dyDescent="0.35">
      <c r="U360" s="272"/>
      <c r="V360" s="272"/>
    </row>
    <row r="361" spans="21:22" ht="51.75" customHeight="1" x14ac:dyDescent="0.35">
      <c r="U361" s="272"/>
      <c r="V361" s="272"/>
    </row>
    <row r="362" spans="21:22" ht="51.75" customHeight="1" x14ac:dyDescent="0.35">
      <c r="U362" s="272"/>
      <c r="V362" s="272"/>
    </row>
    <row r="363" spans="21:22" ht="51.75" customHeight="1" x14ac:dyDescent="0.35">
      <c r="U363" s="272"/>
      <c r="V363" s="272"/>
    </row>
    <row r="364" spans="21:22" ht="51.75" customHeight="1" x14ac:dyDescent="0.35">
      <c r="U364" s="272"/>
      <c r="V364" s="272"/>
    </row>
    <row r="365" spans="21:22" ht="51.75" customHeight="1" x14ac:dyDescent="0.35">
      <c r="U365" s="272"/>
      <c r="V365" s="272"/>
    </row>
    <row r="366" spans="21:22" ht="51.75" customHeight="1" x14ac:dyDescent="0.35">
      <c r="U366" s="272"/>
      <c r="V366" s="272"/>
    </row>
    <row r="367" spans="21:22" ht="51.75" customHeight="1" x14ac:dyDescent="0.35">
      <c r="U367" s="272"/>
      <c r="V367" s="272"/>
    </row>
    <row r="368" spans="21:22" ht="51.75" customHeight="1" x14ac:dyDescent="0.35">
      <c r="U368" s="272"/>
      <c r="V368" s="272"/>
    </row>
    <row r="369" spans="21:22" ht="51.75" customHeight="1" x14ac:dyDescent="0.35">
      <c r="U369" s="272"/>
      <c r="V369" s="272"/>
    </row>
    <row r="370" spans="21:22" ht="51.75" customHeight="1" x14ac:dyDescent="0.35">
      <c r="U370" s="272"/>
      <c r="V370" s="272"/>
    </row>
    <row r="371" spans="21:22" ht="51.75" customHeight="1" x14ac:dyDescent="0.35">
      <c r="U371" s="272"/>
      <c r="V371" s="272"/>
    </row>
    <row r="372" spans="21:22" ht="51.75" customHeight="1" x14ac:dyDescent="0.35">
      <c r="U372" s="272"/>
      <c r="V372" s="272"/>
    </row>
    <row r="373" spans="21:22" ht="51.75" customHeight="1" x14ac:dyDescent="0.35">
      <c r="U373" s="272"/>
      <c r="V373" s="272"/>
    </row>
    <row r="374" spans="21:22" ht="51.75" customHeight="1" x14ac:dyDescent="0.35">
      <c r="U374" s="272"/>
      <c r="V374" s="272"/>
    </row>
    <row r="375" spans="21:22" ht="51.75" customHeight="1" x14ac:dyDescent="0.35">
      <c r="U375" s="272"/>
      <c r="V375" s="272"/>
    </row>
    <row r="376" spans="21:22" ht="51.75" customHeight="1" x14ac:dyDescent="0.35">
      <c r="U376" s="272"/>
      <c r="V376" s="272"/>
    </row>
    <row r="377" spans="21:22" ht="51.75" customHeight="1" x14ac:dyDescent="0.35">
      <c r="U377" s="272"/>
      <c r="V377" s="272"/>
    </row>
    <row r="378" spans="21:22" ht="51.75" customHeight="1" x14ac:dyDescent="0.35">
      <c r="U378" s="272"/>
      <c r="V378" s="272"/>
    </row>
    <row r="379" spans="21:22" ht="51.75" customHeight="1" x14ac:dyDescent="0.35">
      <c r="U379" s="272"/>
      <c r="V379" s="272"/>
    </row>
    <row r="380" spans="21:22" ht="51.75" customHeight="1" x14ac:dyDescent="0.35">
      <c r="U380" s="272"/>
      <c r="V380" s="272"/>
    </row>
    <row r="381" spans="21:22" ht="51.75" customHeight="1" x14ac:dyDescent="0.35">
      <c r="U381" s="272"/>
      <c r="V381" s="272"/>
    </row>
    <row r="382" spans="21:22" ht="51.75" customHeight="1" x14ac:dyDescent="0.35">
      <c r="U382" s="272"/>
      <c r="V382" s="272"/>
    </row>
    <row r="383" spans="21:22" ht="51.75" customHeight="1" x14ac:dyDescent="0.35">
      <c r="U383" s="272"/>
      <c r="V383" s="272"/>
    </row>
    <row r="384" spans="21:22" ht="51.75" customHeight="1" x14ac:dyDescent="0.35">
      <c r="U384" s="272"/>
      <c r="V384" s="272"/>
    </row>
    <row r="385" spans="21:22" ht="51.75" customHeight="1" x14ac:dyDescent="0.35">
      <c r="U385" s="272"/>
      <c r="V385" s="272"/>
    </row>
    <row r="386" spans="21:22" ht="51.75" customHeight="1" x14ac:dyDescent="0.35">
      <c r="U386" s="272"/>
      <c r="V386" s="272"/>
    </row>
    <row r="387" spans="21:22" ht="51.75" customHeight="1" x14ac:dyDescent="0.35">
      <c r="U387" s="272"/>
      <c r="V387" s="272"/>
    </row>
    <row r="388" spans="21:22" ht="51.75" customHeight="1" x14ac:dyDescent="0.35">
      <c r="U388" s="272"/>
      <c r="V388" s="272"/>
    </row>
    <row r="389" spans="21:22" ht="51.75" customHeight="1" x14ac:dyDescent="0.35">
      <c r="U389" s="272"/>
      <c r="V389" s="272"/>
    </row>
    <row r="390" spans="21:22" ht="51.75" customHeight="1" x14ac:dyDescent="0.35">
      <c r="U390" s="272"/>
      <c r="V390" s="272"/>
    </row>
    <row r="391" spans="21:22" ht="51.75" customHeight="1" x14ac:dyDescent="0.35">
      <c r="U391" s="272"/>
      <c r="V391" s="272"/>
    </row>
    <row r="392" spans="21:22" ht="51.75" customHeight="1" x14ac:dyDescent="0.35">
      <c r="U392" s="272"/>
      <c r="V392" s="272"/>
    </row>
    <row r="393" spans="21:22" ht="51.75" customHeight="1" x14ac:dyDescent="0.35">
      <c r="U393" s="272"/>
      <c r="V393" s="272"/>
    </row>
    <row r="394" spans="21:22" ht="51.75" customHeight="1" x14ac:dyDescent="0.35">
      <c r="U394" s="272"/>
      <c r="V394" s="272"/>
    </row>
    <row r="395" spans="21:22" ht="51.75" customHeight="1" x14ac:dyDescent="0.35">
      <c r="U395" s="272"/>
      <c r="V395" s="272"/>
    </row>
    <row r="396" spans="21:22" ht="51.75" customHeight="1" x14ac:dyDescent="0.35">
      <c r="U396" s="272"/>
      <c r="V396" s="272"/>
    </row>
    <row r="397" spans="21:22" ht="51.75" customHeight="1" x14ac:dyDescent="0.35">
      <c r="U397" s="272"/>
      <c r="V397" s="272"/>
    </row>
    <row r="398" spans="21:22" ht="51.75" customHeight="1" x14ac:dyDescent="0.35">
      <c r="U398" s="272"/>
      <c r="V398" s="272"/>
    </row>
    <row r="399" spans="21:22" ht="51.75" customHeight="1" x14ac:dyDescent="0.35">
      <c r="U399" s="272"/>
      <c r="V399" s="272"/>
    </row>
    <row r="400" spans="21:22" ht="51.75" customHeight="1" x14ac:dyDescent="0.35">
      <c r="U400" s="272"/>
      <c r="V400" s="272"/>
    </row>
    <row r="401" spans="21:22" ht="51.75" customHeight="1" x14ac:dyDescent="0.35">
      <c r="U401" s="272"/>
      <c r="V401" s="272"/>
    </row>
    <row r="402" spans="21:22" ht="51.75" customHeight="1" x14ac:dyDescent="0.35">
      <c r="U402" s="272"/>
      <c r="V402" s="272"/>
    </row>
    <row r="403" spans="21:22" ht="51.75" customHeight="1" x14ac:dyDescent="0.35">
      <c r="U403" s="272"/>
      <c r="V403" s="272"/>
    </row>
    <row r="404" spans="21:22" ht="51.75" customHeight="1" x14ac:dyDescent="0.35">
      <c r="U404" s="272"/>
      <c r="V404" s="272"/>
    </row>
    <row r="405" spans="21:22" ht="51.75" customHeight="1" x14ac:dyDescent="0.35">
      <c r="U405" s="272"/>
      <c r="V405" s="272"/>
    </row>
    <row r="406" spans="21:22" ht="51.75" customHeight="1" x14ac:dyDescent="0.35">
      <c r="U406" s="272"/>
      <c r="V406" s="272"/>
    </row>
    <row r="407" spans="21:22" ht="51.75" customHeight="1" x14ac:dyDescent="0.35">
      <c r="U407" s="272"/>
      <c r="V407" s="272"/>
    </row>
    <row r="408" spans="21:22" ht="51.75" customHeight="1" x14ac:dyDescent="0.35">
      <c r="U408" s="272"/>
      <c r="V408" s="272"/>
    </row>
    <row r="409" spans="21:22" ht="51.75" customHeight="1" x14ac:dyDescent="0.35">
      <c r="U409" s="272"/>
      <c r="V409" s="272"/>
    </row>
    <row r="410" spans="21:22" ht="51.75" customHeight="1" x14ac:dyDescent="0.35">
      <c r="U410" s="272"/>
      <c r="V410" s="272"/>
    </row>
    <row r="411" spans="21:22" ht="51.75" customHeight="1" x14ac:dyDescent="0.35">
      <c r="U411" s="272"/>
      <c r="V411" s="272"/>
    </row>
    <row r="412" spans="21:22" ht="51.75" customHeight="1" x14ac:dyDescent="0.35">
      <c r="U412" s="272"/>
      <c r="V412" s="272"/>
    </row>
    <row r="413" spans="21:22" ht="51.75" customHeight="1" x14ac:dyDescent="0.35">
      <c r="U413" s="272"/>
      <c r="V413" s="272"/>
    </row>
    <row r="414" spans="21:22" ht="51.75" customHeight="1" x14ac:dyDescent="0.35">
      <c r="U414" s="272"/>
      <c r="V414" s="272"/>
    </row>
    <row r="415" spans="21:22" ht="51.75" customHeight="1" x14ac:dyDescent="0.35">
      <c r="U415" s="272"/>
      <c r="V415" s="272"/>
    </row>
    <row r="416" spans="21:22" ht="51.75" customHeight="1" x14ac:dyDescent="0.35">
      <c r="U416" s="272"/>
      <c r="V416" s="272"/>
    </row>
    <row r="417" spans="21:22" ht="51.75" customHeight="1" x14ac:dyDescent="0.35">
      <c r="U417" s="272"/>
      <c r="V417" s="272"/>
    </row>
    <row r="418" spans="21:22" ht="51.75" customHeight="1" x14ac:dyDescent="0.35">
      <c r="U418" s="272"/>
      <c r="V418" s="272"/>
    </row>
    <row r="419" spans="21:22" ht="51.75" customHeight="1" x14ac:dyDescent="0.35">
      <c r="U419" s="272"/>
      <c r="V419" s="272"/>
    </row>
    <row r="420" spans="21:22" ht="51.75" customHeight="1" x14ac:dyDescent="0.35">
      <c r="U420" s="272"/>
      <c r="V420" s="272"/>
    </row>
    <row r="421" spans="21:22" ht="51.75" customHeight="1" x14ac:dyDescent="0.35">
      <c r="U421" s="272"/>
      <c r="V421" s="272"/>
    </row>
    <row r="422" spans="21:22" ht="51.75" customHeight="1" x14ac:dyDescent="0.35">
      <c r="U422" s="272"/>
      <c r="V422" s="272"/>
    </row>
    <row r="423" spans="21:22" ht="51.75" customHeight="1" x14ac:dyDescent="0.35">
      <c r="U423" s="272"/>
      <c r="V423" s="272"/>
    </row>
    <row r="424" spans="21:22" ht="51.75" customHeight="1" x14ac:dyDescent="0.35">
      <c r="U424" s="272"/>
      <c r="V424" s="272"/>
    </row>
    <row r="425" spans="21:22" ht="51.75" customHeight="1" x14ac:dyDescent="0.35">
      <c r="U425" s="272"/>
      <c r="V425" s="272"/>
    </row>
    <row r="426" spans="21:22" ht="51.75" customHeight="1" x14ac:dyDescent="0.35">
      <c r="U426" s="272"/>
      <c r="V426" s="272"/>
    </row>
    <row r="427" spans="21:22" ht="51.75" customHeight="1" x14ac:dyDescent="0.35">
      <c r="U427" s="272"/>
      <c r="V427" s="272"/>
    </row>
    <row r="428" spans="21:22" ht="51.75" customHeight="1" x14ac:dyDescent="0.35">
      <c r="U428" s="272"/>
      <c r="V428" s="272"/>
    </row>
    <row r="429" spans="21:22" ht="51.75" customHeight="1" x14ac:dyDescent="0.35">
      <c r="U429" s="272"/>
      <c r="V429" s="272"/>
    </row>
    <row r="430" spans="21:22" ht="51.75" customHeight="1" x14ac:dyDescent="0.35">
      <c r="U430" s="272"/>
      <c r="V430" s="272"/>
    </row>
    <row r="431" spans="21:22" ht="51.75" customHeight="1" x14ac:dyDescent="0.35">
      <c r="U431" s="272"/>
      <c r="V431" s="272"/>
    </row>
    <row r="432" spans="21:22" ht="51.75" customHeight="1" x14ac:dyDescent="0.35">
      <c r="U432" s="272"/>
      <c r="V432" s="272"/>
    </row>
    <row r="433" spans="21:22" ht="51.75" customHeight="1" x14ac:dyDescent="0.35">
      <c r="U433" s="272"/>
      <c r="V433" s="272"/>
    </row>
    <row r="434" spans="21:22" ht="51.75" customHeight="1" x14ac:dyDescent="0.35">
      <c r="U434" s="272"/>
      <c r="V434" s="272"/>
    </row>
    <row r="435" spans="21:22" ht="51.75" customHeight="1" x14ac:dyDescent="0.35">
      <c r="U435" s="272"/>
      <c r="V435" s="272"/>
    </row>
    <row r="436" spans="21:22" ht="51.75" customHeight="1" x14ac:dyDescent="0.35">
      <c r="U436" s="272"/>
      <c r="V436" s="272"/>
    </row>
    <row r="437" spans="21:22" ht="51.75" customHeight="1" x14ac:dyDescent="0.35">
      <c r="U437" s="272"/>
      <c r="V437" s="272"/>
    </row>
    <row r="438" spans="21:22" ht="51.75" customHeight="1" x14ac:dyDescent="0.35">
      <c r="U438" s="272"/>
      <c r="V438" s="272"/>
    </row>
    <row r="439" spans="21:22" ht="51.75" customHeight="1" x14ac:dyDescent="0.35">
      <c r="U439" s="272"/>
      <c r="V439" s="272"/>
    </row>
    <row r="440" spans="21:22" ht="51.75" customHeight="1" x14ac:dyDescent="0.35">
      <c r="U440" s="272"/>
      <c r="V440" s="272"/>
    </row>
    <row r="441" spans="21:22" ht="51.75" customHeight="1" x14ac:dyDescent="0.35">
      <c r="U441" s="272"/>
      <c r="V441" s="272"/>
    </row>
    <row r="442" spans="21:22" ht="51.75" customHeight="1" x14ac:dyDescent="0.35">
      <c r="U442" s="272"/>
      <c r="V442" s="272"/>
    </row>
    <row r="443" spans="21:22" ht="51.75" customHeight="1" x14ac:dyDescent="0.35">
      <c r="U443" s="272"/>
      <c r="V443" s="272"/>
    </row>
    <row r="444" spans="21:22" ht="51.75" customHeight="1" x14ac:dyDescent="0.35">
      <c r="U444" s="272"/>
      <c r="V444" s="272"/>
    </row>
    <row r="445" spans="21:22" ht="51.75" customHeight="1" x14ac:dyDescent="0.35">
      <c r="U445" s="272"/>
      <c r="V445" s="272"/>
    </row>
    <row r="446" spans="21:22" ht="51.75" customHeight="1" x14ac:dyDescent="0.35">
      <c r="U446" s="272"/>
      <c r="V446" s="272"/>
    </row>
    <row r="447" spans="21:22" ht="51.75" customHeight="1" x14ac:dyDescent="0.35">
      <c r="U447" s="272"/>
      <c r="V447" s="272"/>
    </row>
    <row r="448" spans="21:22" ht="51.75" customHeight="1" x14ac:dyDescent="0.35">
      <c r="U448" s="272"/>
      <c r="V448" s="272"/>
    </row>
    <row r="449" spans="21:22" ht="51.75" customHeight="1" x14ac:dyDescent="0.35">
      <c r="U449" s="272"/>
      <c r="V449" s="272"/>
    </row>
    <row r="450" spans="21:22" ht="51.75" customHeight="1" x14ac:dyDescent="0.35">
      <c r="U450" s="272"/>
      <c r="V450" s="272"/>
    </row>
    <row r="451" spans="21:22" ht="51.75" customHeight="1" x14ac:dyDescent="0.35">
      <c r="U451" s="272"/>
      <c r="V451" s="272"/>
    </row>
    <row r="452" spans="21:22" ht="51.75" customHeight="1" x14ac:dyDescent="0.35">
      <c r="U452" s="272"/>
      <c r="V452" s="272"/>
    </row>
    <row r="453" spans="21:22" ht="51.75" customHeight="1" x14ac:dyDescent="0.35">
      <c r="U453" s="272"/>
      <c r="V453" s="272"/>
    </row>
    <row r="454" spans="21:22" ht="51.75" customHeight="1" x14ac:dyDescent="0.35">
      <c r="U454" s="272"/>
      <c r="V454" s="272"/>
    </row>
    <row r="455" spans="21:22" ht="51.75" customHeight="1" x14ac:dyDescent="0.35">
      <c r="U455" s="272"/>
      <c r="V455" s="272"/>
    </row>
    <row r="456" spans="21:22" ht="51.75" customHeight="1" x14ac:dyDescent="0.35">
      <c r="U456" s="272"/>
      <c r="V456" s="272"/>
    </row>
    <row r="457" spans="21:22" ht="51.75" customHeight="1" x14ac:dyDescent="0.35">
      <c r="U457" s="310"/>
      <c r="V457" s="310"/>
    </row>
  </sheetData>
  <protectedRanges>
    <protectedRange password="E1A2" sqref="N2:O2 Y28:Y29 Y25 X2:Y2 AA2 U2" name="Range1"/>
    <protectedRange password="E1A2" sqref="Y30 Y17:Y24 Y13:Y14 X3:Y3 Y4:Y11 X4:X214" name="Range1_1"/>
    <protectedRange password="E1A2" sqref="Y12" name="Range1_2"/>
    <protectedRange password="E1A2" sqref="Y15" name="Range1_3"/>
    <protectedRange password="E1A2" sqref="Y16" name="Range1_4"/>
    <protectedRange password="E1A2" sqref="Y26:Y27" name="Range1_5"/>
    <protectedRange password="E1A2" sqref="Y111:Y112 Y102:Y104 Y89:Y96 Y87 Y81:Y85 Y71:Y79 Y49:Y56 Y34:Y37 Y32" name="Range1_6"/>
    <protectedRange password="E1A2" sqref="Y125 Y122 Y118:Y119" name="Range1_7"/>
    <protectedRange password="E1A2" sqref="Y127" name="Range1_8"/>
    <protectedRange password="E1A2" sqref="Y131" name="Range1_9"/>
    <protectedRange password="E1A2" sqref="Y137:Y138" name="Range1_10"/>
    <protectedRange password="E1A2" sqref="Y157:Y162 Y175:Y179" name="Range1_11"/>
    <protectedRange password="E1A2" sqref="Y166:Y174 Y183:Y214" name="Range1_12"/>
    <protectedRange password="E1A2" sqref="O213" name="Range1_1_3"/>
    <protectedRange password="E1A2" sqref="O38" name="Range1_1_3_34"/>
    <protectedRange password="E1A2" sqref="N38" name="Range1_14_1"/>
    <protectedRange password="E1A2" sqref="O109 O124" name="Range1_1_3_71"/>
    <protectedRange password="E1A2" sqref="O130" name="Range1_1_3_78"/>
    <protectedRange password="E1A2" sqref="O149" name="Range1_1_3_89"/>
    <protectedRange password="E1A2" sqref="U39" name="Range1_1_13_1"/>
    <protectedRange password="E1A2" sqref="U40:U41" name="Range1_1_73_2"/>
    <protectedRange password="E1A2" sqref="U42" name="Range1_1_73_2_2"/>
    <protectedRange password="E1A2" sqref="U43:U44" name="Range1_1_73_3"/>
    <protectedRange password="E1A2" sqref="U52" name="Range1_1_15_1"/>
    <protectedRange password="E1A2" sqref="U53" name="Range1_1_14_1"/>
    <protectedRange password="E1A2" sqref="U56" name="Range1_1_28_1"/>
    <protectedRange password="E1A2" sqref="U108" name="Range1_1_73_6"/>
    <protectedRange password="E1A2" sqref="U109" name="Range1_1_47_1"/>
    <protectedRange password="E1A2" sqref="U110" name="Range1_1_73_7"/>
    <protectedRange password="E1A2" sqref="U111" name="Range1_1_48_1"/>
    <protectedRange password="E1A2" sqref="U113" name="Range1_1_73_9_1"/>
    <protectedRange password="E1A2" sqref="U115" name="Range1_1_73_10"/>
    <protectedRange password="E1A2" sqref="U116" name="Range1_1_73_12"/>
    <protectedRange password="E1A2" sqref="U123" name="Range1_1_50_1"/>
    <protectedRange password="E1A2" sqref="U124" name="Range1_1_51_1"/>
    <protectedRange password="E1A2" sqref="U125" name="Range1_1_52_1"/>
    <protectedRange password="E1A2" sqref="U126:U127" name="Range1_1_53_1"/>
    <protectedRange password="E1A2" sqref="U128" name="Range1_1_54_1"/>
    <protectedRange password="E1A2" sqref="U136" name="Range1_1_59_1"/>
    <protectedRange password="E1A2" sqref="U138" name="Range1_1_61_1"/>
    <protectedRange password="E1A2" sqref="U139" name="Range1_1_62_1"/>
    <protectedRange password="E1A2" sqref="U140" name="Range1_1_62_1_1"/>
    <protectedRange password="E1A2" sqref="U154" name="Range1_1_73_13"/>
    <protectedRange password="E1A2" sqref="U165" name="Range1_1_81_1"/>
    <protectedRange password="E1A2" sqref="U190" name="Range1_1_92_1"/>
    <protectedRange password="E1A2" sqref="U179" name="Range1_1_98_1"/>
    <protectedRange password="E1A2" sqref="U213" name="Range1_1_73_18_1"/>
    <protectedRange password="E1A2" sqref="U189" name="Range1_1_73_21"/>
    <protectedRange password="E1A2" sqref="O3" name="Range1_2_1"/>
    <protectedRange password="E1A2" sqref="U4" name="Range1_1_1_1_3"/>
    <protectedRange password="E1A2" sqref="N4:O4" name="Range1_1_3_2_1"/>
    <protectedRange password="E1A2" sqref="U5" name="Range1_1_1_1_3_5"/>
    <protectedRange password="E1A2" sqref="U7" name="Range1_1_1_1_3_6"/>
    <protectedRange password="E1A2" sqref="U10:U11" name="Range1_1_1_1_3_7"/>
    <protectedRange password="E1A2" sqref="U9" name="Range1_1_1_1_3_8"/>
    <protectedRange password="E1A2" sqref="U24" name="Range1_1_4_7_1"/>
    <protectedRange password="E1A2" sqref="U25" name="Range1_1_6_2_1_1"/>
    <protectedRange password="E1A2" sqref="N8:O8" name="Range1_1_3_2_1_1"/>
    <protectedRange password="E1A2" sqref="U8" name="Range1_1_1_1_3_9"/>
    <protectedRange password="E1A2" sqref="U26" name="Range1_1_5_3_1"/>
    <protectedRange password="E1A2" sqref="U12" name="Range1_1_1_1_3_1"/>
    <protectedRange password="E1A2" sqref="U13:U14" name="Range1_1_1_1_3_2"/>
    <protectedRange password="E1A2" sqref="U15" name="Range1_1_1_1_3_3"/>
    <protectedRange password="E1A2" sqref="U17" name="Range1_1_1_1_3_4"/>
    <protectedRange password="E1A2" sqref="U18" name="Range1_1_1_1_4_2"/>
    <protectedRange password="E1A2" sqref="U19" name="Range1_1_1_1_4_3"/>
    <protectedRange password="E1A2" sqref="U20" name="Range1_1_1_1_5_1_1"/>
    <protectedRange password="E1A2" sqref="U30" name="Range1_1_8_4_1_2"/>
    <protectedRange password="E1A2" sqref="U29" name="Range1_1_7_2_1_2"/>
    <protectedRange password="E1A2" sqref="U32" name="Range1_1_9_1_1_1"/>
    <protectedRange password="E1A2" sqref="U34" name="Range1_1_10_1_1_1"/>
    <protectedRange password="E1A2" sqref="U36" name="Range1_1_11_1_1_1"/>
    <protectedRange password="E1A2" sqref="U45:U47" name="Range1_1_73_4_1"/>
    <protectedRange password="E1A2" sqref="U48" name="Range1_1_73_5_1"/>
    <protectedRange password="E1A2" sqref="U49" name="Range1_1_73_6_1"/>
    <protectedRange password="E1A2" sqref="U50" name="Range1_1_73_7_1"/>
    <protectedRange password="E1A2" sqref="U54" name="Range1_1_1_1_3_10"/>
    <protectedRange password="E1A2" sqref="U51" name="Range1_1_13_1_1"/>
    <protectedRange password="E1A2" sqref="U55" name="Range1_1_15_1_1_1"/>
    <protectedRange password="E1A2" sqref="U57" name="Range1_1_17_1_1"/>
    <protectedRange password="E1A2" sqref="U58" name="Range1_1_29_1_1_1"/>
    <protectedRange password="E1A2" sqref="U59" name="Range1_1_28_1_1"/>
    <protectedRange password="E1A2" sqref="U60" name="Range1_1_27_1_1"/>
    <protectedRange password="E1A2" sqref="U61" name="Range1_1_24_1_1_1"/>
    <protectedRange password="E1A2" sqref="U62" name="Range1_1_23_1_1_1"/>
    <protectedRange password="E1A2" sqref="U63" name="Range1_1_19_1_2"/>
    <protectedRange password="E1A2" sqref="U64" name="Range1_1_21_1_1_1"/>
    <protectedRange password="E1A2" sqref="U65" name="Range1_1_20_1_1_1"/>
    <protectedRange password="E1A2" sqref="U66" name="Range1_1_19_1_1_1"/>
    <protectedRange password="E1A2" sqref="U67" name="Range1_1_18_1_1"/>
    <protectedRange password="E1A2" sqref="U68" name="Range1_1_30_1_1_1"/>
    <protectedRange password="E1A2" sqref="U70" name="Range1_1_31_1_1_1"/>
    <protectedRange password="E1A2" sqref="U75" name="Range1_1_73_9_1_1"/>
    <protectedRange password="E1A2" sqref="U77" name="Range1_1_30_1_1_1_1"/>
    <protectedRange password="E1A2" sqref="U84" name="Range1_1_37_1_1_1"/>
    <protectedRange password="E1A2" sqref="U88" name="Range1_1_41_1_1"/>
    <protectedRange password="E1A2" sqref="U86" name="Range1_1_39_1_1_1_1"/>
    <protectedRange password="E1A2" sqref="U87" name="Range1_1_40_1_1_1"/>
    <protectedRange password="E1A2" sqref="U85" name="Range1_1_38_1_1_1_1"/>
    <protectedRange password="E1A2" sqref="U91" name="Range1_1_44_1_1_1"/>
    <protectedRange password="E1A2" sqref="U92" name="Range1_1_45_1_1_1"/>
    <protectedRange password="E1A2" sqref="U104" name="Range1_1_73_13_1"/>
    <protectedRange password="E1A2" sqref="U98" name="Range1_1_73"/>
    <protectedRange password="E1A2" sqref="O94" name="Range1_1_3_63_5_1"/>
    <protectedRange password="E1A2" sqref="N94" name="Range1_6_8_1_3_1"/>
    <protectedRange password="E1A2" sqref="U16" name="Range1_1_1_1_4_1"/>
    <protectedRange password="E1A2" sqref="O21" name="Range1_1_3_14_1_1"/>
    <protectedRange password="E1A2" sqref="N21" name="Range1_1_7_1_1_1"/>
    <protectedRange password="E1A2" sqref="O22" name="Range1_1_3_15_1"/>
    <protectedRange password="E1A2" sqref="N22" name="Range1_1_8_2"/>
    <protectedRange password="E1A2" sqref="U22" name="Range1_1_73_1"/>
    <protectedRange password="E1A2" sqref="U23" name="Range1_1_73_3_1_1"/>
    <protectedRange password="E1A2" sqref="O27" name="Range1_1_3_25"/>
    <protectedRange password="E1A2" sqref="N27" name="Range1_13_1"/>
    <protectedRange password="E1A2" sqref="O28" name="Range1_1_3_45_1"/>
    <protectedRange password="E1A2" sqref="U31" name="Range1_1_8_4_2_2"/>
    <protectedRange password="E1A2" sqref="O98" name="Range1_1_3_21_1"/>
    <protectedRange password="E1A2" sqref="N98" name="Range1_12_4_1_1_1_1"/>
    <protectedRange password="E1A2" sqref="N105:O105" name="Range1_1_3_18"/>
    <protectedRange password="E1A2" sqref="N106:O106" name="Range1_1_3_49_1"/>
    <protectedRange password="E1A2" sqref="O148" name="Range1_1_3_79_3_1"/>
    <protectedRange password="E1A2" sqref="N148" name="Range1_6_17_1_2"/>
    <protectedRange password="E1A2" sqref="O169" name="Range1_1_3_76_1_1"/>
    <protectedRange password="E1A2" sqref="O176" name="Range1_1_3_88_1"/>
    <protectedRange password="E1A2" sqref="U183" name="Range1_1_73_8_1"/>
    <protectedRange password="E1A2" sqref="U184" name="Range1_1_73_10_1"/>
    <protectedRange password="E1A2" sqref="O185" name="Range1_1_3_95_2"/>
    <protectedRange password="E1A2" sqref="O186" name="Range1_1_3_95_3_1"/>
    <protectedRange password="E1A2" sqref="O188" name="Range1_1_3_95_3_1_1"/>
    <protectedRange password="E1A2" sqref="O191" name="Range1_1_3_96_2"/>
    <protectedRange password="E1A2" sqref="O192" name="Range1_1_3_95_3_2"/>
    <protectedRange password="E1A2" sqref="O198" name="Range1_1_3_95_3_3_1"/>
    <protectedRange password="E1A2" sqref="U199" name="Range1_1_96_1_1"/>
    <protectedRange password="E1A2" sqref="O199" name="Range1_1_3_95_3_3_2"/>
    <protectedRange password="E1A2" sqref="U207" name="Range1_1_94_1_1_1"/>
    <protectedRange password="E1A2" sqref="U206" name="Range1_1_96_1_1_1"/>
    <protectedRange password="E1A2" sqref="U181" name="Range1_1_73_1_1_1"/>
    <protectedRange password="E1A2" sqref="U172" name="Range1_1_67_1_2"/>
    <protectedRange password="E1A2" sqref="U33" name="Range1_1_12_1"/>
    <protectedRange password="E1A2" sqref="U130" name="Range1_1_73_13_1_1"/>
    <protectedRange password="E1A2" sqref="O137" name="Range1_1_2_1"/>
    <protectedRange password="E1A2" sqref="O189" name="Range1_1_3_95_1_2"/>
    <protectedRange password="E1A2" sqref="O190" name="Range1_1_3_95_1_2_1"/>
    <protectedRange password="E1A2" sqref="O100" name="Range1_1_3_63_5"/>
    <protectedRange password="E1A2" sqref="N100" name="Range1_6_8_1_3_2"/>
    <protectedRange password="E1A2" sqref="O128:O129" name="Range1_1_2_2_1"/>
    <protectedRange password="E1A2" sqref="O42 O101" name="Range1_1_3_95_2_1"/>
    <protectedRange password="E1A2" sqref="N43 N52:N53 N113:N114 N102:N104" name="Range1_1_1"/>
    <protectedRange password="E1A2" sqref="O43 O52:O53 O113:O114 O102:O104" name="Range1_1_2_3"/>
    <protectedRange password="E1A2" sqref="N44" name="Range1_2_2"/>
    <protectedRange password="E1A2" sqref="O44" name="Range1_1_2_4"/>
    <protectedRange password="E1A2" sqref="O127" name="Range1_1_3_74_1"/>
    <protectedRange password="E1A2" sqref="O107" name="Range1_1_3_72_1"/>
    <protectedRange password="E1A2" sqref="N107" name="Range1_6_3_1_1"/>
    <protectedRange password="E1A2" sqref="O108" name="Range1_1_3_72_2"/>
    <protectedRange password="E1A2" sqref="N108" name="Range1_6_3_1_2"/>
    <protectedRange password="E1A2" sqref="O110" name="Range1_1_3_72_4"/>
    <protectedRange password="E1A2" sqref="N110" name="Range1_6_3_1_3_1"/>
  </protectedRanges>
  <autoFilter ref="A2:AA214" xr:uid="{8D322D70-02F9-4051-BAD7-3B5642BA4ABC}"/>
  <phoneticPr fontId="27" type="noConversion"/>
  <conditionalFormatting sqref="J24:J26 J38:J44 J52:J53 J56 J108:J140 J149 J154 J165 J179 J189">
    <cfRule type="cellIs" dxfId="520" priority="512" stopIfTrue="1" operator="equal">
      <formula>"Fail"</formula>
    </cfRule>
    <cfRule type="cellIs" dxfId="519" priority="513" stopIfTrue="1" operator="equal">
      <formula>"Pass"</formula>
    </cfRule>
    <cfRule type="cellIs" dxfId="518" priority="514" stopIfTrue="1" operator="equal">
      <formula>"Info"</formula>
    </cfRule>
  </conditionalFormatting>
  <conditionalFormatting sqref="J190">
    <cfRule type="cellIs" dxfId="517" priority="509" stopIfTrue="1" operator="equal">
      <formula>"Fail"</formula>
    </cfRule>
    <cfRule type="cellIs" dxfId="516" priority="510" stopIfTrue="1" operator="equal">
      <formula>"Pass"</formula>
    </cfRule>
    <cfRule type="cellIs" dxfId="515" priority="511" stopIfTrue="1" operator="equal">
      <formula>"Info"</formula>
    </cfRule>
  </conditionalFormatting>
  <conditionalFormatting sqref="J213">
    <cfRule type="cellIs" dxfId="514" priority="506" stopIfTrue="1" operator="equal">
      <formula>"Fail"</formula>
    </cfRule>
    <cfRule type="cellIs" dxfId="513" priority="507" stopIfTrue="1" operator="equal">
      <formula>"Pass"</formula>
    </cfRule>
    <cfRule type="cellIs" dxfId="512" priority="508" stopIfTrue="1" operator="equal">
      <formula>"Info"</formula>
    </cfRule>
  </conditionalFormatting>
  <conditionalFormatting sqref="J3">
    <cfRule type="cellIs" dxfId="511" priority="503" operator="equal">
      <formula>"Fail"</formula>
    </cfRule>
    <cfRule type="cellIs" dxfId="510" priority="504" operator="equal">
      <formula>"Pass"</formula>
    </cfRule>
    <cfRule type="cellIs" dxfId="509" priority="505" operator="equal">
      <formula>"Info"</formula>
    </cfRule>
  </conditionalFormatting>
  <conditionalFormatting sqref="J4">
    <cfRule type="cellIs" dxfId="508" priority="500" operator="equal">
      <formula>"Fail"</formula>
    </cfRule>
    <cfRule type="cellIs" dxfId="507" priority="501" operator="equal">
      <formula>"Pass"</formula>
    </cfRule>
    <cfRule type="cellIs" dxfId="506" priority="502" operator="equal">
      <formula>"Info"</formula>
    </cfRule>
  </conditionalFormatting>
  <conditionalFormatting sqref="O4">
    <cfRule type="expression" dxfId="505" priority="499" stopIfTrue="1">
      <formula>ISERROR(AC4)</formula>
    </cfRule>
  </conditionalFormatting>
  <conditionalFormatting sqref="J26 J8">
    <cfRule type="cellIs" dxfId="504" priority="496" operator="equal">
      <formula>"Fail"</formula>
    </cfRule>
    <cfRule type="cellIs" dxfId="503" priority="497" operator="equal">
      <formula>"Pass"</formula>
    </cfRule>
    <cfRule type="cellIs" dxfId="502" priority="498" operator="equal">
      <formula>"Info"</formula>
    </cfRule>
  </conditionalFormatting>
  <conditionalFormatting sqref="O5">
    <cfRule type="expression" dxfId="501" priority="495" stopIfTrue="1">
      <formula>ISERROR(AC5)</formula>
    </cfRule>
  </conditionalFormatting>
  <conditionalFormatting sqref="J5">
    <cfRule type="cellIs" dxfId="500" priority="492" operator="equal">
      <formula>"Fail"</formula>
    </cfRule>
    <cfRule type="cellIs" dxfId="499" priority="493" operator="equal">
      <formula>"Pass"</formula>
    </cfRule>
    <cfRule type="cellIs" dxfId="498" priority="494" operator="equal">
      <formula>"Info"</formula>
    </cfRule>
  </conditionalFormatting>
  <conditionalFormatting sqref="O6:O7">
    <cfRule type="expression" dxfId="497" priority="491" stopIfTrue="1">
      <formula>ISERROR(AC6)</formula>
    </cfRule>
  </conditionalFormatting>
  <conditionalFormatting sqref="J6:J7">
    <cfRule type="cellIs" dxfId="496" priority="488" operator="equal">
      <formula>"Fail"</formula>
    </cfRule>
    <cfRule type="cellIs" dxfId="495" priority="489" operator="equal">
      <formula>"Pass"</formula>
    </cfRule>
    <cfRule type="cellIs" dxfId="494" priority="490" operator="equal">
      <formula>"Info"</formula>
    </cfRule>
  </conditionalFormatting>
  <conditionalFormatting sqref="O10:O11">
    <cfRule type="expression" dxfId="493" priority="487" stopIfTrue="1">
      <formula>ISERROR(AC10)</formula>
    </cfRule>
  </conditionalFormatting>
  <conditionalFormatting sqref="J10:J11">
    <cfRule type="cellIs" dxfId="492" priority="484" operator="equal">
      <formula>"Fail"</formula>
    </cfRule>
    <cfRule type="cellIs" dxfId="491" priority="485" operator="equal">
      <formula>"Pass"</formula>
    </cfRule>
    <cfRule type="cellIs" dxfId="490" priority="486" operator="equal">
      <formula>"Info"</formula>
    </cfRule>
  </conditionalFormatting>
  <conditionalFormatting sqref="O9">
    <cfRule type="expression" dxfId="489" priority="483" stopIfTrue="1">
      <formula>ISERROR(AC9)</formula>
    </cfRule>
  </conditionalFormatting>
  <conditionalFormatting sqref="J9">
    <cfRule type="cellIs" dxfId="488" priority="480" operator="equal">
      <formula>"Fail"</formula>
    </cfRule>
    <cfRule type="cellIs" dxfId="487" priority="481" operator="equal">
      <formula>"Pass"</formula>
    </cfRule>
    <cfRule type="cellIs" dxfId="486" priority="482" operator="equal">
      <formula>"Info"</formula>
    </cfRule>
  </conditionalFormatting>
  <conditionalFormatting sqref="O24">
    <cfRule type="expression" dxfId="485" priority="479" stopIfTrue="1">
      <formula>ISERROR(AC12)</formula>
    </cfRule>
  </conditionalFormatting>
  <conditionalFormatting sqref="J24">
    <cfRule type="cellIs" dxfId="484" priority="476" operator="equal">
      <formula>"Fail"</formula>
    </cfRule>
    <cfRule type="cellIs" dxfId="483" priority="477" operator="equal">
      <formula>"Pass"</formula>
    </cfRule>
    <cfRule type="cellIs" dxfId="482" priority="478" operator="equal">
      <formula>"Info"</formula>
    </cfRule>
  </conditionalFormatting>
  <conditionalFormatting sqref="O25">
    <cfRule type="expression" dxfId="481" priority="475" stopIfTrue="1">
      <formula>ISERROR(AC13)</formula>
    </cfRule>
  </conditionalFormatting>
  <conditionalFormatting sqref="J25">
    <cfRule type="cellIs" dxfId="480" priority="472" operator="equal">
      <formula>"Fail"</formula>
    </cfRule>
    <cfRule type="cellIs" dxfId="479" priority="473" operator="equal">
      <formula>"Pass"</formula>
    </cfRule>
    <cfRule type="cellIs" dxfId="478" priority="474" operator="equal">
      <formula>"Info"</formula>
    </cfRule>
  </conditionalFormatting>
  <conditionalFormatting sqref="O12">
    <cfRule type="expression" dxfId="477" priority="471" stopIfTrue="1">
      <formula>ISERROR(AC12)</formula>
    </cfRule>
  </conditionalFormatting>
  <conditionalFormatting sqref="J12">
    <cfRule type="cellIs" dxfId="476" priority="468" operator="equal">
      <formula>"Fail"</formula>
    </cfRule>
    <cfRule type="cellIs" dxfId="475" priority="469" operator="equal">
      <formula>"Pass"</formula>
    </cfRule>
    <cfRule type="cellIs" dxfId="474" priority="470" operator="equal">
      <formula>"Info"</formula>
    </cfRule>
  </conditionalFormatting>
  <conditionalFormatting sqref="O13:O14">
    <cfRule type="expression" dxfId="473" priority="467" stopIfTrue="1">
      <formula>ISERROR(AC13)</formula>
    </cfRule>
  </conditionalFormatting>
  <conditionalFormatting sqref="J13:J14">
    <cfRule type="cellIs" dxfId="472" priority="464" operator="equal">
      <formula>"Fail"</formula>
    </cfRule>
    <cfRule type="cellIs" dxfId="471" priority="465" operator="equal">
      <formula>"Pass"</formula>
    </cfRule>
    <cfRule type="cellIs" dxfId="470" priority="466" operator="equal">
      <formula>"Info"</formula>
    </cfRule>
  </conditionalFormatting>
  <conditionalFormatting sqref="O15">
    <cfRule type="expression" dxfId="469" priority="463" stopIfTrue="1">
      <formula>ISERROR(AC15)</formula>
    </cfRule>
  </conditionalFormatting>
  <conditionalFormatting sqref="J15">
    <cfRule type="cellIs" dxfId="468" priority="460" operator="equal">
      <formula>"Fail"</formula>
    </cfRule>
    <cfRule type="cellIs" dxfId="467" priority="461" operator="equal">
      <formula>"Pass"</formula>
    </cfRule>
    <cfRule type="cellIs" dxfId="466" priority="462" operator="equal">
      <formula>"Info"</formula>
    </cfRule>
  </conditionalFormatting>
  <conditionalFormatting sqref="O17:O18">
    <cfRule type="expression" dxfId="465" priority="459" stopIfTrue="1">
      <formula>ISERROR(AC17)</formula>
    </cfRule>
  </conditionalFormatting>
  <conditionalFormatting sqref="J17:J18">
    <cfRule type="cellIs" dxfId="464" priority="456" operator="equal">
      <formula>"Fail"</formula>
    </cfRule>
    <cfRule type="cellIs" dxfId="463" priority="457" operator="equal">
      <formula>"Pass"</formula>
    </cfRule>
    <cfRule type="cellIs" dxfId="462" priority="458" operator="equal">
      <formula>"Info"</formula>
    </cfRule>
  </conditionalFormatting>
  <conditionalFormatting sqref="O19:O20">
    <cfRule type="expression" dxfId="461" priority="455" stopIfTrue="1">
      <formula>ISERROR(AC19)</formula>
    </cfRule>
  </conditionalFormatting>
  <conditionalFormatting sqref="J19:J20">
    <cfRule type="cellIs" dxfId="460" priority="452" operator="equal">
      <formula>"Fail"</formula>
    </cfRule>
    <cfRule type="cellIs" dxfId="459" priority="453" operator="equal">
      <formula>"Pass"</formula>
    </cfRule>
    <cfRule type="cellIs" dxfId="458" priority="454" operator="equal">
      <formula>"Info"</formula>
    </cfRule>
  </conditionalFormatting>
  <conditionalFormatting sqref="J29:J30">
    <cfRule type="cellIs" dxfId="457" priority="448" operator="equal">
      <formula>"Fail"</formula>
    </cfRule>
    <cfRule type="cellIs" dxfId="456" priority="449" operator="equal">
      <formula>"Pass"</formula>
    </cfRule>
    <cfRule type="cellIs" dxfId="455" priority="450" operator="equal">
      <formula>"Info"</formula>
    </cfRule>
  </conditionalFormatting>
  <conditionalFormatting sqref="O29:O30">
    <cfRule type="expression" dxfId="454" priority="451" stopIfTrue="1">
      <formula>ISERROR(AC29)</formula>
    </cfRule>
  </conditionalFormatting>
  <conditionalFormatting sqref="J32">
    <cfRule type="cellIs" dxfId="453" priority="444" operator="equal">
      <formula>"Fail"</formula>
    </cfRule>
    <cfRule type="cellIs" dxfId="452" priority="445" operator="equal">
      <formula>"Pass"</formula>
    </cfRule>
    <cfRule type="cellIs" dxfId="451" priority="446" operator="equal">
      <formula>"Info"</formula>
    </cfRule>
  </conditionalFormatting>
  <conditionalFormatting sqref="O32">
    <cfRule type="expression" dxfId="450" priority="447" stopIfTrue="1">
      <formula>ISERROR(AC32)</formula>
    </cfRule>
  </conditionalFormatting>
  <conditionalFormatting sqref="O33:O35">
    <cfRule type="expression" dxfId="449" priority="443" stopIfTrue="1">
      <formula>ISERROR(AC33)</formula>
    </cfRule>
  </conditionalFormatting>
  <conditionalFormatting sqref="J33:J35">
    <cfRule type="cellIs" dxfId="448" priority="440" operator="equal">
      <formula>"Fail"</formula>
    </cfRule>
    <cfRule type="cellIs" dxfId="447" priority="441" operator="equal">
      <formula>"Pass"</formula>
    </cfRule>
    <cfRule type="cellIs" dxfId="446" priority="442" operator="equal">
      <formula>"Info"</formula>
    </cfRule>
  </conditionalFormatting>
  <conditionalFormatting sqref="O36:O37">
    <cfRule type="expression" dxfId="445" priority="439" stopIfTrue="1">
      <formula>ISERROR(AC36)</formula>
    </cfRule>
  </conditionalFormatting>
  <conditionalFormatting sqref="J36:J37">
    <cfRule type="cellIs" dxfId="444" priority="436" operator="equal">
      <formula>"Fail"</formula>
    </cfRule>
    <cfRule type="cellIs" dxfId="443" priority="437" operator="equal">
      <formula>"Pass"</formula>
    </cfRule>
    <cfRule type="cellIs" dxfId="442" priority="438" operator="equal">
      <formula>"Info"</formula>
    </cfRule>
  </conditionalFormatting>
  <conditionalFormatting sqref="O45:O47">
    <cfRule type="expression" dxfId="441" priority="435" stopIfTrue="1">
      <formula>ISERROR(AC45)</formula>
    </cfRule>
  </conditionalFormatting>
  <conditionalFormatting sqref="J45:J47">
    <cfRule type="cellIs" dxfId="440" priority="432" operator="equal">
      <formula>"Fail"</formula>
    </cfRule>
    <cfRule type="cellIs" dxfId="439" priority="433" operator="equal">
      <formula>"Pass"</formula>
    </cfRule>
    <cfRule type="cellIs" dxfId="438" priority="434" operator="equal">
      <formula>"Info"</formula>
    </cfRule>
  </conditionalFormatting>
  <conditionalFormatting sqref="L46:L47">
    <cfRule type="expression" dxfId="437" priority="431" stopIfTrue="1">
      <formula>ISERROR(Y47)</formula>
    </cfRule>
  </conditionalFormatting>
  <conditionalFormatting sqref="O48:O50">
    <cfRule type="expression" dxfId="436" priority="430" stopIfTrue="1">
      <formula>ISERROR(AC48)</formula>
    </cfRule>
  </conditionalFormatting>
  <conditionalFormatting sqref="J48:J50">
    <cfRule type="cellIs" dxfId="435" priority="427" operator="equal">
      <formula>"Fail"</formula>
    </cfRule>
    <cfRule type="cellIs" dxfId="434" priority="428" operator="equal">
      <formula>"Pass"</formula>
    </cfRule>
    <cfRule type="cellIs" dxfId="433" priority="429" operator="equal">
      <formula>"Info"</formula>
    </cfRule>
  </conditionalFormatting>
  <conditionalFormatting sqref="J54">
    <cfRule type="cellIs" dxfId="432" priority="424" operator="equal">
      <formula>"Fail"</formula>
    </cfRule>
    <cfRule type="cellIs" dxfId="431" priority="425" operator="equal">
      <formula>"Pass"</formula>
    </cfRule>
    <cfRule type="cellIs" dxfId="430" priority="426" operator="equal">
      <formula>"Info"</formula>
    </cfRule>
  </conditionalFormatting>
  <conditionalFormatting sqref="O51">
    <cfRule type="expression" dxfId="429" priority="423" stopIfTrue="1">
      <formula>ISERROR(AC51)</formula>
    </cfRule>
  </conditionalFormatting>
  <conditionalFormatting sqref="J51">
    <cfRule type="cellIs" dxfId="428" priority="420" operator="equal">
      <formula>"Fail"</formula>
    </cfRule>
    <cfRule type="cellIs" dxfId="427" priority="421" operator="equal">
      <formula>"Pass"</formula>
    </cfRule>
    <cfRule type="cellIs" dxfId="426" priority="422" operator="equal">
      <formula>"Info"</formula>
    </cfRule>
  </conditionalFormatting>
  <conditionalFormatting sqref="O55">
    <cfRule type="expression" dxfId="425" priority="419" stopIfTrue="1">
      <formula>ISERROR(AC55)</formula>
    </cfRule>
  </conditionalFormatting>
  <conditionalFormatting sqref="J55">
    <cfRule type="cellIs" dxfId="424" priority="416" operator="equal">
      <formula>"Fail"</formula>
    </cfRule>
    <cfRule type="cellIs" dxfId="423" priority="417" operator="equal">
      <formula>"Pass"</formula>
    </cfRule>
    <cfRule type="cellIs" dxfId="422" priority="418" operator="equal">
      <formula>"Info"</formula>
    </cfRule>
  </conditionalFormatting>
  <conditionalFormatting sqref="O57">
    <cfRule type="expression" dxfId="421" priority="415" stopIfTrue="1">
      <formula>ISERROR(AC57)</formula>
    </cfRule>
  </conditionalFormatting>
  <conditionalFormatting sqref="J57">
    <cfRule type="cellIs" dxfId="420" priority="412" operator="equal">
      <formula>"Fail"</formula>
    </cfRule>
    <cfRule type="cellIs" dxfId="419" priority="413" operator="equal">
      <formula>"Pass"</formula>
    </cfRule>
    <cfRule type="cellIs" dxfId="418" priority="414" operator="equal">
      <formula>"Info"</formula>
    </cfRule>
  </conditionalFormatting>
  <conditionalFormatting sqref="O58:O59">
    <cfRule type="expression" dxfId="417" priority="411" stopIfTrue="1">
      <formula>ISERROR(AC58)</formula>
    </cfRule>
  </conditionalFormatting>
  <conditionalFormatting sqref="J58:J59">
    <cfRule type="cellIs" dxfId="416" priority="408" operator="equal">
      <formula>"Fail"</formula>
    </cfRule>
    <cfRule type="cellIs" dxfId="415" priority="409" operator="equal">
      <formula>"Pass"</formula>
    </cfRule>
    <cfRule type="cellIs" dxfId="414" priority="410" operator="equal">
      <formula>"Info"</formula>
    </cfRule>
  </conditionalFormatting>
  <conditionalFormatting sqref="O60">
    <cfRule type="expression" dxfId="413" priority="407" stopIfTrue="1">
      <formula>ISERROR(AC60)</formula>
    </cfRule>
  </conditionalFormatting>
  <conditionalFormatting sqref="J60">
    <cfRule type="cellIs" dxfId="412" priority="404" operator="equal">
      <formula>"Fail"</formula>
    </cfRule>
    <cfRule type="cellIs" dxfId="411" priority="405" operator="equal">
      <formula>"Pass"</formula>
    </cfRule>
    <cfRule type="cellIs" dxfId="410" priority="406" operator="equal">
      <formula>"Info"</formula>
    </cfRule>
  </conditionalFormatting>
  <conditionalFormatting sqref="O61:O62">
    <cfRule type="expression" dxfId="409" priority="403" stopIfTrue="1">
      <formula>ISERROR(AC61)</formula>
    </cfRule>
  </conditionalFormatting>
  <conditionalFormatting sqref="J61:J62">
    <cfRule type="cellIs" dxfId="408" priority="400" operator="equal">
      <formula>"Fail"</formula>
    </cfRule>
    <cfRule type="cellIs" dxfId="407" priority="401" operator="equal">
      <formula>"Pass"</formula>
    </cfRule>
    <cfRule type="cellIs" dxfId="406" priority="402" operator="equal">
      <formula>"Info"</formula>
    </cfRule>
  </conditionalFormatting>
  <conditionalFormatting sqref="O63">
    <cfRule type="expression" dxfId="405" priority="399" stopIfTrue="1">
      <formula>ISERROR(AC63)</formula>
    </cfRule>
  </conditionalFormatting>
  <conditionalFormatting sqref="J63">
    <cfRule type="cellIs" dxfId="404" priority="396" operator="equal">
      <formula>"Fail"</formula>
    </cfRule>
    <cfRule type="cellIs" dxfId="403" priority="397" operator="equal">
      <formula>"Pass"</formula>
    </cfRule>
    <cfRule type="cellIs" dxfId="402" priority="398" operator="equal">
      <formula>"Info"</formula>
    </cfRule>
  </conditionalFormatting>
  <conditionalFormatting sqref="O64:O65">
    <cfRule type="expression" dxfId="401" priority="395" stopIfTrue="1">
      <formula>ISERROR(AC64)</formula>
    </cfRule>
  </conditionalFormatting>
  <conditionalFormatting sqref="J64:J65">
    <cfRule type="cellIs" dxfId="400" priority="392" operator="equal">
      <formula>"Fail"</formula>
    </cfRule>
    <cfRule type="cellIs" dxfId="399" priority="393" operator="equal">
      <formula>"Pass"</formula>
    </cfRule>
    <cfRule type="cellIs" dxfId="398" priority="394" operator="equal">
      <formula>"Info"</formula>
    </cfRule>
  </conditionalFormatting>
  <conditionalFormatting sqref="O66:O67">
    <cfRule type="expression" dxfId="397" priority="391" stopIfTrue="1">
      <formula>ISERROR(AC66)</formula>
    </cfRule>
  </conditionalFormatting>
  <conditionalFormatting sqref="J66:J67">
    <cfRule type="cellIs" dxfId="396" priority="388" operator="equal">
      <formula>"Fail"</formula>
    </cfRule>
    <cfRule type="cellIs" dxfId="395" priority="389" operator="equal">
      <formula>"Pass"</formula>
    </cfRule>
    <cfRule type="cellIs" dxfId="394" priority="390" operator="equal">
      <formula>"Info"</formula>
    </cfRule>
  </conditionalFormatting>
  <conditionalFormatting sqref="O68">
    <cfRule type="expression" dxfId="393" priority="387" stopIfTrue="1">
      <formula>ISERROR(AC68)</formula>
    </cfRule>
  </conditionalFormatting>
  <conditionalFormatting sqref="J68">
    <cfRule type="cellIs" dxfId="392" priority="384" operator="equal">
      <formula>"Fail"</formula>
    </cfRule>
    <cfRule type="cellIs" dxfId="391" priority="385" operator="equal">
      <formula>"Pass"</formula>
    </cfRule>
    <cfRule type="cellIs" dxfId="390" priority="386" operator="equal">
      <formula>"Info"</formula>
    </cfRule>
  </conditionalFormatting>
  <conditionalFormatting sqref="O69">
    <cfRule type="expression" dxfId="389" priority="383" stopIfTrue="1">
      <formula>ISERROR(AC69)</formula>
    </cfRule>
  </conditionalFormatting>
  <conditionalFormatting sqref="J69">
    <cfRule type="cellIs" dxfId="388" priority="380" operator="equal">
      <formula>"Fail"</formula>
    </cfRule>
    <cfRule type="cellIs" dxfId="387" priority="381" operator="equal">
      <formula>"Pass"</formula>
    </cfRule>
    <cfRule type="cellIs" dxfId="386" priority="382" operator="equal">
      <formula>"Info"</formula>
    </cfRule>
  </conditionalFormatting>
  <conditionalFormatting sqref="O70">
    <cfRule type="expression" dxfId="385" priority="379" stopIfTrue="1">
      <formula>ISERROR(AC70)</formula>
    </cfRule>
  </conditionalFormatting>
  <conditionalFormatting sqref="J70">
    <cfRule type="cellIs" dxfId="384" priority="376" operator="equal">
      <formula>"Fail"</formula>
    </cfRule>
    <cfRule type="cellIs" dxfId="383" priority="377" operator="equal">
      <formula>"Pass"</formula>
    </cfRule>
    <cfRule type="cellIs" dxfId="382" priority="378" operator="equal">
      <formula>"Info"</formula>
    </cfRule>
  </conditionalFormatting>
  <conditionalFormatting sqref="J71">
    <cfRule type="cellIs" dxfId="381" priority="373" operator="equal">
      <formula>"Fail"</formula>
    </cfRule>
    <cfRule type="cellIs" dxfId="380" priority="374" operator="equal">
      <formula>"Pass"</formula>
    </cfRule>
    <cfRule type="cellIs" dxfId="379" priority="375" operator="equal">
      <formula>"Info"</formula>
    </cfRule>
  </conditionalFormatting>
  <conditionalFormatting sqref="J72">
    <cfRule type="cellIs" dxfId="378" priority="370" operator="equal">
      <formula>"Fail"</formula>
    </cfRule>
    <cfRule type="cellIs" dxfId="377" priority="371" operator="equal">
      <formula>"Pass"</formula>
    </cfRule>
    <cfRule type="cellIs" dxfId="376" priority="372" operator="equal">
      <formula>"Info"</formula>
    </cfRule>
  </conditionalFormatting>
  <conditionalFormatting sqref="O73">
    <cfRule type="expression" dxfId="375" priority="369" stopIfTrue="1">
      <formula>ISERROR(AC73)</formula>
    </cfRule>
  </conditionalFormatting>
  <conditionalFormatting sqref="J73">
    <cfRule type="cellIs" dxfId="374" priority="366" operator="equal">
      <formula>"Fail"</formula>
    </cfRule>
    <cfRule type="cellIs" dxfId="373" priority="367" operator="equal">
      <formula>"Pass"</formula>
    </cfRule>
    <cfRule type="cellIs" dxfId="372" priority="368" operator="equal">
      <formula>"Info"</formula>
    </cfRule>
  </conditionalFormatting>
  <conditionalFormatting sqref="O74">
    <cfRule type="expression" dxfId="371" priority="365" stopIfTrue="1">
      <formula>ISERROR(AC74)</formula>
    </cfRule>
  </conditionalFormatting>
  <conditionalFormatting sqref="J74">
    <cfRule type="cellIs" dxfId="370" priority="362" operator="equal">
      <formula>"Fail"</formula>
    </cfRule>
    <cfRule type="cellIs" dxfId="369" priority="363" operator="equal">
      <formula>"Pass"</formula>
    </cfRule>
    <cfRule type="cellIs" dxfId="368" priority="364" operator="equal">
      <formula>"Info"</formula>
    </cfRule>
  </conditionalFormatting>
  <conditionalFormatting sqref="O76">
    <cfRule type="expression" dxfId="367" priority="361" stopIfTrue="1">
      <formula>ISERROR(AC76)</formula>
    </cfRule>
  </conditionalFormatting>
  <conditionalFormatting sqref="J76">
    <cfRule type="cellIs" dxfId="366" priority="358" operator="equal">
      <formula>"Fail"</formula>
    </cfRule>
    <cfRule type="cellIs" dxfId="365" priority="359" operator="equal">
      <formula>"Pass"</formula>
    </cfRule>
    <cfRule type="cellIs" dxfId="364" priority="360" operator="equal">
      <formula>"Info"</formula>
    </cfRule>
  </conditionalFormatting>
  <conditionalFormatting sqref="O75">
    <cfRule type="expression" dxfId="363" priority="357" stopIfTrue="1">
      <formula>ISERROR(AC75)</formula>
    </cfRule>
  </conditionalFormatting>
  <conditionalFormatting sqref="J75">
    <cfRule type="cellIs" dxfId="362" priority="354" operator="equal">
      <formula>"Fail"</formula>
    </cfRule>
    <cfRule type="cellIs" dxfId="361" priority="355" operator="equal">
      <formula>"Pass"</formula>
    </cfRule>
    <cfRule type="cellIs" dxfId="360" priority="356" operator="equal">
      <formula>"Info"</formula>
    </cfRule>
  </conditionalFormatting>
  <conditionalFormatting sqref="O76">
    <cfRule type="expression" dxfId="359" priority="353" stopIfTrue="1">
      <formula>ISERROR(AC74)</formula>
    </cfRule>
  </conditionalFormatting>
  <conditionalFormatting sqref="J76">
    <cfRule type="cellIs" dxfId="358" priority="350" operator="equal">
      <formula>"Fail"</formula>
    </cfRule>
    <cfRule type="cellIs" dxfId="357" priority="351" operator="equal">
      <formula>"Pass"</formula>
    </cfRule>
    <cfRule type="cellIs" dxfId="356" priority="352" operator="equal">
      <formula>"Info"</formula>
    </cfRule>
  </conditionalFormatting>
  <conditionalFormatting sqref="O77">
    <cfRule type="expression" dxfId="355" priority="349" stopIfTrue="1">
      <formula>ISERROR(AC77)</formula>
    </cfRule>
  </conditionalFormatting>
  <conditionalFormatting sqref="J77">
    <cfRule type="cellIs" dxfId="354" priority="346" operator="equal">
      <formula>"Fail"</formula>
    </cfRule>
    <cfRule type="cellIs" dxfId="353" priority="347" operator="equal">
      <formula>"Pass"</formula>
    </cfRule>
    <cfRule type="cellIs" dxfId="352" priority="348" operator="equal">
      <formula>"Info"</formula>
    </cfRule>
  </conditionalFormatting>
  <conditionalFormatting sqref="O78:O80">
    <cfRule type="expression" dxfId="351" priority="345" stopIfTrue="1">
      <formula>ISERROR(AC78)</formula>
    </cfRule>
  </conditionalFormatting>
  <conditionalFormatting sqref="J78:J80">
    <cfRule type="cellIs" dxfId="350" priority="342" operator="equal">
      <formula>"Fail"</formula>
    </cfRule>
    <cfRule type="cellIs" dxfId="349" priority="343" operator="equal">
      <formula>"Pass"</formula>
    </cfRule>
    <cfRule type="cellIs" dxfId="348" priority="344" operator="equal">
      <formula>"Info"</formula>
    </cfRule>
  </conditionalFormatting>
  <conditionalFormatting sqref="O81">
    <cfRule type="expression" dxfId="347" priority="341" stopIfTrue="1">
      <formula>ISERROR(AC81)</formula>
    </cfRule>
  </conditionalFormatting>
  <conditionalFormatting sqref="J81">
    <cfRule type="cellIs" dxfId="346" priority="338" operator="equal">
      <formula>"Fail"</formula>
    </cfRule>
    <cfRule type="cellIs" dxfId="345" priority="339" operator="equal">
      <formula>"Pass"</formula>
    </cfRule>
    <cfRule type="cellIs" dxfId="344" priority="340" operator="equal">
      <formula>"Info"</formula>
    </cfRule>
  </conditionalFormatting>
  <conditionalFormatting sqref="O82:O83">
    <cfRule type="expression" dxfId="343" priority="337" stopIfTrue="1">
      <formula>ISERROR(AC82)</formula>
    </cfRule>
  </conditionalFormatting>
  <conditionalFormatting sqref="J82:J83">
    <cfRule type="cellIs" dxfId="342" priority="334" operator="equal">
      <formula>"Fail"</formula>
    </cfRule>
    <cfRule type="cellIs" dxfId="341" priority="335" operator="equal">
      <formula>"Pass"</formula>
    </cfRule>
    <cfRule type="cellIs" dxfId="340" priority="336" operator="equal">
      <formula>"Info"</formula>
    </cfRule>
  </conditionalFormatting>
  <conditionalFormatting sqref="O84:O88">
    <cfRule type="expression" dxfId="339" priority="333" stopIfTrue="1">
      <formula>ISERROR(AC84)</formula>
    </cfRule>
  </conditionalFormatting>
  <conditionalFormatting sqref="J84:J88">
    <cfRule type="cellIs" dxfId="338" priority="330" operator="equal">
      <formula>"Fail"</formula>
    </cfRule>
    <cfRule type="cellIs" dxfId="337" priority="331" operator="equal">
      <formula>"Pass"</formula>
    </cfRule>
    <cfRule type="cellIs" dxfId="336" priority="332" operator="equal">
      <formula>"Info"</formula>
    </cfRule>
  </conditionalFormatting>
  <conditionalFormatting sqref="O89:O91">
    <cfRule type="expression" dxfId="335" priority="329" stopIfTrue="1">
      <formula>ISERROR(AC89)</formula>
    </cfRule>
  </conditionalFormatting>
  <conditionalFormatting sqref="J89:J91">
    <cfRule type="cellIs" dxfId="334" priority="326" operator="equal">
      <formula>"Fail"</formula>
    </cfRule>
    <cfRule type="cellIs" dxfId="333" priority="327" operator="equal">
      <formula>"Pass"</formula>
    </cfRule>
    <cfRule type="cellIs" dxfId="332" priority="328" operator="equal">
      <formula>"Info"</formula>
    </cfRule>
  </conditionalFormatting>
  <conditionalFormatting sqref="J100:J101 J103">
    <cfRule type="cellIs" dxfId="331" priority="323" operator="equal">
      <formula>"Fail"</formula>
    </cfRule>
    <cfRule type="cellIs" dxfId="330" priority="324" operator="equal">
      <formula>"Pass"</formula>
    </cfRule>
    <cfRule type="cellIs" dxfId="329" priority="325" operator="equal">
      <formula>"Info"</formula>
    </cfRule>
  </conditionalFormatting>
  <conditionalFormatting sqref="O92:O93">
    <cfRule type="expression" dxfId="328" priority="322" stopIfTrue="1">
      <formula>ISERROR(AC92)</formula>
    </cfRule>
  </conditionalFormatting>
  <conditionalFormatting sqref="J92:J93">
    <cfRule type="cellIs" dxfId="327" priority="319" operator="equal">
      <formula>"Fail"</formula>
    </cfRule>
    <cfRule type="cellIs" dxfId="326" priority="320" operator="equal">
      <formula>"Pass"</formula>
    </cfRule>
    <cfRule type="cellIs" dxfId="325" priority="321" operator="equal">
      <formula>"Info"</formula>
    </cfRule>
  </conditionalFormatting>
  <conditionalFormatting sqref="O112">
    <cfRule type="expression" dxfId="324" priority="318" stopIfTrue="1">
      <formula>ISERROR(AC94)</formula>
    </cfRule>
  </conditionalFormatting>
  <conditionalFormatting sqref="J112">
    <cfRule type="cellIs" dxfId="323" priority="315" operator="equal">
      <formula>"Fail"</formula>
    </cfRule>
    <cfRule type="cellIs" dxfId="322" priority="316" operator="equal">
      <formula>"Pass"</formula>
    </cfRule>
    <cfRule type="cellIs" dxfId="321" priority="317" operator="equal">
      <formula>"Info"</formula>
    </cfRule>
  </conditionalFormatting>
  <conditionalFormatting sqref="J95:J96">
    <cfRule type="cellIs" dxfId="320" priority="312" operator="equal">
      <formula>"Fail"</formula>
    </cfRule>
    <cfRule type="cellIs" dxfId="319" priority="313" operator="equal">
      <formula>"Pass"</formula>
    </cfRule>
    <cfRule type="cellIs" dxfId="318" priority="314" operator="equal">
      <formula>"Info"</formula>
    </cfRule>
  </conditionalFormatting>
  <conditionalFormatting sqref="J104">
    <cfRule type="cellIs" dxfId="317" priority="309" operator="equal">
      <formula>"Fail"</formula>
    </cfRule>
    <cfRule type="cellIs" dxfId="316" priority="310" operator="equal">
      <formula>"Pass"</formula>
    </cfRule>
    <cfRule type="cellIs" dxfId="315" priority="311" operator="equal">
      <formula>"Info"</formula>
    </cfRule>
  </conditionalFormatting>
  <conditionalFormatting sqref="J106">
    <cfRule type="cellIs" dxfId="314" priority="306" operator="equal">
      <formula>"Fail"</formula>
    </cfRule>
    <cfRule type="cellIs" dxfId="313" priority="307" operator="equal">
      <formula>"Pass"</formula>
    </cfRule>
    <cfRule type="cellIs" dxfId="312" priority="308" operator="equal">
      <formula>"Info"</formula>
    </cfRule>
  </conditionalFormatting>
  <conditionalFormatting sqref="J107">
    <cfRule type="cellIs" dxfId="311" priority="303" operator="equal">
      <formula>"Fail"</formula>
    </cfRule>
    <cfRule type="cellIs" dxfId="310" priority="304" operator="equal">
      <formula>"Pass"</formula>
    </cfRule>
    <cfRule type="cellIs" dxfId="309" priority="305" operator="equal">
      <formula>"Info"</formula>
    </cfRule>
  </conditionalFormatting>
  <conditionalFormatting sqref="J102">
    <cfRule type="cellIs" dxfId="308" priority="300" stopIfTrue="1" operator="equal">
      <formula>"Fail"</formula>
    </cfRule>
    <cfRule type="cellIs" dxfId="307" priority="301" stopIfTrue="1" operator="equal">
      <formula>"Pass"</formula>
    </cfRule>
    <cfRule type="cellIs" dxfId="306" priority="302" stopIfTrue="1" operator="equal">
      <formula>"Info"</formula>
    </cfRule>
  </conditionalFormatting>
  <conditionalFormatting sqref="J105">
    <cfRule type="cellIs" dxfId="305" priority="297" operator="equal">
      <formula>"Fail"</formula>
    </cfRule>
    <cfRule type="cellIs" dxfId="304" priority="298" operator="equal">
      <formula>"Pass"</formula>
    </cfRule>
    <cfRule type="cellIs" dxfId="303" priority="299" operator="equal">
      <formula>"Info"</formula>
    </cfRule>
  </conditionalFormatting>
  <conditionalFormatting sqref="O16">
    <cfRule type="expression" dxfId="302" priority="287" stopIfTrue="1">
      <formula>ISERROR(AC16)</formula>
    </cfRule>
  </conditionalFormatting>
  <conditionalFormatting sqref="J94">
    <cfRule type="cellIs" dxfId="301" priority="294" operator="equal">
      <formula>"Fail"</formula>
    </cfRule>
    <cfRule type="cellIs" dxfId="300" priority="295" operator="equal">
      <formula>"Pass"</formula>
    </cfRule>
    <cfRule type="cellIs" dxfId="299" priority="296" operator="equal">
      <formula>"Info"</formula>
    </cfRule>
  </conditionalFormatting>
  <conditionalFormatting sqref="J94">
    <cfRule type="cellIs" dxfId="298" priority="291" stopIfTrue="1" operator="equal">
      <formula>"Fail"</formula>
    </cfRule>
    <cfRule type="cellIs" dxfId="297" priority="292" stopIfTrue="1" operator="equal">
      <formula>"Pass"</formula>
    </cfRule>
    <cfRule type="cellIs" dxfId="296" priority="293" stopIfTrue="1" operator="equal">
      <formula>"Info"</formula>
    </cfRule>
  </conditionalFormatting>
  <conditionalFormatting sqref="J97">
    <cfRule type="cellIs" dxfId="295" priority="288" operator="equal">
      <formula>"Fail"</formula>
    </cfRule>
    <cfRule type="cellIs" dxfId="294" priority="289" operator="equal">
      <formula>"Pass"</formula>
    </cfRule>
    <cfRule type="cellIs" dxfId="293" priority="290" operator="equal">
      <formula>"Info"</formula>
    </cfRule>
  </conditionalFormatting>
  <conditionalFormatting sqref="J16">
    <cfRule type="cellIs" dxfId="292" priority="284" operator="equal">
      <formula>"Fail"</formula>
    </cfRule>
    <cfRule type="cellIs" dxfId="291" priority="285" operator="equal">
      <formula>"Pass"</formula>
    </cfRule>
    <cfRule type="cellIs" dxfId="290" priority="286" operator="equal">
      <formula>"Info"</formula>
    </cfRule>
  </conditionalFormatting>
  <conditionalFormatting sqref="J21">
    <cfRule type="cellIs" dxfId="289" priority="281" stopIfTrue="1" operator="equal">
      <formula>"Fail"</formula>
    </cfRule>
    <cfRule type="cellIs" dxfId="288" priority="282" stopIfTrue="1" operator="equal">
      <formula>"Pass"</formula>
    </cfRule>
    <cfRule type="cellIs" dxfId="287" priority="283" stopIfTrue="1" operator="equal">
      <formula>"Info"</formula>
    </cfRule>
  </conditionalFormatting>
  <conditionalFormatting sqref="O21">
    <cfRule type="expression" dxfId="286" priority="280" stopIfTrue="1">
      <formula>ISERROR(AC21)</formula>
    </cfRule>
  </conditionalFormatting>
  <conditionalFormatting sqref="J22">
    <cfRule type="cellIs" dxfId="285" priority="277" stopIfTrue="1" operator="equal">
      <formula>"Fail"</formula>
    </cfRule>
    <cfRule type="cellIs" dxfId="284" priority="278" stopIfTrue="1" operator="equal">
      <formula>"Pass"</formula>
    </cfRule>
    <cfRule type="cellIs" dxfId="283" priority="279" stopIfTrue="1" operator="equal">
      <formula>"Info"</formula>
    </cfRule>
  </conditionalFormatting>
  <conditionalFormatting sqref="O22">
    <cfRule type="expression" dxfId="282" priority="276" stopIfTrue="1">
      <formula>ISERROR(AC22)</formula>
    </cfRule>
  </conditionalFormatting>
  <conditionalFormatting sqref="O23">
    <cfRule type="expression" dxfId="281" priority="275" stopIfTrue="1">
      <formula>ISERROR(AC23)</formula>
    </cfRule>
  </conditionalFormatting>
  <conditionalFormatting sqref="J23">
    <cfRule type="cellIs" dxfId="280" priority="272" operator="equal">
      <formula>"Fail"</formula>
    </cfRule>
    <cfRule type="cellIs" dxfId="279" priority="273" operator="equal">
      <formula>"Pass"</formula>
    </cfRule>
    <cfRule type="cellIs" dxfId="278" priority="274" operator="equal">
      <formula>"Info"</formula>
    </cfRule>
  </conditionalFormatting>
  <conditionalFormatting sqref="J27:J28">
    <cfRule type="cellIs" dxfId="277" priority="269" stopIfTrue="1" operator="equal">
      <formula>"Fail"</formula>
    </cfRule>
    <cfRule type="cellIs" dxfId="276" priority="270" stopIfTrue="1" operator="equal">
      <formula>"Pass"</formula>
    </cfRule>
    <cfRule type="cellIs" dxfId="275" priority="271" stopIfTrue="1" operator="equal">
      <formula>"Info"</formula>
    </cfRule>
  </conditionalFormatting>
  <conditionalFormatting sqref="O27:O28">
    <cfRule type="expression" dxfId="274" priority="268" stopIfTrue="1">
      <formula>ISERROR(AC27)</formula>
    </cfRule>
  </conditionalFormatting>
  <conditionalFormatting sqref="J31">
    <cfRule type="cellIs" dxfId="273" priority="264" operator="equal">
      <formula>"Fail"</formula>
    </cfRule>
    <cfRule type="cellIs" dxfId="272" priority="265" operator="equal">
      <formula>"Pass"</formula>
    </cfRule>
    <cfRule type="cellIs" dxfId="271" priority="266" operator="equal">
      <formula>"Info"</formula>
    </cfRule>
  </conditionalFormatting>
  <conditionalFormatting sqref="O31">
    <cfRule type="expression" dxfId="270" priority="267" stopIfTrue="1">
      <formula>ISERROR(AC31)</formula>
    </cfRule>
  </conditionalFormatting>
  <conditionalFormatting sqref="O98">
    <cfRule type="expression" dxfId="269" priority="263" stopIfTrue="1">
      <formula>ISERROR(AC98)</formula>
    </cfRule>
  </conditionalFormatting>
  <conditionalFormatting sqref="O142:O144">
    <cfRule type="expression" dxfId="268" priority="262" stopIfTrue="1">
      <formula>ISERROR(AC142)</formula>
    </cfRule>
  </conditionalFormatting>
  <conditionalFormatting sqref="J142:J144">
    <cfRule type="cellIs" dxfId="267" priority="259" operator="equal">
      <formula>"Fail"</formula>
    </cfRule>
    <cfRule type="cellIs" dxfId="266" priority="260" operator="equal">
      <formula>"Pass"</formula>
    </cfRule>
    <cfRule type="cellIs" dxfId="265" priority="261" operator="equal">
      <formula>"Info"</formula>
    </cfRule>
  </conditionalFormatting>
  <conditionalFormatting sqref="O145:O146">
    <cfRule type="expression" dxfId="264" priority="258" stopIfTrue="1">
      <formula>ISERROR(AC145)</formula>
    </cfRule>
  </conditionalFormatting>
  <conditionalFormatting sqref="J145:J146">
    <cfRule type="cellIs" dxfId="263" priority="255" operator="equal">
      <formula>"Fail"</formula>
    </cfRule>
    <cfRule type="cellIs" dxfId="262" priority="256" operator="equal">
      <formula>"Pass"</formula>
    </cfRule>
    <cfRule type="cellIs" dxfId="261" priority="257" operator="equal">
      <formula>"Info"</formula>
    </cfRule>
  </conditionalFormatting>
  <conditionalFormatting sqref="O141">
    <cfRule type="expression" dxfId="260" priority="254" stopIfTrue="1">
      <formula>ISERROR(AC141)</formula>
    </cfRule>
  </conditionalFormatting>
  <conditionalFormatting sqref="J141">
    <cfRule type="cellIs" dxfId="259" priority="251" operator="equal">
      <formula>"Fail"</formula>
    </cfRule>
    <cfRule type="cellIs" dxfId="258" priority="252" operator="equal">
      <formula>"Pass"</formula>
    </cfRule>
    <cfRule type="cellIs" dxfId="257" priority="253" operator="equal">
      <formula>"Info"</formula>
    </cfRule>
  </conditionalFormatting>
  <conditionalFormatting sqref="J148">
    <cfRule type="cellIs" dxfId="256" priority="248" operator="equal">
      <formula>"Fail"</formula>
    </cfRule>
    <cfRule type="cellIs" dxfId="255" priority="249" operator="equal">
      <formula>"Pass"</formula>
    </cfRule>
    <cfRule type="cellIs" dxfId="254" priority="250" operator="equal">
      <formula>"Info"</formula>
    </cfRule>
  </conditionalFormatting>
  <conditionalFormatting sqref="O147">
    <cfRule type="expression" dxfId="253" priority="247" stopIfTrue="1">
      <formula>ISERROR(AC147)</formula>
    </cfRule>
  </conditionalFormatting>
  <conditionalFormatting sqref="J147">
    <cfRule type="cellIs" dxfId="252" priority="244" operator="equal">
      <formula>"Fail"</formula>
    </cfRule>
    <cfRule type="cellIs" dxfId="251" priority="245" operator="equal">
      <formula>"Pass"</formula>
    </cfRule>
    <cfRule type="cellIs" dxfId="250" priority="246" operator="equal">
      <formula>"Info"</formula>
    </cfRule>
  </conditionalFormatting>
  <conditionalFormatting sqref="O148">
    <cfRule type="expression" dxfId="249" priority="243" stopIfTrue="1">
      <formula>ISERROR(AC148)</formula>
    </cfRule>
  </conditionalFormatting>
  <conditionalFormatting sqref="J214">
    <cfRule type="cellIs" dxfId="248" priority="49" operator="equal">
      <formula>"Fail"</formula>
    </cfRule>
    <cfRule type="cellIs" dxfId="247" priority="50" operator="equal">
      <formula>"Pass"</formula>
    </cfRule>
    <cfRule type="cellIs" dxfId="246" priority="51" operator="equal">
      <formula>"Info"</formula>
    </cfRule>
  </conditionalFormatting>
  <conditionalFormatting sqref="J150">
    <cfRule type="cellIs" dxfId="245" priority="240" operator="equal">
      <formula>"Fail"</formula>
    </cfRule>
    <cfRule type="cellIs" dxfId="244" priority="241" operator="equal">
      <formula>"Pass"</formula>
    </cfRule>
    <cfRule type="cellIs" dxfId="243" priority="242" operator="equal">
      <formula>"Info"</formula>
    </cfRule>
  </conditionalFormatting>
  <conditionalFormatting sqref="J151">
    <cfRule type="cellIs" dxfId="242" priority="237" stopIfTrue="1" operator="equal">
      <formula>"Fail"</formula>
    </cfRule>
    <cfRule type="cellIs" dxfId="241" priority="238" stopIfTrue="1" operator="equal">
      <formula>"Pass"</formula>
    </cfRule>
    <cfRule type="cellIs" dxfId="240" priority="239" stopIfTrue="1" operator="equal">
      <formula>"Info"</formula>
    </cfRule>
  </conditionalFormatting>
  <conditionalFormatting sqref="O152">
    <cfRule type="expression" dxfId="239" priority="236" stopIfTrue="1">
      <formula>ISERROR(AC152)</formula>
    </cfRule>
  </conditionalFormatting>
  <conditionalFormatting sqref="J152">
    <cfRule type="cellIs" dxfId="238" priority="233" operator="equal">
      <formula>"Fail"</formula>
    </cfRule>
    <cfRule type="cellIs" dxfId="237" priority="234" operator="equal">
      <formula>"Pass"</formula>
    </cfRule>
    <cfRule type="cellIs" dxfId="236" priority="235" operator="equal">
      <formula>"Info"</formula>
    </cfRule>
  </conditionalFormatting>
  <conditionalFormatting sqref="J153">
    <cfRule type="cellIs" dxfId="235" priority="230" operator="equal">
      <formula>"Fail"</formula>
    </cfRule>
    <cfRule type="cellIs" dxfId="234" priority="231" operator="equal">
      <formula>"Pass"</formula>
    </cfRule>
    <cfRule type="cellIs" dxfId="233" priority="232" operator="equal">
      <formula>"Info"</formula>
    </cfRule>
  </conditionalFormatting>
  <conditionalFormatting sqref="O153">
    <cfRule type="expression" dxfId="232" priority="229" stopIfTrue="1">
      <formula>ISERROR(AC153)</formula>
    </cfRule>
  </conditionalFormatting>
  <conditionalFormatting sqref="O155">
    <cfRule type="expression" dxfId="231" priority="228" stopIfTrue="1">
      <formula>ISERROR(AC155)</formula>
    </cfRule>
  </conditionalFormatting>
  <conditionalFormatting sqref="J155">
    <cfRule type="cellIs" dxfId="230" priority="225" operator="equal">
      <formula>"Fail"</formula>
    </cfRule>
    <cfRule type="cellIs" dxfId="229" priority="226" operator="equal">
      <formula>"Pass"</formula>
    </cfRule>
    <cfRule type="cellIs" dxfId="228" priority="227" operator="equal">
      <formula>"Info"</formula>
    </cfRule>
  </conditionalFormatting>
  <conditionalFormatting sqref="O156">
    <cfRule type="expression" dxfId="227" priority="224" stopIfTrue="1">
      <formula>ISERROR(AC156)</formula>
    </cfRule>
  </conditionalFormatting>
  <conditionalFormatting sqref="J156">
    <cfRule type="cellIs" dxfId="226" priority="221" operator="equal">
      <formula>"Fail"</formula>
    </cfRule>
    <cfRule type="cellIs" dxfId="225" priority="222" operator="equal">
      <formula>"Pass"</formula>
    </cfRule>
    <cfRule type="cellIs" dxfId="224" priority="223" operator="equal">
      <formula>"Info"</formula>
    </cfRule>
  </conditionalFormatting>
  <conditionalFormatting sqref="O157">
    <cfRule type="expression" dxfId="223" priority="220" stopIfTrue="1">
      <formula>ISERROR(AC157)</formula>
    </cfRule>
  </conditionalFormatting>
  <conditionalFormatting sqref="J157">
    <cfRule type="cellIs" dxfId="222" priority="217" operator="equal">
      <formula>"Fail"</formula>
    </cfRule>
    <cfRule type="cellIs" dxfId="221" priority="218" operator="equal">
      <formula>"Pass"</formula>
    </cfRule>
    <cfRule type="cellIs" dxfId="220" priority="219" operator="equal">
      <formula>"Info"</formula>
    </cfRule>
  </conditionalFormatting>
  <conditionalFormatting sqref="O158">
    <cfRule type="expression" dxfId="219" priority="216" stopIfTrue="1">
      <formula>ISERROR(AC158)</formula>
    </cfRule>
  </conditionalFormatting>
  <conditionalFormatting sqref="J158">
    <cfRule type="cellIs" dxfId="218" priority="213" operator="equal">
      <formula>"Fail"</formula>
    </cfRule>
    <cfRule type="cellIs" dxfId="217" priority="214" operator="equal">
      <formula>"Pass"</formula>
    </cfRule>
    <cfRule type="cellIs" dxfId="216" priority="215" operator="equal">
      <formula>"Info"</formula>
    </cfRule>
  </conditionalFormatting>
  <conditionalFormatting sqref="O159">
    <cfRule type="expression" dxfId="215" priority="212" stopIfTrue="1">
      <formula>ISERROR(AC159)</formula>
    </cfRule>
  </conditionalFormatting>
  <conditionalFormatting sqref="J159">
    <cfRule type="cellIs" dxfId="214" priority="209" operator="equal">
      <formula>"Fail"</formula>
    </cfRule>
    <cfRule type="cellIs" dxfId="213" priority="210" operator="equal">
      <formula>"Pass"</formula>
    </cfRule>
    <cfRule type="cellIs" dxfId="212" priority="211" operator="equal">
      <formula>"Info"</formula>
    </cfRule>
  </conditionalFormatting>
  <conditionalFormatting sqref="O160">
    <cfRule type="expression" dxfId="211" priority="208" stopIfTrue="1">
      <formula>ISERROR(AC160)</formula>
    </cfRule>
  </conditionalFormatting>
  <conditionalFormatting sqref="J160">
    <cfRule type="cellIs" dxfId="210" priority="205" operator="equal">
      <formula>"Fail"</formula>
    </cfRule>
    <cfRule type="cellIs" dxfId="209" priority="206" operator="equal">
      <formula>"Pass"</formula>
    </cfRule>
    <cfRule type="cellIs" dxfId="208" priority="207" operator="equal">
      <formula>"Info"</formula>
    </cfRule>
  </conditionalFormatting>
  <conditionalFormatting sqref="O161:O162">
    <cfRule type="expression" dxfId="207" priority="204" stopIfTrue="1">
      <formula>ISERROR(AC161)</formula>
    </cfRule>
  </conditionalFormatting>
  <conditionalFormatting sqref="J161:J162">
    <cfRule type="cellIs" dxfId="206" priority="201" operator="equal">
      <formula>"Fail"</formula>
    </cfRule>
    <cfRule type="cellIs" dxfId="205" priority="202" operator="equal">
      <formula>"Pass"</formula>
    </cfRule>
    <cfRule type="cellIs" dxfId="204" priority="203" operator="equal">
      <formula>"Info"</formula>
    </cfRule>
  </conditionalFormatting>
  <conditionalFormatting sqref="O164">
    <cfRule type="expression" dxfId="203" priority="199" stopIfTrue="1">
      <formula>ISERROR(AC164)</formula>
    </cfRule>
  </conditionalFormatting>
  <conditionalFormatting sqref="J164">
    <cfRule type="cellIs" dxfId="202" priority="196" operator="equal">
      <formula>"Fail"</formula>
    </cfRule>
    <cfRule type="cellIs" dxfId="201" priority="197" operator="equal">
      <formula>"Pass"</formula>
    </cfRule>
    <cfRule type="cellIs" dxfId="200" priority="198" operator="equal">
      <formula>"Info"</formula>
    </cfRule>
  </conditionalFormatting>
  <conditionalFormatting sqref="O164">
    <cfRule type="expression" dxfId="199" priority="200" stopIfTrue="1">
      <formula>ISERROR(AC163)</formula>
    </cfRule>
  </conditionalFormatting>
  <conditionalFormatting sqref="J166">
    <cfRule type="cellIs" dxfId="198" priority="192" operator="equal">
      <formula>"Fail"</formula>
    </cfRule>
    <cfRule type="cellIs" dxfId="197" priority="193" operator="equal">
      <formula>"Pass"</formula>
    </cfRule>
    <cfRule type="cellIs" dxfId="196" priority="194" operator="equal">
      <formula>"Info"</formula>
    </cfRule>
  </conditionalFormatting>
  <conditionalFormatting sqref="O167">
    <cfRule type="expression" dxfId="195" priority="191" stopIfTrue="1">
      <formula>ISERROR(AC167)</formula>
    </cfRule>
  </conditionalFormatting>
  <conditionalFormatting sqref="J167">
    <cfRule type="cellIs" dxfId="194" priority="188" operator="equal">
      <formula>"Fail"</formula>
    </cfRule>
    <cfRule type="cellIs" dxfId="193" priority="189" operator="equal">
      <formula>"Pass"</formula>
    </cfRule>
    <cfRule type="cellIs" dxfId="192" priority="190" operator="equal">
      <formula>"Info"</formula>
    </cfRule>
  </conditionalFormatting>
  <conditionalFormatting sqref="O168">
    <cfRule type="expression" dxfId="191" priority="187" stopIfTrue="1">
      <formula>ISERROR(AC168)</formula>
    </cfRule>
  </conditionalFormatting>
  <conditionalFormatting sqref="J168">
    <cfRule type="cellIs" dxfId="190" priority="184" operator="equal">
      <formula>"Fail"</formula>
    </cfRule>
    <cfRule type="cellIs" dxfId="189" priority="185" operator="equal">
      <formula>"Pass"</formula>
    </cfRule>
    <cfRule type="cellIs" dxfId="188" priority="186" operator="equal">
      <formula>"Info"</formula>
    </cfRule>
  </conditionalFormatting>
  <conditionalFormatting sqref="J169:J170">
    <cfRule type="cellIs" dxfId="187" priority="181" operator="equal">
      <formula>"Fail"</formula>
    </cfRule>
    <cfRule type="cellIs" dxfId="186" priority="182" operator="equal">
      <formula>"Pass"</formula>
    </cfRule>
    <cfRule type="cellIs" dxfId="185" priority="183" operator="equal">
      <formula>"Info"</formula>
    </cfRule>
  </conditionalFormatting>
  <conditionalFormatting sqref="O169">
    <cfRule type="expression" dxfId="184" priority="180" stopIfTrue="1">
      <formula>ISERROR(AC169)</formula>
    </cfRule>
  </conditionalFormatting>
  <conditionalFormatting sqref="O170">
    <cfRule type="expression" dxfId="183" priority="179" stopIfTrue="1">
      <formula>ISERROR(AC170)</formula>
    </cfRule>
  </conditionalFormatting>
  <conditionalFormatting sqref="J171">
    <cfRule type="cellIs" dxfId="182" priority="176" stopIfTrue="1" operator="equal">
      <formula>"Fail"</formula>
    </cfRule>
    <cfRule type="cellIs" dxfId="181" priority="177" stopIfTrue="1" operator="equal">
      <formula>"Pass"</formula>
    </cfRule>
    <cfRule type="cellIs" dxfId="180" priority="178" stopIfTrue="1" operator="equal">
      <formula>"Info"</formula>
    </cfRule>
  </conditionalFormatting>
  <conditionalFormatting sqref="O173">
    <cfRule type="expression" dxfId="179" priority="175" stopIfTrue="1">
      <formula>ISERROR(AC173)</formula>
    </cfRule>
  </conditionalFormatting>
  <conditionalFormatting sqref="J173">
    <cfRule type="cellIs" dxfId="178" priority="172" operator="equal">
      <formula>"Fail"</formula>
    </cfRule>
    <cfRule type="cellIs" dxfId="177" priority="173" operator="equal">
      <formula>"Pass"</formula>
    </cfRule>
    <cfRule type="cellIs" dxfId="176" priority="174" operator="equal">
      <formula>"Info"</formula>
    </cfRule>
  </conditionalFormatting>
  <conditionalFormatting sqref="O175">
    <cfRule type="expression" dxfId="175" priority="171" stopIfTrue="1">
      <formula>ISERROR(AC175)</formula>
    </cfRule>
  </conditionalFormatting>
  <conditionalFormatting sqref="J175">
    <cfRule type="cellIs" dxfId="174" priority="168" operator="equal">
      <formula>"Fail"</formula>
    </cfRule>
    <cfRule type="cellIs" dxfId="173" priority="169" operator="equal">
      <formula>"Pass"</formula>
    </cfRule>
    <cfRule type="cellIs" dxfId="172" priority="170" operator="equal">
      <formula>"Info"</formula>
    </cfRule>
  </conditionalFormatting>
  <conditionalFormatting sqref="O211:O212">
    <cfRule type="expression" dxfId="171" priority="56" stopIfTrue="1">
      <formula>ISERROR(AC211)</formula>
    </cfRule>
  </conditionalFormatting>
  <conditionalFormatting sqref="J211:J212">
    <cfRule type="cellIs" dxfId="170" priority="53" operator="equal">
      <formula>"Fail"</formula>
    </cfRule>
    <cfRule type="cellIs" dxfId="169" priority="54" operator="equal">
      <formula>"Pass"</formula>
    </cfRule>
    <cfRule type="cellIs" dxfId="168" priority="55" operator="equal">
      <formula>"Info"</formula>
    </cfRule>
  </conditionalFormatting>
  <conditionalFormatting sqref="J176">
    <cfRule type="cellIs" dxfId="167" priority="165" operator="equal">
      <formula>"Fail"</formula>
    </cfRule>
    <cfRule type="cellIs" dxfId="166" priority="166" operator="equal">
      <formula>"Pass"</formula>
    </cfRule>
    <cfRule type="cellIs" dxfId="165" priority="167" operator="equal">
      <formula>"Info"</formula>
    </cfRule>
  </conditionalFormatting>
  <conditionalFormatting sqref="O176">
    <cfRule type="expression" dxfId="164" priority="164" stopIfTrue="1">
      <formula>ISERROR(AC176)</formula>
    </cfRule>
  </conditionalFormatting>
  <conditionalFormatting sqref="J178">
    <cfRule type="cellIs" dxfId="163" priority="161" operator="equal">
      <formula>"Fail"</formula>
    </cfRule>
    <cfRule type="cellIs" dxfId="162" priority="162" operator="equal">
      <formula>"Pass"</formula>
    </cfRule>
    <cfRule type="cellIs" dxfId="161" priority="163" operator="equal">
      <formula>"Info"</formula>
    </cfRule>
  </conditionalFormatting>
  <conditionalFormatting sqref="O177">
    <cfRule type="expression" dxfId="160" priority="160" stopIfTrue="1">
      <formula>ISERROR(AC177)</formula>
    </cfRule>
  </conditionalFormatting>
  <conditionalFormatting sqref="J177">
    <cfRule type="cellIs" dxfId="159" priority="157" operator="equal">
      <formula>"Fail"</formula>
    </cfRule>
    <cfRule type="cellIs" dxfId="158" priority="158" operator="equal">
      <formula>"Pass"</formula>
    </cfRule>
    <cfRule type="cellIs" dxfId="157" priority="159" operator="equal">
      <formula>"Info"</formula>
    </cfRule>
  </conditionalFormatting>
  <conditionalFormatting sqref="O178">
    <cfRule type="expression" dxfId="156" priority="156" stopIfTrue="1">
      <formula>ISERROR(AC178)</formula>
    </cfRule>
  </conditionalFormatting>
  <conditionalFormatting sqref="O182">
    <cfRule type="expression" dxfId="155" priority="155" stopIfTrue="1">
      <formula>ISERROR(AC182)</formula>
    </cfRule>
  </conditionalFormatting>
  <conditionalFormatting sqref="J182">
    <cfRule type="cellIs" dxfId="154" priority="152" operator="equal">
      <formula>"Fail"</formula>
    </cfRule>
    <cfRule type="cellIs" dxfId="153" priority="153" operator="equal">
      <formula>"Pass"</formula>
    </cfRule>
    <cfRule type="cellIs" dxfId="152" priority="154" operator="equal">
      <formula>"Info"</formula>
    </cfRule>
  </conditionalFormatting>
  <conditionalFormatting sqref="O183">
    <cfRule type="expression" dxfId="151" priority="151" stopIfTrue="1">
      <formula>ISERROR(AC183)</formula>
    </cfRule>
  </conditionalFormatting>
  <conditionalFormatting sqref="J183">
    <cfRule type="cellIs" dxfId="150" priority="148" operator="equal">
      <formula>"Fail"</formula>
    </cfRule>
    <cfRule type="cellIs" dxfId="149" priority="149" operator="equal">
      <formula>"Pass"</formula>
    </cfRule>
    <cfRule type="cellIs" dxfId="148" priority="150" operator="equal">
      <formula>"Info"</formula>
    </cfRule>
  </conditionalFormatting>
  <conditionalFormatting sqref="O184">
    <cfRule type="expression" dxfId="147" priority="147" stopIfTrue="1">
      <formula>ISERROR(AC184)</formula>
    </cfRule>
  </conditionalFormatting>
  <conditionalFormatting sqref="J184">
    <cfRule type="cellIs" dxfId="146" priority="144" operator="equal">
      <formula>"Fail"</formula>
    </cfRule>
    <cfRule type="cellIs" dxfId="145" priority="145" operator="equal">
      <formula>"Pass"</formula>
    </cfRule>
    <cfRule type="cellIs" dxfId="144" priority="146" operator="equal">
      <formula>"Info"</formula>
    </cfRule>
  </conditionalFormatting>
  <conditionalFormatting sqref="J185">
    <cfRule type="cellIs" dxfId="143" priority="141" operator="equal">
      <formula>"Fail"</formula>
    </cfRule>
    <cfRule type="cellIs" dxfId="142" priority="142" operator="equal">
      <formula>"Pass"</formula>
    </cfRule>
    <cfRule type="cellIs" dxfId="141" priority="143" operator="equal">
      <formula>"Info"</formula>
    </cfRule>
  </conditionalFormatting>
  <conditionalFormatting sqref="O185">
    <cfRule type="expression" dxfId="140" priority="140" stopIfTrue="1">
      <formula>ISERROR(AC185)</formula>
    </cfRule>
  </conditionalFormatting>
  <conditionalFormatting sqref="J186">
    <cfRule type="cellIs" dxfId="139" priority="137" operator="equal">
      <formula>"Fail"</formula>
    </cfRule>
    <cfRule type="cellIs" dxfId="138" priority="138" operator="equal">
      <formula>"Pass"</formula>
    </cfRule>
    <cfRule type="cellIs" dxfId="137" priority="139" operator="equal">
      <formula>"Info"</formula>
    </cfRule>
  </conditionalFormatting>
  <conditionalFormatting sqref="O186">
    <cfRule type="expression" dxfId="136" priority="136" stopIfTrue="1">
      <formula>ISERROR(AC186)</formula>
    </cfRule>
  </conditionalFormatting>
  <conditionalFormatting sqref="O187">
    <cfRule type="expression" dxfId="135" priority="135" stopIfTrue="1">
      <formula>ISERROR(AC187)</formula>
    </cfRule>
  </conditionalFormatting>
  <conditionalFormatting sqref="J187">
    <cfRule type="cellIs" dxfId="134" priority="132" operator="equal">
      <formula>"Fail"</formula>
    </cfRule>
    <cfRule type="cellIs" dxfId="133" priority="133" operator="equal">
      <formula>"Pass"</formula>
    </cfRule>
    <cfRule type="cellIs" dxfId="132" priority="134" operator="equal">
      <formula>"Info"</formula>
    </cfRule>
  </conditionalFormatting>
  <conditionalFormatting sqref="J188">
    <cfRule type="cellIs" dxfId="131" priority="129" operator="equal">
      <formula>"Fail"</formula>
    </cfRule>
    <cfRule type="cellIs" dxfId="130" priority="130" operator="equal">
      <formula>"Pass"</formula>
    </cfRule>
    <cfRule type="cellIs" dxfId="129" priority="131" operator="equal">
      <formula>"Info"</formula>
    </cfRule>
  </conditionalFormatting>
  <conditionalFormatting sqref="O188">
    <cfRule type="expression" dxfId="128" priority="128" stopIfTrue="1">
      <formula>ISERROR(AC188)</formula>
    </cfRule>
  </conditionalFormatting>
  <conditionalFormatting sqref="J191">
    <cfRule type="cellIs" dxfId="127" priority="125" operator="equal">
      <formula>"Fail"</formula>
    </cfRule>
    <cfRule type="cellIs" dxfId="126" priority="126" operator="equal">
      <formula>"Pass"</formula>
    </cfRule>
    <cfRule type="cellIs" dxfId="125" priority="127" operator="equal">
      <formula>"Info"</formula>
    </cfRule>
  </conditionalFormatting>
  <conditionalFormatting sqref="J192">
    <cfRule type="cellIs" dxfId="124" priority="122" operator="equal">
      <formula>"Fail"</formula>
    </cfRule>
    <cfRule type="cellIs" dxfId="123" priority="123" operator="equal">
      <formula>"Pass"</formula>
    </cfRule>
    <cfRule type="cellIs" dxfId="122" priority="124" operator="equal">
      <formula>"Info"</formula>
    </cfRule>
  </conditionalFormatting>
  <conditionalFormatting sqref="O192">
    <cfRule type="expression" dxfId="121" priority="121" stopIfTrue="1">
      <formula>ISERROR(AC192)</formula>
    </cfRule>
  </conditionalFormatting>
  <conditionalFormatting sqref="O193">
    <cfRule type="expression" dxfId="120" priority="120" stopIfTrue="1">
      <formula>ISERROR(AC193)</formula>
    </cfRule>
  </conditionalFormatting>
  <conditionalFormatting sqref="J193">
    <cfRule type="cellIs" dxfId="119" priority="117" operator="equal">
      <formula>"Fail"</formula>
    </cfRule>
    <cfRule type="cellIs" dxfId="118" priority="118" operator="equal">
      <formula>"Pass"</formula>
    </cfRule>
    <cfRule type="cellIs" dxfId="117" priority="119" operator="equal">
      <formula>"Info"</formula>
    </cfRule>
  </conditionalFormatting>
  <conditionalFormatting sqref="O194">
    <cfRule type="expression" dxfId="116" priority="116" stopIfTrue="1">
      <formula>ISERROR(AC194)</formula>
    </cfRule>
  </conditionalFormatting>
  <conditionalFormatting sqref="J194">
    <cfRule type="cellIs" dxfId="115" priority="113" operator="equal">
      <formula>"Fail"</formula>
    </cfRule>
    <cfRule type="cellIs" dxfId="114" priority="114" operator="equal">
      <formula>"Pass"</formula>
    </cfRule>
    <cfRule type="cellIs" dxfId="113" priority="115" operator="equal">
      <formula>"Info"</formula>
    </cfRule>
  </conditionalFormatting>
  <conditionalFormatting sqref="O195">
    <cfRule type="expression" dxfId="112" priority="112" stopIfTrue="1">
      <formula>ISERROR(AC195)</formula>
    </cfRule>
  </conditionalFormatting>
  <conditionalFormatting sqref="J195">
    <cfRule type="cellIs" dxfId="111" priority="109" operator="equal">
      <formula>"Fail"</formula>
    </cfRule>
    <cfRule type="cellIs" dxfId="110" priority="110" operator="equal">
      <formula>"Pass"</formula>
    </cfRule>
    <cfRule type="cellIs" dxfId="109" priority="111" operator="equal">
      <formula>"Info"</formula>
    </cfRule>
  </conditionalFormatting>
  <conditionalFormatting sqref="O196:O197">
    <cfRule type="expression" dxfId="108" priority="108" stopIfTrue="1">
      <formula>ISERROR(AC196)</formula>
    </cfRule>
  </conditionalFormatting>
  <conditionalFormatting sqref="J196:J197">
    <cfRule type="cellIs" dxfId="107" priority="105" operator="equal">
      <formula>"Fail"</formula>
    </cfRule>
    <cfRule type="cellIs" dxfId="106" priority="106" operator="equal">
      <formula>"Pass"</formula>
    </cfRule>
    <cfRule type="cellIs" dxfId="105" priority="107" operator="equal">
      <formula>"Info"</formula>
    </cfRule>
  </conditionalFormatting>
  <conditionalFormatting sqref="J198">
    <cfRule type="cellIs" dxfId="104" priority="102" operator="equal">
      <formula>"Fail"</formula>
    </cfRule>
    <cfRule type="cellIs" dxfId="103" priority="103" operator="equal">
      <formula>"Pass"</formula>
    </cfRule>
    <cfRule type="cellIs" dxfId="102" priority="104" operator="equal">
      <formula>"Info"</formula>
    </cfRule>
  </conditionalFormatting>
  <conditionalFormatting sqref="O198">
    <cfRule type="expression" dxfId="101" priority="101" stopIfTrue="1">
      <formula>ISERROR(AC198)</formula>
    </cfRule>
  </conditionalFormatting>
  <conditionalFormatting sqref="J199">
    <cfRule type="cellIs" dxfId="100" priority="98" operator="equal">
      <formula>"Fail"</formula>
    </cfRule>
    <cfRule type="cellIs" dxfId="99" priority="99" operator="equal">
      <formula>"Pass"</formula>
    </cfRule>
    <cfRule type="cellIs" dxfId="98" priority="100" operator="equal">
      <formula>"Info"</formula>
    </cfRule>
  </conditionalFormatting>
  <conditionalFormatting sqref="O199">
    <cfRule type="expression" dxfId="97" priority="97" stopIfTrue="1">
      <formula>ISERROR(AC199)</formula>
    </cfRule>
  </conditionalFormatting>
  <conditionalFormatting sqref="O200">
    <cfRule type="expression" dxfId="96" priority="96" stopIfTrue="1">
      <formula>ISERROR(AC200)</formula>
    </cfRule>
  </conditionalFormatting>
  <conditionalFormatting sqref="J200">
    <cfRule type="cellIs" dxfId="95" priority="93" operator="equal">
      <formula>"Fail"</formula>
    </cfRule>
    <cfRule type="cellIs" dxfId="94" priority="94" operator="equal">
      <formula>"Pass"</formula>
    </cfRule>
    <cfRule type="cellIs" dxfId="93" priority="95" operator="equal">
      <formula>"Info"</formula>
    </cfRule>
  </conditionalFormatting>
  <conditionalFormatting sqref="O201">
    <cfRule type="expression" dxfId="92" priority="92" stopIfTrue="1">
      <formula>ISERROR(AC201)</formula>
    </cfRule>
  </conditionalFormatting>
  <conditionalFormatting sqref="J201">
    <cfRule type="cellIs" dxfId="91" priority="89" operator="equal">
      <formula>"Fail"</formula>
    </cfRule>
    <cfRule type="cellIs" dxfId="90" priority="90" operator="equal">
      <formula>"Pass"</formula>
    </cfRule>
    <cfRule type="cellIs" dxfId="89" priority="91" operator="equal">
      <formula>"Info"</formula>
    </cfRule>
  </conditionalFormatting>
  <conditionalFormatting sqref="O202:O203">
    <cfRule type="expression" dxfId="88" priority="88" stopIfTrue="1">
      <formula>ISERROR(AC202)</formula>
    </cfRule>
  </conditionalFormatting>
  <conditionalFormatting sqref="J202:J203">
    <cfRule type="cellIs" dxfId="87" priority="85" operator="equal">
      <formula>"Fail"</formula>
    </cfRule>
    <cfRule type="cellIs" dxfId="86" priority="86" operator="equal">
      <formula>"Pass"</formula>
    </cfRule>
    <cfRule type="cellIs" dxfId="85" priority="87" operator="equal">
      <formula>"Info"</formula>
    </cfRule>
  </conditionalFormatting>
  <conditionalFormatting sqref="O204">
    <cfRule type="expression" dxfId="84" priority="84" stopIfTrue="1">
      <formula>ISERROR(AC204)</formula>
    </cfRule>
  </conditionalFormatting>
  <conditionalFormatting sqref="J204">
    <cfRule type="cellIs" dxfId="83" priority="81" operator="equal">
      <formula>"Fail"</formula>
    </cfRule>
    <cfRule type="cellIs" dxfId="82" priority="82" operator="equal">
      <formula>"Pass"</formula>
    </cfRule>
    <cfRule type="cellIs" dxfId="81" priority="83" operator="equal">
      <formula>"Info"</formula>
    </cfRule>
  </conditionalFormatting>
  <conditionalFormatting sqref="O205">
    <cfRule type="expression" dxfId="80" priority="80" stopIfTrue="1">
      <formula>ISERROR(AC205)</formula>
    </cfRule>
  </conditionalFormatting>
  <conditionalFormatting sqref="J205">
    <cfRule type="cellIs" dxfId="79" priority="77" operator="equal">
      <formula>"Fail"</formula>
    </cfRule>
    <cfRule type="cellIs" dxfId="78" priority="78" operator="equal">
      <formula>"Pass"</formula>
    </cfRule>
    <cfRule type="cellIs" dxfId="77" priority="79" operator="equal">
      <formula>"Info"</formula>
    </cfRule>
  </conditionalFormatting>
  <conditionalFormatting sqref="O207">
    <cfRule type="expression" dxfId="76" priority="76" stopIfTrue="1">
      <formula>ISERROR(AC207)</formula>
    </cfRule>
  </conditionalFormatting>
  <conditionalFormatting sqref="J207">
    <cfRule type="cellIs" dxfId="75" priority="73" operator="equal">
      <formula>"Fail"</formula>
    </cfRule>
    <cfRule type="cellIs" dxfId="74" priority="74" operator="equal">
      <formula>"Pass"</formula>
    </cfRule>
    <cfRule type="cellIs" dxfId="73" priority="75" operator="equal">
      <formula>"Info"</formula>
    </cfRule>
  </conditionalFormatting>
  <conditionalFormatting sqref="O206">
    <cfRule type="expression" dxfId="72" priority="72" stopIfTrue="1">
      <formula>ISERROR(AC206)</formula>
    </cfRule>
  </conditionalFormatting>
  <conditionalFormatting sqref="J206">
    <cfRule type="cellIs" dxfId="71" priority="69" operator="equal">
      <formula>"Fail"</formula>
    </cfRule>
    <cfRule type="cellIs" dxfId="70" priority="70" operator="equal">
      <formula>"Pass"</formula>
    </cfRule>
    <cfRule type="cellIs" dxfId="69" priority="71" operator="equal">
      <formula>"Info"</formula>
    </cfRule>
  </conditionalFormatting>
  <conditionalFormatting sqref="O208">
    <cfRule type="expression" dxfId="68" priority="68" stopIfTrue="1">
      <formula>ISERROR(AC208)</formula>
    </cfRule>
  </conditionalFormatting>
  <conditionalFormatting sqref="J208">
    <cfRule type="cellIs" dxfId="67" priority="65" operator="equal">
      <formula>"Fail"</formula>
    </cfRule>
    <cfRule type="cellIs" dxfId="66" priority="66" operator="equal">
      <formula>"Pass"</formula>
    </cfRule>
    <cfRule type="cellIs" dxfId="65" priority="67" operator="equal">
      <formula>"Info"</formula>
    </cfRule>
  </conditionalFormatting>
  <conditionalFormatting sqref="O210">
    <cfRule type="expression" dxfId="64" priority="64" stopIfTrue="1">
      <formula>ISERROR(AC210)</formula>
    </cfRule>
  </conditionalFormatting>
  <conditionalFormatting sqref="J210">
    <cfRule type="cellIs" dxfId="63" priority="61" operator="equal">
      <formula>"Fail"</formula>
    </cfRule>
    <cfRule type="cellIs" dxfId="62" priority="62" operator="equal">
      <formula>"Pass"</formula>
    </cfRule>
    <cfRule type="cellIs" dxfId="61" priority="63" operator="equal">
      <formula>"Info"</formula>
    </cfRule>
  </conditionalFormatting>
  <conditionalFormatting sqref="O209">
    <cfRule type="expression" dxfId="60" priority="60" stopIfTrue="1">
      <formula>ISERROR(AC209)</formula>
    </cfRule>
  </conditionalFormatting>
  <conditionalFormatting sqref="J209">
    <cfRule type="cellIs" dxfId="59" priority="57" operator="equal">
      <formula>"Fail"</formula>
    </cfRule>
    <cfRule type="cellIs" dxfId="58" priority="58" operator="equal">
      <formula>"Pass"</formula>
    </cfRule>
    <cfRule type="cellIs" dxfId="57" priority="59" operator="equal">
      <formula>"Info"</formula>
    </cfRule>
  </conditionalFormatting>
  <conditionalFormatting sqref="O214">
    <cfRule type="expression" dxfId="56" priority="52" stopIfTrue="1">
      <formula>ISERROR(AC214)</formula>
    </cfRule>
  </conditionalFormatting>
  <conditionalFormatting sqref="O181">
    <cfRule type="expression" dxfId="55" priority="48" stopIfTrue="1">
      <formula>ISERROR(AC181)</formula>
    </cfRule>
  </conditionalFormatting>
  <conditionalFormatting sqref="J181">
    <cfRule type="cellIs" dxfId="54" priority="45" operator="equal">
      <formula>"Fail"</formula>
    </cfRule>
    <cfRule type="cellIs" dxfId="53" priority="46" operator="equal">
      <formula>"Pass"</formula>
    </cfRule>
    <cfRule type="cellIs" dxfId="52" priority="47" operator="equal">
      <formula>"Info"</formula>
    </cfRule>
  </conditionalFormatting>
  <conditionalFormatting sqref="O180">
    <cfRule type="expression" dxfId="51" priority="44" stopIfTrue="1">
      <formula>ISERROR(AC180)</formula>
    </cfRule>
  </conditionalFormatting>
  <conditionalFormatting sqref="J180">
    <cfRule type="cellIs" dxfId="50" priority="41" operator="equal">
      <formula>"Fail"</formula>
    </cfRule>
    <cfRule type="cellIs" dxfId="49" priority="42" operator="equal">
      <formula>"Pass"</formula>
    </cfRule>
    <cfRule type="cellIs" dxfId="48" priority="43" operator="equal">
      <formula>"Info"</formula>
    </cfRule>
  </conditionalFormatting>
  <conditionalFormatting sqref="O174">
    <cfRule type="expression" dxfId="47" priority="40" stopIfTrue="1">
      <formula>ISERROR(AC174)</formula>
    </cfRule>
  </conditionalFormatting>
  <conditionalFormatting sqref="J174">
    <cfRule type="cellIs" dxfId="46" priority="37" operator="equal">
      <formula>"Fail"</formula>
    </cfRule>
    <cfRule type="cellIs" dxfId="45" priority="38" operator="equal">
      <formula>"Pass"</formula>
    </cfRule>
    <cfRule type="cellIs" dxfId="44" priority="39" operator="equal">
      <formula>"Info"</formula>
    </cfRule>
  </conditionalFormatting>
  <conditionalFormatting sqref="J172">
    <cfRule type="cellIs" dxfId="43" priority="34" stopIfTrue="1" operator="equal">
      <formula>"Fail"</formula>
    </cfRule>
    <cfRule type="cellIs" dxfId="42" priority="35" stopIfTrue="1" operator="equal">
      <formula>"Pass"</formula>
    </cfRule>
    <cfRule type="cellIs" dxfId="41" priority="36" stopIfTrue="1" operator="equal">
      <formula>"Info"</formula>
    </cfRule>
  </conditionalFormatting>
  <conditionalFormatting sqref="O132">
    <cfRule type="expression" dxfId="40" priority="33" stopIfTrue="1">
      <formula>ISERROR(AC132)</formula>
    </cfRule>
  </conditionalFormatting>
  <conditionalFormatting sqref="O133">
    <cfRule type="expression" dxfId="39" priority="32" stopIfTrue="1">
      <formula>ISERROR(AC133)</formula>
    </cfRule>
  </conditionalFormatting>
  <conditionalFormatting sqref="O190">
    <cfRule type="expression" dxfId="38" priority="22" stopIfTrue="1">
      <formula>ISERROR(AC190)</formula>
    </cfRule>
  </conditionalFormatting>
  <conditionalFormatting sqref="O134">
    <cfRule type="expression" dxfId="37" priority="31" stopIfTrue="1">
      <formula>ISERROR(AC134)</formula>
    </cfRule>
  </conditionalFormatting>
  <conditionalFormatting sqref="O135:O136">
    <cfRule type="expression" dxfId="36" priority="30" stopIfTrue="1">
      <formula>ISERROR(AC135)</formula>
    </cfRule>
  </conditionalFormatting>
  <conditionalFormatting sqref="O137">
    <cfRule type="expression" dxfId="35" priority="29" stopIfTrue="1">
      <formula>ISERROR(AB137)</formula>
    </cfRule>
  </conditionalFormatting>
  <conditionalFormatting sqref="O138">
    <cfRule type="expression" dxfId="34" priority="28" stopIfTrue="1">
      <formula>ISERROR(AC138)</formula>
    </cfRule>
  </conditionalFormatting>
  <conditionalFormatting sqref="O139">
    <cfRule type="expression" dxfId="33" priority="27" stopIfTrue="1">
      <formula>ISERROR(AC139)</formula>
    </cfRule>
  </conditionalFormatting>
  <conditionalFormatting sqref="O140">
    <cfRule type="expression" dxfId="32" priority="26" stopIfTrue="1">
      <formula>ISERROR(AC140)</formula>
    </cfRule>
  </conditionalFormatting>
  <conditionalFormatting sqref="O154">
    <cfRule type="expression" dxfId="31" priority="25" stopIfTrue="1">
      <formula>ISERROR(AC154)</formula>
    </cfRule>
  </conditionalFormatting>
  <conditionalFormatting sqref="O179">
    <cfRule type="expression" dxfId="30" priority="24" stopIfTrue="1">
      <formula>ISERROR(AC179)</formula>
    </cfRule>
  </conditionalFormatting>
  <conditionalFormatting sqref="O189">
    <cfRule type="expression" dxfId="29" priority="23" stopIfTrue="1">
      <formula>ISERROR(AC189)</formula>
    </cfRule>
  </conditionalFormatting>
  <conditionalFormatting sqref="O101">
    <cfRule type="expression" dxfId="28" priority="16" stopIfTrue="1">
      <formula>ISERROR(AC101)</formula>
    </cfRule>
  </conditionalFormatting>
  <conditionalFormatting sqref="O99">
    <cfRule type="expression" dxfId="27" priority="21" stopIfTrue="1">
      <formula>ISERROR(AC99)</formula>
    </cfRule>
  </conditionalFormatting>
  <conditionalFormatting sqref="O100">
    <cfRule type="expression" dxfId="26" priority="20" stopIfTrue="1">
      <formula>ISERROR(AC100)</formula>
    </cfRule>
  </conditionalFormatting>
  <conditionalFormatting sqref="O128">
    <cfRule type="expression" dxfId="25" priority="19" stopIfTrue="1">
      <formula>ISERROR(AC128)</formula>
    </cfRule>
  </conditionalFormatting>
  <conditionalFormatting sqref="O129">
    <cfRule type="expression" dxfId="24" priority="18" stopIfTrue="1">
      <formula>ISERROR(AC129)</formula>
    </cfRule>
  </conditionalFormatting>
  <conditionalFormatting sqref="O42">
    <cfRule type="expression" dxfId="23" priority="17" stopIfTrue="1">
      <formula>ISERROR(AC42)</formula>
    </cfRule>
  </conditionalFormatting>
  <conditionalFormatting sqref="O43">
    <cfRule type="expression" dxfId="22" priority="15" stopIfTrue="1">
      <formula>ISERROR(AC43)</formula>
    </cfRule>
  </conditionalFormatting>
  <conditionalFormatting sqref="O44">
    <cfRule type="expression" dxfId="21" priority="14" stopIfTrue="1">
      <formula>ISERROR(AC44)</formula>
    </cfRule>
  </conditionalFormatting>
  <conditionalFormatting sqref="O52">
    <cfRule type="expression" dxfId="20" priority="13" stopIfTrue="1">
      <formula>ISERROR(AC52)</formula>
    </cfRule>
  </conditionalFormatting>
  <conditionalFormatting sqref="O53">
    <cfRule type="expression" dxfId="19" priority="12" stopIfTrue="1">
      <formula>ISERROR(AC53)</formula>
    </cfRule>
  </conditionalFormatting>
  <conditionalFormatting sqref="O102">
    <cfRule type="expression" dxfId="18" priority="11" stopIfTrue="1">
      <formula>ISERROR(AC102)</formula>
    </cfRule>
  </conditionalFormatting>
  <conditionalFormatting sqref="O103">
    <cfRule type="expression" dxfId="17" priority="10" stopIfTrue="1">
      <formula>ISERROR(AC103)</formula>
    </cfRule>
  </conditionalFormatting>
  <conditionalFormatting sqref="O113">
    <cfRule type="expression" dxfId="16" priority="9" stopIfTrue="1">
      <formula>ISERROR(AC113)</formula>
    </cfRule>
  </conditionalFormatting>
  <conditionalFormatting sqref="O114">
    <cfRule type="expression" dxfId="15" priority="8" stopIfTrue="1">
      <formula>ISERROR(AC114)</formula>
    </cfRule>
  </conditionalFormatting>
  <conditionalFormatting sqref="O127">
    <cfRule type="expression" dxfId="14" priority="7" stopIfTrue="1">
      <formula>ISERROR(AC127)</formula>
    </cfRule>
  </conditionalFormatting>
  <conditionalFormatting sqref="O104">
    <cfRule type="expression" dxfId="13" priority="6" stopIfTrue="1">
      <formula>ISERROR(AC104)</formula>
    </cfRule>
  </conditionalFormatting>
  <conditionalFormatting sqref="N3:N214">
    <cfRule type="expression" dxfId="12" priority="5" stopIfTrue="1">
      <formula>ISERROR(AA3)</formula>
    </cfRule>
  </conditionalFormatting>
  <conditionalFormatting sqref="O166">
    <cfRule type="expression" dxfId="11" priority="2" stopIfTrue="1">
      <formula>ISERROR(AC166)</formula>
    </cfRule>
  </conditionalFormatting>
  <dataValidations count="2">
    <dataValidation type="list" allowBlank="1" showInputMessage="1" showErrorMessage="1" sqref="J3:J214" xr:uid="{D2F29C1D-7FE0-495D-8755-DF1453B7E070}">
      <formula1>$I$218:$I$221</formula1>
    </dataValidation>
    <dataValidation type="list" allowBlank="1" showInputMessage="1" showErrorMessage="1" sqref="M3:M214" xr:uid="{1B3477D1-C2D2-4A6B-B1F6-621304A5846F}">
      <formula1>$I$224:$I$227</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433"/>
  <sheetViews>
    <sheetView zoomScaleNormal="100" workbookViewId="0">
      <pane ySplit="2" topLeftCell="A3" activePane="bottomLeft" state="frozen"/>
      <selection activeCell="H1" sqref="H1"/>
      <selection pane="bottomLeft" sqref="A1:XFD1048576"/>
    </sheetView>
  </sheetViews>
  <sheetFormatPr defaultColWidth="9.26953125" defaultRowHeight="51.75" customHeight="1" x14ac:dyDescent="0.35"/>
  <cols>
    <col min="1" max="1" width="9.26953125" style="60" customWidth="1"/>
    <col min="2" max="2" width="10" style="60" customWidth="1"/>
    <col min="3" max="3" width="14" style="70" customWidth="1"/>
    <col min="4" max="4" width="12.26953125" style="60" customWidth="1"/>
    <col min="5" max="5" width="22.26953125" style="60" customWidth="1"/>
    <col min="6" max="6" width="36.26953125" style="60" customWidth="1"/>
    <col min="7" max="7" width="39" style="60" customWidth="1"/>
    <col min="8" max="8" width="38.26953125" style="60" customWidth="1"/>
    <col min="9" max="10" width="23" style="60" customWidth="1"/>
    <col min="11" max="11" width="29.26953125" style="60" hidden="1" customWidth="1"/>
    <col min="12" max="12" width="23" style="60" customWidth="1"/>
    <col min="13" max="14" width="12.7265625" style="131" customWidth="1"/>
    <col min="15" max="15" width="40" style="221" customWidth="1"/>
    <col min="16" max="16" width="4.26953125" style="60" customWidth="1"/>
    <col min="17" max="17" width="14.7265625" style="60" customWidth="1"/>
    <col min="18" max="18" width="23" style="60" customWidth="1"/>
    <col min="19" max="19" width="43.7265625" style="60" customWidth="1"/>
    <col min="20" max="20" width="43.26953125" style="60" customWidth="1"/>
    <col min="21" max="21" width="50" style="266" hidden="1" customWidth="1"/>
    <col min="22" max="22" width="40.54296875" style="266" hidden="1" customWidth="1"/>
    <col min="23" max="23" width="8.7265625" style="261" customWidth="1"/>
    <col min="24" max="24" width="33.81640625" style="263" customWidth="1"/>
    <col min="25" max="25" width="9.26953125" customWidth="1"/>
    <col min="26" max="26" width="8.7265625" customWidth="1"/>
    <col min="27" max="27" width="11" style="1" hidden="1" customWidth="1"/>
    <col min="28" max="16384" width="9.26953125" style="60"/>
  </cols>
  <sheetData>
    <row r="1" spans="1:27" s="1" customFormat="1" ht="14.5" x14ac:dyDescent="0.35">
      <c r="A1" s="36" t="s">
        <v>55</v>
      </c>
      <c r="B1" s="37"/>
      <c r="C1" s="37"/>
      <c r="D1" s="37"/>
      <c r="E1" s="37"/>
      <c r="F1" s="37"/>
      <c r="G1" s="37"/>
      <c r="H1" s="37"/>
      <c r="I1" s="37"/>
      <c r="J1" s="37"/>
      <c r="K1" s="185"/>
      <c r="L1" s="186"/>
      <c r="M1" s="186"/>
      <c r="N1" s="186"/>
      <c r="O1" s="219"/>
      <c r="P1" s="186"/>
      <c r="Q1" s="186"/>
      <c r="R1" s="186"/>
      <c r="S1" s="186"/>
      <c r="T1" s="186"/>
      <c r="U1" s="273"/>
      <c r="V1" s="273"/>
      <c r="W1" s="276"/>
      <c r="X1" s="262"/>
      <c r="Z1" s="33"/>
      <c r="AA1" s="37"/>
    </row>
    <row r="2" spans="1:27" ht="39" x14ac:dyDescent="0.35">
      <c r="A2" s="59" t="s">
        <v>112</v>
      </c>
      <c r="B2" s="59" t="s">
        <v>113</v>
      </c>
      <c r="C2" s="59" t="s">
        <v>4853</v>
      </c>
      <c r="D2" s="59" t="s">
        <v>114</v>
      </c>
      <c r="E2" s="59" t="s">
        <v>199</v>
      </c>
      <c r="F2" s="59" t="s">
        <v>115</v>
      </c>
      <c r="G2" s="59" t="s">
        <v>4854</v>
      </c>
      <c r="H2" s="61" t="s">
        <v>116</v>
      </c>
      <c r="I2" s="61" t="s">
        <v>117</v>
      </c>
      <c r="J2" s="61" t="s">
        <v>118</v>
      </c>
      <c r="K2" s="69" t="s">
        <v>4906</v>
      </c>
      <c r="L2" s="61" t="s">
        <v>119</v>
      </c>
      <c r="M2" s="130" t="s">
        <v>120</v>
      </c>
      <c r="N2" s="130" t="s">
        <v>121</v>
      </c>
      <c r="O2" s="130" t="s">
        <v>122</v>
      </c>
      <c r="P2" s="312"/>
      <c r="Q2" s="304" t="s">
        <v>200</v>
      </c>
      <c r="R2" s="304" t="s">
        <v>201</v>
      </c>
      <c r="S2" s="304" t="s">
        <v>202</v>
      </c>
      <c r="T2" s="304" t="s">
        <v>203</v>
      </c>
      <c r="U2" s="265" t="s">
        <v>4905</v>
      </c>
      <c r="V2" s="268" t="s">
        <v>204</v>
      </c>
      <c r="W2" s="276"/>
      <c r="AA2" s="130" t="s">
        <v>123</v>
      </c>
    </row>
    <row r="3" spans="1:27" ht="125" x14ac:dyDescent="0.35">
      <c r="A3" s="294" t="s">
        <v>2195</v>
      </c>
      <c r="B3" s="294" t="s">
        <v>135</v>
      </c>
      <c r="C3" s="315" t="s">
        <v>136</v>
      </c>
      <c r="D3" s="294" t="s">
        <v>206</v>
      </c>
      <c r="E3" s="294" t="s">
        <v>2196</v>
      </c>
      <c r="F3" s="294" t="s">
        <v>208</v>
      </c>
      <c r="G3" s="294" t="s">
        <v>2197</v>
      </c>
      <c r="H3" s="294" t="s">
        <v>210</v>
      </c>
      <c r="I3" s="316"/>
      <c r="J3" s="317"/>
      <c r="K3" s="318" t="s">
        <v>2198</v>
      </c>
      <c r="L3" s="213" t="s">
        <v>2199</v>
      </c>
      <c r="M3" s="132" t="s">
        <v>140</v>
      </c>
      <c r="N3" s="213" t="s">
        <v>141</v>
      </c>
      <c r="O3" s="213" t="s">
        <v>212</v>
      </c>
      <c r="P3" s="319"/>
      <c r="Q3" s="316">
        <v>1</v>
      </c>
      <c r="R3" s="316">
        <v>1.9</v>
      </c>
      <c r="S3" s="294" t="s">
        <v>215</v>
      </c>
      <c r="T3" s="294" t="s">
        <v>2200</v>
      </c>
      <c r="U3" s="294" t="s">
        <v>2201</v>
      </c>
      <c r="V3" s="294" t="s">
        <v>2202</v>
      </c>
      <c r="W3" s="277"/>
      <c r="X3" s="267"/>
      <c r="AA3" s="270" t="e">
        <f>IF(OR(J3="Fail",ISBLANK(J3)),INDEX('Issue Code Table'!C:C,MATCH(N:N,'Issue Code Table'!A:A,0)),IF(M3="Critical",6,IF(M3="Significant",5,IF(M3="Moderate",3,2))))</f>
        <v>#N/A</v>
      </c>
    </row>
    <row r="4" spans="1:27" ht="98.25" customHeight="1" x14ac:dyDescent="0.35">
      <c r="A4" s="294" t="s">
        <v>2203</v>
      </c>
      <c r="B4" s="301" t="s">
        <v>966</v>
      </c>
      <c r="C4" s="302" t="s">
        <v>2204</v>
      </c>
      <c r="D4" s="294" t="s">
        <v>219</v>
      </c>
      <c r="E4" s="294" t="s">
        <v>2205</v>
      </c>
      <c r="F4" s="294" t="s">
        <v>2206</v>
      </c>
      <c r="G4" s="294" t="s">
        <v>2207</v>
      </c>
      <c r="H4" s="294" t="s">
        <v>2208</v>
      </c>
      <c r="I4" s="316"/>
      <c r="J4" s="317"/>
      <c r="K4" s="318" t="s">
        <v>2209</v>
      </c>
      <c r="L4" s="213"/>
      <c r="M4" s="132" t="s">
        <v>140</v>
      </c>
      <c r="N4" s="213" t="s">
        <v>487</v>
      </c>
      <c r="O4" s="213" t="s">
        <v>488</v>
      </c>
      <c r="P4" s="319"/>
      <c r="Q4" s="316">
        <v>1</v>
      </c>
      <c r="R4" s="316">
        <v>1.1000000000000001</v>
      </c>
      <c r="S4" s="294" t="s">
        <v>2210</v>
      </c>
      <c r="T4" s="294" t="s">
        <v>2211</v>
      </c>
      <c r="U4" s="294" t="s">
        <v>4855</v>
      </c>
      <c r="V4" s="294" t="s">
        <v>2212</v>
      </c>
      <c r="W4" s="276"/>
      <c r="AA4" s="270">
        <f>IF(OR(J4="Fail",ISBLANK(J4)),INDEX('Issue Code Table'!C:C,MATCH(N:N,'Issue Code Table'!A:A,0)),IF(M4="Critical",6,IF(M4="Significant",5,IF(M4="Moderate",3,2))))</f>
        <v>5</v>
      </c>
    </row>
    <row r="5" spans="1:27" ht="104.25" customHeight="1" x14ac:dyDescent="0.35">
      <c r="A5" s="294" t="s">
        <v>2213</v>
      </c>
      <c r="B5" s="294" t="s">
        <v>180</v>
      </c>
      <c r="C5" s="315" t="s">
        <v>181</v>
      </c>
      <c r="D5" s="294" t="s">
        <v>219</v>
      </c>
      <c r="E5" s="294" t="s">
        <v>2214</v>
      </c>
      <c r="F5" s="294" t="s">
        <v>2215</v>
      </c>
      <c r="G5" s="294" t="s">
        <v>2216</v>
      </c>
      <c r="H5" s="294" t="s">
        <v>2217</v>
      </c>
      <c r="I5" s="316"/>
      <c r="J5" s="317"/>
      <c r="K5" s="318" t="s">
        <v>2218</v>
      </c>
      <c r="L5" s="213"/>
      <c r="M5" s="132" t="s">
        <v>140</v>
      </c>
      <c r="N5" s="212" t="s">
        <v>185</v>
      </c>
      <c r="O5" s="213" t="s">
        <v>186</v>
      </c>
      <c r="P5" s="319"/>
      <c r="Q5" s="316">
        <v>1.1000000000000001</v>
      </c>
      <c r="R5" s="316" t="s">
        <v>2219</v>
      </c>
      <c r="S5" s="294" t="s">
        <v>2220</v>
      </c>
      <c r="T5" s="294" t="s">
        <v>2221</v>
      </c>
      <c r="U5" s="294" t="s">
        <v>2222</v>
      </c>
      <c r="V5" s="294" t="s">
        <v>2223</v>
      </c>
      <c r="W5" s="276"/>
      <c r="AA5" s="270">
        <f>IF(OR(J5="Fail",ISBLANK(J5)),INDEX('Issue Code Table'!C:C,MATCH(N:N,'Issue Code Table'!A:A,0)),IF(M5="Critical",6,IF(M5="Significant",5,IF(M5="Moderate",3,2))))</f>
        <v>5</v>
      </c>
    </row>
    <row r="6" spans="1:27" ht="121.5" customHeight="1" x14ac:dyDescent="0.35">
      <c r="A6" s="294" t="s">
        <v>2224</v>
      </c>
      <c r="B6" s="294" t="s">
        <v>180</v>
      </c>
      <c r="C6" s="315" t="s">
        <v>181</v>
      </c>
      <c r="D6" s="294" t="s">
        <v>219</v>
      </c>
      <c r="E6" s="294" t="s">
        <v>2225</v>
      </c>
      <c r="F6" s="294" t="s">
        <v>221</v>
      </c>
      <c r="G6" s="294" t="s">
        <v>2226</v>
      </c>
      <c r="H6" s="294" t="s">
        <v>223</v>
      </c>
      <c r="I6" s="316"/>
      <c r="J6" s="317"/>
      <c r="K6" s="318" t="s">
        <v>1929</v>
      </c>
      <c r="L6" s="316"/>
      <c r="M6" s="132" t="s">
        <v>140</v>
      </c>
      <c r="N6" s="212" t="s">
        <v>185</v>
      </c>
      <c r="O6" s="213" t="s">
        <v>186</v>
      </c>
      <c r="P6" s="319"/>
      <c r="Q6" s="316">
        <v>1.1000000000000001</v>
      </c>
      <c r="R6" s="316" t="s">
        <v>226</v>
      </c>
      <c r="S6" s="294" t="s">
        <v>227</v>
      </c>
      <c r="T6" s="294" t="s">
        <v>2227</v>
      </c>
      <c r="U6" s="294" t="s">
        <v>2228</v>
      </c>
      <c r="V6" s="294" t="s">
        <v>2229</v>
      </c>
      <c r="W6" s="276"/>
      <c r="AA6" s="270">
        <f>IF(OR(J6="Fail",ISBLANK(J6)),INDEX('Issue Code Table'!C:C,MATCH(N:N,'Issue Code Table'!A:A,0)),IF(M6="Critical",6,IF(M6="Significant",5,IF(M6="Moderate",3,2))))</f>
        <v>5</v>
      </c>
    </row>
    <row r="7" spans="1:27" ht="102.75" customHeight="1" x14ac:dyDescent="0.35">
      <c r="A7" s="294" t="s">
        <v>2230</v>
      </c>
      <c r="B7" s="294" t="s">
        <v>180</v>
      </c>
      <c r="C7" s="315" t="s">
        <v>181</v>
      </c>
      <c r="D7" s="294" t="s">
        <v>219</v>
      </c>
      <c r="E7" s="294" t="s">
        <v>2231</v>
      </c>
      <c r="F7" s="294" t="s">
        <v>231</v>
      </c>
      <c r="G7" s="294" t="s">
        <v>2232</v>
      </c>
      <c r="H7" s="294" t="s">
        <v>233</v>
      </c>
      <c r="I7" s="316"/>
      <c r="J7" s="317"/>
      <c r="K7" s="318" t="s">
        <v>1931</v>
      </c>
      <c r="L7" s="316"/>
      <c r="M7" s="132" t="s">
        <v>140</v>
      </c>
      <c r="N7" s="212" t="s">
        <v>185</v>
      </c>
      <c r="O7" s="213" t="s">
        <v>186</v>
      </c>
      <c r="P7" s="319"/>
      <c r="Q7" s="316">
        <v>1.1000000000000001</v>
      </c>
      <c r="R7" s="316" t="s">
        <v>235</v>
      </c>
      <c r="S7" s="294" t="s">
        <v>236</v>
      </c>
      <c r="T7" s="294" t="s">
        <v>2233</v>
      </c>
      <c r="U7" s="318" t="s">
        <v>2234</v>
      </c>
      <c r="V7" s="294" t="s">
        <v>2235</v>
      </c>
      <c r="W7" s="276"/>
      <c r="AA7" s="270">
        <f>IF(OR(J7="Fail",ISBLANK(J7)),INDEX('Issue Code Table'!C:C,MATCH(N:N,'Issue Code Table'!A:A,0)),IF(M7="Critical",6,IF(M7="Significant",5,IF(M7="Moderate",3,2))))</f>
        <v>5</v>
      </c>
    </row>
    <row r="8" spans="1:27" ht="182.25" customHeight="1" x14ac:dyDescent="0.35">
      <c r="A8" s="294" t="s">
        <v>2236</v>
      </c>
      <c r="B8" s="294" t="s">
        <v>180</v>
      </c>
      <c r="C8" s="315" t="s">
        <v>181</v>
      </c>
      <c r="D8" s="294" t="s">
        <v>219</v>
      </c>
      <c r="E8" s="294" t="s">
        <v>2237</v>
      </c>
      <c r="F8" s="294" t="s">
        <v>240</v>
      </c>
      <c r="G8" s="294" t="s">
        <v>2238</v>
      </c>
      <c r="H8" s="294" t="s">
        <v>242</v>
      </c>
      <c r="I8" s="316"/>
      <c r="J8" s="317"/>
      <c r="K8" s="318" t="s">
        <v>1933</v>
      </c>
      <c r="L8" s="316"/>
      <c r="M8" s="132" t="s">
        <v>140</v>
      </c>
      <c r="N8" s="212" t="s">
        <v>185</v>
      </c>
      <c r="O8" s="213" t="s">
        <v>186</v>
      </c>
      <c r="P8" s="319"/>
      <c r="Q8" s="316">
        <v>1.1000000000000001</v>
      </c>
      <c r="R8" s="316" t="s">
        <v>244</v>
      </c>
      <c r="S8" s="294" t="s">
        <v>245</v>
      </c>
      <c r="T8" s="294" t="s">
        <v>2239</v>
      </c>
      <c r="U8" s="318" t="s">
        <v>2240</v>
      </c>
      <c r="V8" s="294" t="s">
        <v>2241</v>
      </c>
      <c r="W8" s="276"/>
      <c r="AA8" s="270">
        <f>IF(OR(J8="Fail",ISBLANK(J8)),INDEX('Issue Code Table'!C:C,MATCH(N:N,'Issue Code Table'!A:A,0)),IF(M8="Critical",6,IF(M8="Significant",5,IF(M8="Moderate",3,2))))</f>
        <v>5</v>
      </c>
    </row>
    <row r="9" spans="1:27" ht="150" x14ac:dyDescent="0.35">
      <c r="A9" s="294" t="s">
        <v>2242</v>
      </c>
      <c r="B9" s="294" t="s">
        <v>180</v>
      </c>
      <c r="C9" s="315" t="s">
        <v>181</v>
      </c>
      <c r="D9" s="294" t="s">
        <v>219</v>
      </c>
      <c r="E9" s="294" t="s">
        <v>2243</v>
      </c>
      <c r="F9" s="294" t="s">
        <v>221</v>
      </c>
      <c r="G9" s="294" t="s">
        <v>2244</v>
      </c>
      <c r="H9" s="294" t="s">
        <v>223</v>
      </c>
      <c r="I9" s="316"/>
      <c r="J9" s="317"/>
      <c r="K9" s="318" t="s">
        <v>1935</v>
      </c>
      <c r="L9" s="316"/>
      <c r="M9" s="132" t="s">
        <v>140</v>
      </c>
      <c r="N9" s="212" t="s">
        <v>185</v>
      </c>
      <c r="O9" s="213" t="s">
        <v>186</v>
      </c>
      <c r="P9" s="319"/>
      <c r="Q9" s="316">
        <v>1.1000000000000001</v>
      </c>
      <c r="R9" s="316" t="s">
        <v>251</v>
      </c>
      <c r="S9" s="294" t="s">
        <v>252</v>
      </c>
      <c r="T9" s="294" t="s">
        <v>2245</v>
      </c>
      <c r="U9" s="318" t="s">
        <v>2246</v>
      </c>
      <c r="V9" s="294" t="s">
        <v>2229</v>
      </c>
      <c r="W9" s="276"/>
      <c r="AA9" s="270">
        <f>IF(OR(J9="Fail",ISBLANK(J9)),INDEX('Issue Code Table'!C:C,MATCH(N:N,'Issue Code Table'!A:A,0)),IF(M9="Critical",6,IF(M9="Significant",5,IF(M9="Moderate",3,2))))</f>
        <v>5</v>
      </c>
    </row>
    <row r="10" spans="1:27" ht="137.5" x14ac:dyDescent="0.35">
      <c r="A10" s="294" t="s">
        <v>2247</v>
      </c>
      <c r="B10" s="294" t="s">
        <v>180</v>
      </c>
      <c r="C10" s="315" t="s">
        <v>181</v>
      </c>
      <c r="D10" s="294" t="s">
        <v>219</v>
      </c>
      <c r="E10" s="294" t="s">
        <v>2248</v>
      </c>
      <c r="F10" s="294" t="s">
        <v>231</v>
      </c>
      <c r="G10" s="294" t="s">
        <v>2249</v>
      </c>
      <c r="H10" s="294" t="s">
        <v>233</v>
      </c>
      <c r="I10" s="316"/>
      <c r="J10" s="317"/>
      <c r="K10" s="318" t="s">
        <v>257</v>
      </c>
      <c r="L10" s="316"/>
      <c r="M10" s="132" t="s">
        <v>140</v>
      </c>
      <c r="N10" s="212" t="s">
        <v>185</v>
      </c>
      <c r="O10" s="213" t="s">
        <v>186</v>
      </c>
      <c r="P10" s="319"/>
      <c r="Q10" s="316">
        <v>1.1000000000000001</v>
      </c>
      <c r="R10" s="316" t="s">
        <v>258</v>
      </c>
      <c r="S10" s="294" t="s">
        <v>259</v>
      </c>
      <c r="T10" s="294" t="s">
        <v>2250</v>
      </c>
      <c r="U10" s="318" t="s">
        <v>2251</v>
      </c>
      <c r="V10" s="294" t="s">
        <v>2235</v>
      </c>
      <c r="W10" s="276"/>
      <c r="AA10" s="270">
        <f>IF(OR(J10="Fail",ISBLANK(J10)),INDEX('Issue Code Table'!C:C,MATCH(N:N,'Issue Code Table'!A:A,0)),IF(M10="Critical",6,IF(M10="Significant",5,IF(M10="Moderate",3,2))))</f>
        <v>5</v>
      </c>
    </row>
    <row r="11" spans="1:27" ht="137.5" x14ac:dyDescent="0.35">
      <c r="A11" s="294" t="s">
        <v>2252</v>
      </c>
      <c r="B11" s="294" t="s">
        <v>180</v>
      </c>
      <c r="C11" s="315" t="s">
        <v>181</v>
      </c>
      <c r="D11" s="294" t="s">
        <v>219</v>
      </c>
      <c r="E11" s="294" t="s">
        <v>2253</v>
      </c>
      <c r="F11" s="294" t="s">
        <v>240</v>
      </c>
      <c r="G11" s="294" t="s">
        <v>2254</v>
      </c>
      <c r="H11" s="294" t="s">
        <v>242</v>
      </c>
      <c r="I11" s="316"/>
      <c r="J11" s="317"/>
      <c r="K11" s="318" t="s">
        <v>1938</v>
      </c>
      <c r="L11" s="316"/>
      <c r="M11" s="132" t="s">
        <v>140</v>
      </c>
      <c r="N11" s="212" t="s">
        <v>185</v>
      </c>
      <c r="O11" s="213" t="s">
        <v>186</v>
      </c>
      <c r="P11" s="319"/>
      <c r="Q11" s="316">
        <v>1.1000000000000001</v>
      </c>
      <c r="R11" s="316" t="s">
        <v>265</v>
      </c>
      <c r="S11" s="294" t="s">
        <v>266</v>
      </c>
      <c r="T11" s="294" t="s">
        <v>2255</v>
      </c>
      <c r="U11" s="318" t="s">
        <v>2256</v>
      </c>
      <c r="V11" s="294" t="s">
        <v>2257</v>
      </c>
      <c r="W11" s="276"/>
      <c r="AA11" s="270">
        <f>IF(OR(J11="Fail",ISBLANK(J11)),INDEX('Issue Code Table'!C:C,MATCH(N:N,'Issue Code Table'!A:A,0)),IF(M11="Critical",6,IF(M11="Significant",5,IF(M11="Moderate",3,2))))</f>
        <v>5</v>
      </c>
    </row>
    <row r="12" spans="1:27" ht="112.5" x14ac:dyDescent="0.35">
      <c r="A12" s="294" t="s">
        <v>2258</v>
      </c>
      <c r="B12" s="294" t="s">
        <v>180</v>
      </c>
      <c r="C12" s="315" t="s">
        <v>181</v>
      </c>
      <c r="D12" s="294" t="s">
        <v>219</v>
      </c>
      <c r="E12" s="294" t="s">
        <v>2259</v>
      </c>
      <c r="F12" s="294" t="s">
        <v>221</v>
      </c>
      <c r="G12" s="294" t="s">
        <v>2260</v>
      </c>
      <c r="H12" s="294" t="s">
        <v>223</v>
      </c>
      <c r="I12" s="316"/>
      <c r="J12" s="317"/>
      <c r="K12" s="318" t="s">
        <v>1940</v>
      </c>
      <c r="L12" s="316"/>
      <c r="M12" s="132" t="s">
        <v>140</v>
      </c>
      <c r="N12" s="212" t="s">
        <v>185</v>
      </c>
      <c r="O12" s="213" t="s">
        <v>186</v>
      </c>
      <c r="P12" s="319"/>
      <c r="Q12" s="316">
        <v>1.1000000000000001</v>
      </c>
      <c r="R12" s="316" t="s">
        <v>272</v>
      </c>
      <c r="S12" s="294" t="s">
        <v>273</v>
      </c>
      <c r="T12" s="294" t="s">
        <v>2261</v>
      </c>
      <c r="U12" s="318" t="s">
        <v>2262</v>
      </c>
      <c r="V12" s="294" t="s">
        <v>2263</v>
      </c>
      <c r="W12" s="276"/>
      <c r="AA12" s="270">
        <f>IF(OR(J12="Fail",ISBLANK(J12)),INDEX('Issue Code Table'!C:C,MATCH(N:N,'Issue Code Table'!A:A,0)),IF(M12="Critical",6,IF(M12="Significant",5,IF(M12="Moderate",3,2))))</f>
        <v>5</v>
      </c>
    </row>
    <row r="13" spans="1:27" ht="150" x14ac:dyDescent="0.35">
      <c r="A13" s="294" t="s">
        <v>2264</v>
      </c>
      <c r="B13" s="294" t="s">
        <v>180</v>
      </c>
      <c r="C13" s="315" t="s">
        <v>181</v>
      </c>
      <c r="D13" s="294" t="s">
        <v>219</v>
      </c>
      <c r="E13" s="294" t="s">
        <v>2265</v>
      </c>
      <c r="F13" s="294" t="s">
        <v>221</v>
      </c>
      <c r="G13" s="294" t="s">
        <v>2266</v>
      </c>
      <c r="H13" s="294" t="s">
        <v>223</v>
      </c>
      <c r="I13" s="316"/>
      <c r="J13" s="317"/>
      <c r="K13" s="318" t="s">
        <v>1942</v>
      </c>
      <c r="L13" s="316"/>
      <c r="M13" s="132" t="s">
        <v>140</v>
      </c>
      <c r="N13" s="212" t="s">
        <v>185</v>
      </c>
      <c r="O13" s="213" t="s">
        <v>186</v>
      </c>
      <c r="P13" s="319"/>
      <c r="Q13" s="316">
        <v>1.1000000000000001</v>
      </c>
      <c r="R13" s="316" t="s">
        <v>279</v>
      </c>
      <c r="S13" s="294" t="s">
        <v>280</v>
      </c>
      <c r="T13" s="294" t="s">
        <v>2267</v>
      </c>
      <c r="U13" s="318" t="s">
        <v>2268</v>
      </c>
      <c r="V13" s="294" t="s">
        <v>2269</v>
      </c>
      <c r="W13" s="276"/>
      <c r="AA13" s="270">
        <f>IF(OR(J13="Fail",ISBLANK(J13)),INDEX('Issue Code Table'!C:C,MATCH(N:N,'Issue Code Table'!A:A,0)),IF(M13="Critical",6,IF(M13="Significant",5,IF(M13="Moderate",3,2))))</f>
        <v>5</v>
      </c>
    </row>
    <row r="14" spans="1:27" ht="150" x14ac:dyDescent="0.35">
      <c r="A14" s="294" t="s">
        <v>2270</v>
      </c>
      <c r="B14" s="294" t="s">
        <v>180</v>
      </c>
      <c r="C14" s="315" t="s">
        <v>181</v>
      </c>
      <c r="D14" s="294" t="s">
        <v>219</v>
      </c>
      <c r="E14" s="294" t="s">
        <v>2271</v>
      </c>
      <c r="F14" s="294" t="s">
        <v>231</v>
      </c>
      <c r="G14" s="294" t="s">
        <v>2272</v>
      </c>
      <c r="H14" s="294" t="s">
        <v>233</v>
      </c>
      <c r="I14" s="316"/>
      <c r="J14" s="317"/>
      <c r="K14" s="318" t="s">
        <v>1944</v>
      </c>
      <c r="L14" s="316"/>
      <c r="M14" s="132" t="s">
        <v>140</v>
      </c>
      <c r="N14" s="212" t="s">
        <v>185</v>
      </c>
      <c r="O14" s="213" t="s">
        <v>186</v>
      </c>
      <c r="P14" s="319"/>
      <c r="Q14" s="316">
        <v>1.1000000000000001</v>
      </c>
      <c r="R14" s="316" t="s">
        <v>286</v>
      </c>
      <c r="S14" s="294" t="s">
        <v>287</v>
      </c>
      <c r="T14" s="294" t="s">
        <v>2273</v>
      </c>
      <c r="U14" s="318" t="s">
        <v>2274</v>
      </c>
      <c r="V14" s="294" t="s">
        <v>2275</v>
      </c>
      <c r="W14" s="276"/>
      <c r="AA14" s="270">
        <f>IF(OR(J14="Fail",ISBLANK(J14)),INDEX('Issue Code Table'!C:C,MATCH(N:N,'Issue Code Table'!A:A,0)),IF(M14="Critical",6,IF(M14="Significant",5,IF(M14="Moderate",3,2))))</f>
        <v>5</v>
      </c>
    </row>
    <row r="15" spans="1:27" ht="137.5" x14ac:dyDescent="0.35">
      <c r="A15" s="294" t="s">
        <v>2276</v>
      </c>
      <c r="B15" s="294" t="s">
        <v>180</v>
      </c>
      <c r="C15" s="315" t="s">
        <v>181</v>
      </c>
      <c r="D15" s="294" t="s">
        <v>219</v>
      </c>
      <c r="E15" s="294" t="s">
        <v>289</v>
      </c>
      <c r="F15" s="294" t="s">
        <v>240</v>
      </c>
      <c r="G15" s="294" t="s">
        <v>2277</v>
      </c>
      <c r="H15" s="294" t="s">
        <v>242</v>
      </c>
      <c r="I15" s="316"/>
      <c r="J15" s="317"/>
      <c r="K15" s="318" t="s">
        <v>1946</v>
      </c>
      <c r="L15" s="316"/>
      <c r="M15" s="132" t="s">
        <v>140</v>
      </c>
      <c r="N15" s="212" t="s">
        <v>185</v>
      </c>
      <c r="O15" s="213" t="s">
        <v>186</v>
      </c>
      <c r="P15" s="319"/>
      <c r="Q15" s="316">
        <v>1.1000000000000001</v>
      </c>
      <c r="R15" s="316" t="s">
        <v>292</v>
      </c>
      <c r="S15" s="294" t="s">
        <v>293</v>
      </c>
      <c r="T15" s="294" t="s">
        <v>2278</v>
      </c>
      <c r="U15" s="318" t="s">
        <v>2279</v>
      </c>
      <c r="V15" s="294" t="s">
        <v>2280</v>
      </c>
      <c r="W15" s="276"/>
      <c r="AA15" s="270">
        <f>IF(OR(J15="Fail",ISBLANK(J15)),INDEX('Issue Code Table'!C:C,MATCH(N:N,'Issue Code Table'!A:A,0)),IF(M15="Critical",6,IF(M15="Significant",5,IF(M15="Moderate",3,2))))</f>
        <v>5</v>
      </c>
    </row>
    <row r="16" spans="1:27" ht="137.5" x14ac:dyDescent="0.35">
      <c r="A16" s="294" t="s">
        <v>2281</v>
      </c>
      <c r="B16" s="294" t="s">
        <v>180</v>
      </c>
      <c r="C16" s="315" t="s">
        <v>181</v>
      </c>
      <c r="D16" s="294" t="s">
        <v>219</v>
      </c>
      <c r="E16" s="294" t="s">
        <v>2282</v>
      </c>
      <c r="F16" s="294" t="s">
        <v>221</v>
      </c>
      <c r="G16" s="294" t="s">
        <v>1948</v>
      </c>
      <c r="H16" s="294" t="s">
        <v>223</v>
      </c>
      <c r="I16" s="316"/>
      <c r="J16" s="317"/>
      <c r="K16" s="318" t="s">
        <v>298</v>
      </c>
      <c r="L16" s="316"/>
      <c r="M16" s="132" t="s">
        <v>140</v>
      </c>
      <c r="N16" s="212" t="s">
        <v>185</v>
      </c>
      <c r="O16" s="213" t="s">
        <v>186</v>
      </c>
      <c r="P16" s="319"/>
      <c r="Q16" s="316">
        <v>1.1000000000000001</v>
      </c>
      <c r="R16" s="316" t="s">
        <v>299</v>
      </c>
      <c r="S16" s="294" t="s">
        <v>300</v>
      </c>
      <c r="T16" s="294" t="s">
        <v>2283</v>
      </c>
      <c r="U16" s="318" t="s">
        <v>2284</v>
      </c>
      <c r="V16" s="294" t="s">
        <v>4856</v>
      </c>
      <c r="W16" s="276"/>
      <c r="AA16" s="270">
        <f>IF(OR(J16="Fail",ISBLANK(J16)),INDEX('Issue Code Table'!C:C,MATCH(N:N,'Issue Code Table'!A:A,0)),IF(M16="Critical",6,IF(M16="Significant",5,IF(M16="Moderate",3,2))))</f>
        <v>5</v>
      </c>
    </row>
    <row r="17" spans="1:27" ht="125" x14ac:dyDescent="0.35">
      <c r="A17" s="294" t="s">
        <v>2285</v>
      </c>
      <c r="B17" s="294" t="s">
        <v>180</v>
      </c>
      <c r="C17" s="315" t="s">
        <v>181</v>
      </c>
      <c r="D17" s="294" t="s">
        <v>219</v>
      </c>
      <c r="E17" s="294" t="s">
        <v>2286</v>
      </c>
      <c r="F17" s="294" t="s">
        <v>231</v>
      </c>
      <c r="G17" s="294" t="s">
        <v>1950</v>
      </c>
      <c r="H17" s="294" t="s">
        <v>233</v>
      </c>
      <c r="I17" s="316"/>
      <c r="J17" s="317"/>
      <c r="K17" s="318" t="s">
        <v>304</v>
      </c>
      <c r="L17" s="316"/>
      <c r="M17" s="132" t="s">
        <v>140</v>
      </c>
      <c r="N17" s="212" t="s">
        <v>185</v>
      </c>
      <c r="O17" s="213" t="s">
        <v>186</v>
      </c>
      <c r="P17" s="319"/>
      <c r="Q17" s="316">
        <v>1.1000000000000001</v>
      </c>
      <c r="R17" s="316" t="s">
        <v>305</v>
      </c>
      <c r="S17" s="294" t="s">
        <v>287</v>
      </c>
      <c r="T17" s="294" t="s">
        <v>2287</v>
      </c>
      <c r="U17" s="318" t="s">
        <v>2288</v>
      </c>
      <c r="V17" s="294" t="s">
        <v>4857</v>
      </c>
      <c r="W17" s="276"/>
      <c r="AA17" s="270">
        <f>IF(OR(J17="Fail",ISBLANK(J17)),INDEX('Issue Code Table'!C:C,MATCH(N:N,'Issue Code Table'!A:A,0)),IF(M17="Critical",6,IF(M17="Significant",5,IF(M17="Moderate",3,2))))</f>
        <v>5</v>
      </c>
    </row>
    <row r="18" spans="1:27" ht="137.5" x14ac:dyDescent="0.35">
      <c r="A18" s="294" t="s">
        <v>2289</v>
      </c>
      <c r="B18" s="294" t="s">
        <v>180</v>
      </c>
      <c r="C18" s="315" t="s">
        <v>181</v>
      </c>
      <c r="D18" s="294" t="s">
        <v>219</v>
      </c>
      <c r="E18" s="294" t="s">
        <v>2290</v>
      </c>
      <c r="F18" s="294" t="s">
        <v>240</v>
      </c>
      <c r="G18" s="294" t="s">
        <v>1952</v>
      </c>
      <c r="H18" s="294" t="s">
        <v>242</v>
      </c>
      <c r="I18" s="316"/>
      <c r="J18" s="317"/>
      <c r="K18" s="318" t="s">
        <v>309</v>
      </c>
      <c r="L18" s="316"/>
      <c r="M18" s="132" t="s">
        <v>140</v>
      </c>
      <c r="N18" s="212" t="s">
        <v>185</v>
      </c>
      <c r="O18" s="213" t="s">
        <v>186</v>
      </c>
      <c r="P18" s="319"/>
      <c r="Q18" s="316">
        <v>1.1000000000000001</v>
      </c>
      <c r="R18" s="316" t="s">
        <v>310</v>
      </c>
      <c r="S18" s="294" t="s">
        <v>311</v>
      </c>
      <c r="T18" s="294" t="s">
        <v>2291</v>
      </c>
      <c r="U18" s="318" t="s">
        <v>2292</v>
      </c>
      <c r="V18" s="294" t="s">
        <v>4858</v>
      </c>
      <c r="W18" s="276"/>
      <c r="AA18" s="270">
        <f>IF(OR(J18="Fail",ISBLANK(J18)),INDEX('Issue Code Table'!C:C,MATCH(N:N,'Issue Code Table'!A:A,0)),IF(M18="Critical",6,IF(M18="Significant",5,IF(M18="Moderate",3,2))))</f>
        <v>5</v>
      </c>
    </row>
    <row r="19" spans="1:27" ht="112.5" x14ac:dyDescent="0.35">
      <c r="A19" s="294" t="s">
        <v>2293</v>
      </c>
      <c r="B19" s="294" t="s">
        <v>313</v>
      </c>
      <c r="C19" s="315" t="s">
        <v>314</v>
      </c>
      <c r="D19" s="294" t="s">
        <v>219</v>
      </c>
      <c r="E19" s="294" t="s">
        <v>2294</v>
      </c>
      <c r="F19" s="294" t="s">
        <v>316</v>
      </c>
      <c r="G19" s="294" t="s">
        <v>2295</v>
      </c>
      <c r="H19" s="294" t="s">
        <v>318</v>
      </c>
      <c r="I19" s="316"/>
      <c r="J19" s="317"/>
      <c r="K19" s="318" t="s">
        <v>319</v>
      </c>
      <c r="L19" s="316"/>
      <c r="M19" s="132" t="s">
        <v>140</v>
      </c>
      <c r="N19" s="212" t="s">
        <v>185</v>
      </c>
      <c r="O19" s="213" t="s">
        <v>186</v>
      </c>
      <c r="P19" s="319"/>
      <c r="Q19" s="316">
        <v>1.1000000000000001</v>
      </c>
      <c r="R19" s="316" t="s">
        <v>320</v>
      </c>
      <c r="S19" s="294" t="s">
        <v>321</v>
      </c>
      <c r="T19" s="294" t="s">
        <v>2296</v>
      </c>
      <c r="U19" s="318" t="s">
        <v>2297</v>
      </c>
      <c r="V19" s="294" t="s">
        <v>2298</v>
      </c>
      <c r="W19" s="276"/>
      <c r="AA19" s="270">
        <f>IF(OR(J19="Fail",ISBLANK(J19)),INDEX('Issue Code Table'!C:C,MATCH(N:N,'Issue Code Table'!A:A,0)),IF(M19="Critical",6,IF(M19="Significant",5,IF(M19="Moderate",3,2))))</f>
        <v>5</v>
      </c>
    </row>
    <row r="20" spans="1:27" ht="100" x14ac:dyDescent="0.35">
      <c r="A20" s="294" t="s">
        <v>2299</v>
      </c>
      <c r="B20" s="294" t="s">
        <v>180</v>
      </c>
      <c r="C20" s="315" t="s">
        <v>181</v>
      </c>
      <c r="D20" s="294" t="s">
        <v>219</v>
      </c>
      <c r="E20" s="294" t="s">
        <v>2300</v>
      </c>
      <c r="F20" s="294" t="s">
        <v>326</v>
      </c>
      <c r="G20" s="294" t="s">
        <v>4859</v>
      </c>
      <c r="H20" s="294" t="s">
        <v>328</v>
      </c>
      <c r="I20" s="316"/>
      <c r="J20" s="317"/>
      <c r="K20" s="318" t="s">
        <v>329</v>
      </c>
      <c r="L20" s="316"/>
      <c r="M20" s="132" t="s">
        <v>140</v>
      </c>
      <c r="N20" s="212" t="s">
        <v>185</v>
      </c>
      <c r="O20" s="213" t="s">
        <v>186</v>
      </c>
      <c r="P20" s="319"/>
      <c r="Q20" s="316">
        <v>1.1000000000000001</v>
      </c>
      <c r="R20" s="316" t="s">
        <v>330</v>
      </c>
      <c r="S20" s="294" t="s">
        <v>331</v>
      </c>
      <c r="T20" s="294" t="s">
        <v>2301</v>
      </c>
      <c r="U20" s="318" t="s">
        <v>2302</v>
      </c>
      <c r="V20" s="294" t="s">
        <v>2303</v>
      </c>
      <c r="W20" s="276"/>
      <c r="AA20" s="270">
        <f>IF(OR(J20="Fail",ISBLANK(J20)),INDEX('Issue Code Table'!C:C,MATCH(N:N,'Issue Code Table'!A:A,0)),IF(M20="Critical",6,IF(M20="Significant",5,IF(M20="Moderate",3,2))))</f>
        <v>5</v>
      </c>
    </row>
    <row r="21" spans="1:27" ht="150" x14ac:dyDescent="0.35">
      <c r="A21" s="294" t="s">
        <v>2304</v>
      </c>
      <c r="B21" s="294" t="s">
        <v>180</v>
      </c>
      <c r="C21" s="315" t="s">
        <v>181</v>
      </c>
      <c r="D21" s="294" t="s">
        <v>219</v>
      </c>
      <c r="E21" s="294" t="s">
        <v>2305</v>
      </c>
      <c r="F21" s="294" t="s">
        <v>2306</v>
      </c>
      <c r="G21" s="294" t="s">
        <v>2307</v>
      </c>
      <c r="H21" s="294" t="s">
        <v>2308</v>
      </c>
      <c r="I21" s="316"/>
      <c r="J21" s="317"/>
      <c r="K21" s="318" t="s">
        <v>2309</v>
      </c>
      <c r="L21" s="316"/>
      <c r="M21" s="132" t="s">
        <v>140</v>
      </c>
      <c r="N21" s="212" t="s">
        <v>185</v>
      </c>
      <c r="O21" s="213" t="s">
        <v>186</v>
      </c>
      <c r="P21" s="319"/>
      <c r="Q21" s="316">
        <v>1.1000000000000001</v>
      </c>
      <c r="R21" s="316" t="s">
        <v>2310</v>
      </c>
      <c r="S21" s="294" t="s">
        <v>2311</v>
      </c>
      <c r="T21" s="294" t="s">
        <v>2312</v>
      </c>
      <c r="U21" s="294" t="s">
        <v>2313</v>
      </c>
      <c r="V21" s="294" t="s">
        <v>2314</v>
      </c>
      <c r="W21" s="276"/>
      <c r="AA21" s="270">
        <f>IF(OR(J21="Fail",ISBLANK(J21)),INDEX('Issue Code Table'!C:C,MATCH(N:N,'Issue Code Table'!A:A,0)),IF(M21="Critical",6,IF(M21="Significant",5,IF(M21="Moderate",3,2))))</f>
        <v>5</v>
      </c>
    </row>
    <row r="22" spans="1:27" ht="100" x14ac:dyDescent="0.35">
      <c r="A22" s="294" t="s">
        <v>2315</v>
      </c>
      <c r="B22" s="294" t="s">
        <v>399</v>
      </c>
      <c r="C22" s="315" t="s">
        <v>400</v>
      </c>
      <c r="D22" s="294" t="s">
        <v>206</v>
      </c>
      <c r="E22" s="294" t="s">
        <v>4860</v>
      </c>
      <c r="F22" s="294" t="s">
        <v>4560</v>
      </c>
      <c r="G22" s="294" t="s">
        <v>4861</v>
      </c>
      <c r="H22" s="294" t="s">
        <v>210</v>
      </c>
      <c r="I22" s="316"/>
      <c r="J22" s="317"/>
      <c r="K22" s="318" t="s">
        <v>2316</v>
      </c>
      <c r="L22" s="316"/>
      <c r="M22" s="132" t="s">
        <v>140</v>
      </c>
      <c r="N22" s="213" t="s">
        <v>406</v>
      </c>
      <c r="O22" s="213" t="s">
        <v>407</v>
      </c>
      <c r="P22" s="319"/>
      <c r="Q22" s="316">
        <v>1.2</v>
      </c>
      <c r="R22" s="316" t="s">
        <v>409</v>
      </c>
      <c r="S22" s="294" t="s">
        <v>4862</v>
      </c>
      <c r="T22" s="294" t="s">
        <v>4863</v>
      </c>
      <c r="U22" s="294" t="s">
        <v>2317</v>
      </c>
      <c r="V22" s="294" t="s">
        <v>2318</v>
      </c>
      <c r="W22" s="276"/>
      <c r="AA22" s="270">
        <f>IF(OR(J22="Fail",ISBLANK(J22)),INDEX('Issue Code Table'!C:C,MATCH(N:N,'Issue Code Table'!A:A,0)),IF(M22="Critical",6,IF(M22="Significant",5,IF(M22="Moderate",3,2))))</f>
        <v>5</v>
      </c>
    </row>
    <row r="23" spans="1:27" ht="137.5" x14ac:dyDescent="0.35">
      <c r="A23" s="294" t="s">
        <v>2319</v>
      </c>
      <c r="B23" s="294" t="s">
        <v>180</v>
      </c>
      <c r="C23" s="315" t="s">
        <v>181</v>
      </c>
      <c r="D23" s="294" t="s">
        <v>219</v>
      </c>
      <c r="E23" s="294" t="s">
        <v>2320</v>
      </c>
      <c r="F23" s="294" t="s">
        <v>4864</v>
      </c>
      <c r="G23" s="294" t="s">
        <v>2321</v>
      </c>
      <c r="H23" s="294" t="s">
        <v>2322</v>
      </c>
      <c r="I23" s="316"/>
      <c r="J23" s="317"/>
      <c r="K23" s="318" t="s">
        <v>2323</v>
      </c>
      <c r="L23" s="316"/>
      <c r="M23" s="132" t="s">
        <v>140</v>
      </c>
      <c r="N23" s="213" t="s">
        <v>651</v>
      </c>
      <c r="O23" s="213" t="s">
        <v>652</v>
      </c>
      <c r="P23" s="319"/>
      <c r="Q23" s="316">
        <v>1.2</v>
      </c>
      <c r="R23" s="316" t="s">
        <v>421</v>
      </c>
      <c r="S23" s="294" t="s">
        <v>2324</v>
      </c>
      <c r="T23" s="294" t="s">
        <v>2325</v>
      </c>
      <c r="U23" s="294" t="s">
        <v>2326</v>
      </c>
      <c r="V23" s="294" t="s">
        <v>2327</v>
      </c>
      <c r="W23" s="276"/>
      <c r="AA23" s="270">
        <f>IF(OR(J23="Fail",ISBLANK(J23)),INDEX('Issue Code Table'!C:C,MATCH(N:N,'Issue Code Table'!A:A,0)),IF(M23="Critical",6,IF(M23="Significant",5,IF(M23="Moderate",3,2))))</f>
        <v>5</v>
      </c>
    </row>
    <row r="24" spans="1:27" ht="112.5" x14ac:dyDescent="0.35">
      <c r="A24" s="294" t="s">
        <v>2328</v>
      </c>
      <c r="B24" s="294" t="s">
        <v>399</v>
      </c>
      <c r="C24" s="315" t="s">
        <v>400</v>
      </c>
      <c r="D24" s="294" t="s">
        <v>206</v>
      </c>
      <c r="E24" s="294" t="s">
        <v>2329</v>
      </c>
      <c r="F24" s="294" t="s">
        <v>1966</v>
      </c>
      <c r="G24" s="294" t="s">
        <v>2330</v>
      </c>
      <c r="H24" s="294" t="s">
        <v>4865</v>
      </c>
      <c r="I24" s="316"/>
      <c r="J24" s="317"/>
      <c r="K24" s="318" t="s">
        <v>4558</v>
      </c>
      <c r="L24" s="316"/>
      <c r="M24" s="132" t="s">
        <v>140</v>
      </c>
      <c r="N24" s="213" t="s">
        <v>419</v>
      </c>
      <c r="O24" s="213" t="s">
        <v>420</v>
      </c>
      <c r="P24" s="319"/>
      <c r="Q24" s="316">
        <v>1.2</v>
      </c>
      <c r="R24" s="316" t="s">
        <v>429</v>
      </c>
      <c r="S24" s="294" t="s">
        <v>430</v>
      </c>
      <c r="T24" s="294" t="s">
        <v>431</v>
      </c>
      <c r="U24" s="294" t="s">
        <v>426</v>
      </c>
      <c r="V24" s="294" t="s">
        <v>2331</v>
      </c>
      <c r="W24" s="276"/>
      <c r="AA24" s="270">
        <f>IF(OR(J24="Fail",ISBLANK(J24)),INDEX('Issue Code Table'!C:C,MATCH(N:N,'Issue Code Table'!A:A,0)),IF(M24="Critical",6,IF(M24="Significant",5,IF(M24="Moderate",3,2))))</f>
        <v>4</v>
      </c>
    </row>
    <row r="25" spans="1:27" ht="150" x14ac:dyDescent="0.35">
      <c r="A25" s="294" t="s">
        <v>2332</v>
      </c>
      <c r="B25" s="294" t="s">
        <v>399</v>
      </c>
      <c r="C25" s="315" t="s">
        <v>400</v>
      </c>
      <c r="D25" s="294" t="s">
        <v>219</v>
      </c>
      <c r="E25" s="294" t="s">
        <v>2333</v>
      </c>
      <c r="F25" s="294" t="s">
        <v>415</v>
      </c>
      <c r="G25" s="294" t="s">
        <v>2334</v>
      </c>
      <c r="H25" s="294" t="s">
        <v>417</v>
      </c>
      <c r="I25" s="316"/>
      <c r="J25" s="317"/>
      <c r="K25" s="318" t="s">
        <v>418</v>
      </c>
      <c r="L25" s="316"/>
      <c r="M25" s="132" t="s">
        <v>140</v>
      </c>
      <c r="N25" s="213" t="s">
        <v>419</v>
      </c>
      <c r="O25" s="213" t="s">
        <v>420</v>
      </c>
      <c r="P25" s="319"/>
      <c r="Q25" s="316">
        <v>1.2</v>
      </c>
      <c r="R25" s="316" t="s">
        <v>435</v>
      </c>
      <c r="S25" s="294" t="s">
        <v>422</v>
      </c>
      <c r="T25" s="294" t="s">
        <v>1964</v>
      </c>
      <c r="U25" s="294" t="s">
        <v>2335</v>
      </c>
      <c r="V25" s="294" t="s">
        <v>2336</v>
      </c>
      <c r="W25" s="276"/>
      <c r="AA25" s="270">
        <f>IF(OR(J25="Fail",ISBLANK(J25)),INDEX('Issue Code Table'!C:C,MATCH(N:N,'Issue Code Table'!A:A,0)),IF(M25="Critical",6,IF(M25="Significant",5,IF(M25="Moderate",3,2))))</f>
        <v>4</v>
      </c>
    </row>
    <row r="26" spans="1:27" ht="75" x14ac:dyDescent="0.35">
      <c r="A26" s="294" t="s">
        <v>2337</v>
      </c>
      <c r="B26" s="294" t="s">
        <v>399</v>
      </c>
      <c r="C26" s="315" t="s">
        <v>400</v>
      </c>
      <c r="D26" s="294" t="s">
        <v>206</v>
      </c>
      <c r="E26" s="294" t="s">
        <v>2338</v>
      </c>
      <c r="F26" s="294" t="s">
        <v>402</v>
      </c>
      <c r="G26" s="294" t="s">
        <v>2339</v>
      </c>
      <c r="H26" s="294" t="s">
        <v>404</v>
      </c>
      <c r="I26" s="316"/>
      <c r="J26" s="317"/>
      <c r="K26" s="318" t="s">
        <v>405</v>
      </c>
      <c r="L26" s="316"/>
      <c r="M26" s="132" t="s">
        <v>140</v>
      </c>
      <c r="N26" s="213" t="s">
        <v>406</v>
      </c>
      <c r="O26" s="213" t="s">
        <v>407</v>
      </c>
      <c r="P26" s="319"/>
      <c r="Q26" s="316">
        <v>1.2</v>
      </c>
      <c r="R26" s="316" t="s">
        <v>2340</v>
      </c>
      <c r="S26" s="294" t="s">
        <v>410</v>
      </c>
      <c r="T26" s="294" t="s">
        <v>411</v>
      </c>
      <c r="U26" s="294" t="s">
        <v>2341</v>
      </c>
      <c r="V26" s="294" t="s">
        <v>2342</v>
      </c>
      <c r="W26" s="276"/>
      <c r="AA26" s="270">
        <f>IF(OR(J26="Fail",ISBLANK(J26)),INDEX('Issue Code Table'!C:C,MATCH(N:N,'Issue Code Table'!A:A,0)),IF(M26="Critical",6,IF(M26="Significant",5,IF(M26="Moderate",3,2))))</f>
        <v>5</v>
      </c>
    </row>
    <row r="27" spans="1:27" ht="175" x14ac:dyDescent="0.35">
      <c r="A27" s="294" t="s">
        <v>2343</v>
      </c>
      <c r="B27" s="294" t="s">
        <v>180</v>
      </c>
      <c r="C27" s="315" t="s">
        <v>181</v>
      </c>
      <c r="D27" s="294" t="s">
        <v>219</v>
      </c>
      <c r="E27" s="294" t="s">
        <v>2344</v>
      </c>
      <c r="F27" s="294" t="s">
        <v>2345</v>
      </c>
      <c r="G27" s="294" t="s">
        <v>2346</v>
      </c>
      <c r="H27" s="294" t="s">
        <v>2347</v>
      </c>
      <c r="I27" s="316"/>
      <c r="J27" s="317"/>
      <c r="K27" s="318" t="s">
        <v>2348</v>
      </c>
      <c r="L27" s="316"/>
      <c r="M27" s="132" t="s">
        <v>140</v>
      </c>
      <c r="N27" s="311" t="s">
        <v>1576</v>
      </c>
      <c r="O27" s="213" t="s">
        <v>1577</v>
      </c>
      <c r="P27" s="319"/>
      <c r="Q27" s="316">
        <v>1.3</v>
      </c>
      <c r="R27" s="316" t="s">
        <v>445</v>
      </c>
      <c r="S27" s="294" t="s">
        <v>2349</v>
      </c>
      <c r="T27" s="294" t="s">
        <v>2350</v>
      </c>
      <c r="U27" s="294" t="s">
        <v>4866</v>
      </c>
      <c r="V27" s="294" t="s">
        <v>2351</v>
      </c>
      <c r="W27" s="276"/>
      <c r="AA27" s="270">
        <f>IF(OR(J27="Fail",ISBLANK(J27)),INDEX('Issue Code Table'!C:C,MATCH(N:N,'Issue Code Table'!A:A,0)),IF(M27="Critical",6,IF(M27="Significant",5,IF(M27="Moderate",3,2))))</f>
        <v>5</v>
      </c>
    </row>
    <row r="28" spans="1:27" ht="100" x14ac:dyDescent="0.35">
      <c r="A28" s="294" t="s">
        <v>2352</v>
      </c>
      <c r="B28" s="294" t="s">
        <v>457</v>
      </c>
      <c r="C28" s="315" t="s">
        <v>458</v>
      </c>
      <c r="D28" s="294" t="s">
        <v>219</v>
      </c>
      <c r="E28" s="294" t="s">
        <v>2353</v>
      </c>
      <c r="F28" s="294" t="s">
        <v>2354</v>
      </c>
      <c r="G28" s="294" t="s">
        <v>2355</v>
      </c>
      <c r="H28" s="294" t="s">
        <v>2356</v>
      </c>
      <c r="I28" s="316"/>
      <c r="J28" s="317"/>
      <c r="K28" s="318" t="s">
        <v>2357</v>
      </c>
      <c r="L28" s="316"/>
      <c r="M28" s="132" t="s">
        <v>140</v>
      </c>
      <c r="N28" s="212" t="s">
        <v>185</v>
      </c>
      <c r="O28" s="213" t="s">
        <v>186</v>
      </c>
      <c r="P28" s="319"/>
      <c r="Q28" s="316">
        <v>1.3</v>
      </c>
      <c r="R28" s="316" t="s">
        <v>452</v>
      </c>
      <c r="S28" s="294" t="s">
        <v>2358</v>
      </c>
      <c r="T28" s="294" t="s">
        <v>2359</v>
      </c>
      <c r="U28" s="294" t="s">
        <v>4867</v>
      </c>
      <c r="V28" s="294" t="s">
        <v>2360</v>
      </c>
      <c r="W28" s="276"/>
      <c r="AA28" s="270">
        <f>IF(OR(J28="Fail",ISBLANK(J28)),INDEX('Issue Code Table'!C:C,MATCH(N:N,'Issue Code Table'!A:A,0)),IF(M28="Critical",6,IF(M28="Significant",5,IF(M28="Moderate",3,2))))</f>
        <v>5</v>
      </c>
    </row>
    <row r="29" spans="1:27" ht="87.5" x14ac:dyDescent="0.35">
      <c r="A29" s="294" t="s">
        <v>2361</v>
      </c>
      <c r="B29" s="294" t="s">
        <v>2362</v>
      </c>
      <c r="C29" s="315" t="s">
        <v>2363</v>
      </c>
      <c r="D29" s="294" t="s">
        <v>219</v>
      </c>
      <c r="E29" s="294" t="s">
        <v>2364</v>
      </c>
      <c r="F29" s="294" t="s">
        <v>2365</v>
      </c>
      <c r="G29" s="294" t="s">
        <v>2366</v>
      </c>
      <c r="H29" s="294" t="s">
        <v>2367</v>
      </c>
      <c r="I29" s="316"/>
      <c r="J29" s="317"/>
      <c r="K29" s="318" t="s">
        <v>2368</v>
      </c>
      <c r="L29" s="316"/>
      <c r="M29" s="132" t="s">
        <v>140</v>
      </c>
      <c r="N29" s="213" t="s">
        <v>1253</v>
      </c>
      <c r="O29" s="213" t="s">
        <v>1254</v>
      </c>
      <c r="P29" s="319"/>
      <c r="Q29" s="316">
        <v>1.3</v>
      </c>
      <c r="R29" s="316" t="s">
        <v>2369</v>
      </c>
      <c r="S29" s="294" t="s">
        <v>2370</v>
      </c>
      <c r="T29" s="294" t="s">
        <v>2371</v>
      </c>
      <c r="U29" s="294" t="s">
        <v>2372</v>
      </c>
      <c r="V29" s="294" t="s">
        <v>2373</v>
      </c>
      <c r="W29" s="276"/>
      <c r="AA29" s="270">
        <f>IF(OR(J29="Fail",ISBLANK(J29)),INDEX('Issue Code Table'!C:C,MATCH(N:N,'Issue Code Table'!A:A,0)),IF(M29="Critical",6,IF(M29="Significant",5,IF(M29="Moderate",3,2))))</f>
        <v>5</v>
      </c>
    </row>
    <row r="30" spans="1:27" ht="212.5" x14ac:dyDescent="0.35">
      <c r="A30" s="294" t="s">
        <v>2374</v>
      </c>
      <c r="B30" s="294" t="s">
        <v>399</v>
      </c>
      <c r="C30" s="315" t="s">
        <v>400</v>
      </c>
      <c r="D30" s="294" t="s">
        <v>219</v>
      </c>
      <c r="E30" s="294" t="s">
        <v>2375</v>
      </c>
      <c r="F30" s="294" t="s">
        <v>438</v>
      </c>
      <c r="G30" s="294" t="s">
        <v>2376</v>
      </c>
      <c r="H30" s="294" t="s">
        <v>440</v>
      </c>
      <c r="I30" s="316"/>
      <c r="J30" s="317"/>
      <c r="K30" s="318" t="s">
        <v>441</v>
      </c>
      <c r="L30" s="316"/>
      <c r="M30" s="132" t="s">
        <v>140</v>
      </c>
      <c r="N30" s="212" t="s">
        <v>442</v>
      </c>
      <c r="O30" s="213" t="s">
        <v>443</v>
      </c>
      <c r="P30" s="319"/>
      <c r="Q30" s="316">
        <v>1.4</v>
      </c>
      <c r="R30" s="316" t="s">
        <v>467</v>
      </c>
      <c r="S30" s="294" t="s">
        <v>446</v>
      </c>
      <c r="T30" s="294" t="s">
        <v>2377</v>
      </c>
      <c r="U30" s="294" t="s">
        <v>2378</v>
      </c>
      <c r="V30" s="294" t="s">
        <v>4868</v>
      </c>
      <c r="W30" s="276"/>
      <c r="AA30" s="270">
        <f>IF(OR(J30="Fail",ISBLANK(J30)),INDEX('Issue Code Table'!C:C,MATCH(N:N,'Issue Code Table'!A:A,0)),IF(M30="Critical",6,IF(M30="Significant",5,IF(M30="Moderate",3,2))))</f>
        <v>5</v>
      </c>
    </row>
    <row r="31" spans="1:27" ht="262.5" x14ac:dyDescent="0.35">
      <c r="A31" s="294" t="s">
        <v>2379</v>
      </c>
      <c r="B31" s="294" t="s">
        <v>399</v>
      </c>
      <c r="C31" s="315" t="s">
        <v>400</v>
      </c>
      <c r="D31" s="294" t="s">
        <v>219</v>
      </c>
      <c r="E31" s="294" t="s">
        <v>2380</v>
      </c>
      <c r="F31" s="294" t="s">
        <v>450</v>
      </c>
      <c r="G31" s="294" t="s">
        <v>2381</v>
      </c>
      <c r="H31" s="294" t="s">
        <v>4569</v>
      </c>
      <c r="I31" s="316"/>
      <c r="J31" s="317"/>
      <c r="K31" s="66" t="s">
        <v>4570</v>
      </c>
      <c r="L31" s="316"/>
      <c r="M31" s="132" t="s">
        <v>140</v>
      </c>
      <c r="N31" s="212" t="s">
        <v>442</v>
      </c>
      <c r="O31" s="213" t="s">
        <v>443</v>
      </c>
      <c r="P31" s="319"/>
      <c r="Q31" s="316">
        <v>1.4</v>
      </c>
      <c r="R31" s="316" t="s">
        <v>478</v>
      </c>
      <c r="S31" s="294" t="s">
        <v>453</v>
      </c>
      <c r="T31" s="294" t="s">
        <v>2382</v>
      </c>
      <c r="U31" s="294" t="s">
        <v>4869</v>
      </c>
      <c r="V31" s="294" t="s">
        <v>2383</v>
      </c>
      <c r="W31" s="276"/>
      <c r="AA31" s="270">
        <f>IF(OR(J31="Fail",ISBLANK(J31)),INDEX('Issue Code Table'!C:C,MATCH(N:N,'Issue Code Table'!A:A,0)),IF(M31="Critical",6,IF(M31="Significant",5,IF(M31="Moderate",3,2))))</f>
        <v>5</v>
      </c>
    </row>
    <row r="32" spans="1:27" ht="175" x14ac:dyDescent="0.35">
      <c r="A32" s="294" t="s">
        <v>2384</v>
      </c>
      <c r="B32" s="294" t="s">
        <v>457</v>
      </c>
      <c r="C32" s="315" t="s">
        <v>458</v>
      </c>
      <c r="D32" s="294" t="s">
        <v>219</v>
      </c>
      <c r="E32" s="294" t="s">
        <v>2385</v>
      </c>
      <c r="F32" s="294" t="s">
        <v>2386</v>
      </c>
      <c r="G32" s="294" t="s">
        <v>2387</v>
      </c>
      <c r="H32" s="294" t="s">
        <v>2388</v>
      </c>
      <c r="I32" s="316"/>
      <c r="J32" s="317"/>
      <c r="K32" s="318" t="s">
        <v>463</v>
      </c>
      <c r="L32" s="316"/>
      <c r="M32" s="132" t="s">
        <v>151</v>
      </c>
      <c r="N32" s="213" t="s">
        <v>464</v>
      </c>
      <c r="O32" s="213" t="s">
        <v>465</v>
      </c>
      <c r="P32" s="319"/>
      <c r="Q32" s="316">
        <v>1.5</v>
      </c>
      <c r="R32" s="316" t="s">
        <v>513</v>
      </c>
      <c r="S32" s="294" t="s">
        <v>468</v>
      </c>
      <c r="T32" s="294" t="s">
        <v>2389</v>
      </c>
      <c r="U32" s="294" t="s">
        <v>2390</v>
      </c>
      <c r="V32" s="294"/>
      <c r="W32" s="276"/>
      <c r="AA32" s="270">
        <f>IF(OR(J32="Fail",ISBLANK(J32)),INDEX('Issue Code Table'!C:C,MATCH(N:N,'Issue Code Table'!A:A,0)),IF(M32="Critical",6,IF(M32="Significant",5,IF(M32="Moderate",3,2))))</f>
        <v>4</v>
      </c>
    </row>
    <row r="33" spans="1:27" ht="175" x14ac:dyDescent="0.35">
      <c r="A33" s="294" t="s">
        <v>2391</v>
      </c>
      <c r="B33" s="294" t="s">
        <v>471</v>
      </c>
      <c r="C33" s="315" t="s">
        <v>472</v>
      </c>
      <c r="D33" s="294" t="s">
        <v>219</v>
      </c>
      <c r="E33" s="294" t="s">
        <v>2392</v>
      </c>
      <c r="F33" s="294" t="s">
        <v>474</v>
      </c>
      <c r="G33" s="294" t="s">
        <v>2393</v>
      </c>
      <c r="H33" s="294" t="s">
        <v>2394</v>
      </c>
      <c r="I33" s="316"/>
      <c r="J33" s="317"/>
      <c r="K33" s="318" t="s">
        <v>477</v>
      </c>
      <c r="L33" s="316"/>
      <c r="M33" s="132" t="s">
        <v>140</v>
      </c>
      <c r="N33" s="212" t="s">
        <v>185</v>
      </c>
      <c r="O33" s="213" t="s">
        <v>186</v>
      </c>
      <c r="P33" s="319"/>
      <c r="Q33" s="316">
        <v>1.5</v>
      </c>
      <c r="R33" s="316" t="s">
        <v>524</v>
      </c>
      <c r="S33" s="294" t="s">
        <v>479</v>
      </c>
      <c r="T33" s="294" t="s">
        <v>2395</v>
      </c>
      <c r="U33" s="294" t="s">
        <v>2396</v>
      </c>
      <c r="V33" s="294" t="s">
        <v>2397</v>
      </c>
      <c r="W33" s="276"/>
      <c r="AA33" s="270">
        <f>IF(OR(J33="Fail",ISBLANK(J33)),INDEX('Issue Code Table'!C:C,MATCH(N:N,'Issue Code Table'!A:A,0)),IF(M33="Critical",6,IF(M33="Significant",5,IF(M33="Moderate",3,2))))</f>
        <v>5</v>
      </c>
    </row>
    <row r="34" spans="1:27" ht="237.5" x14ac:dyDescent="0.35">
      <c r="A34" s="294" t="s">
        <v>2398</v>
      </c>
      <c r="B34" s="294" t="s">
        <v>471</v>
      </c>
      <c r="C34" s="315" t="s">
        <v>472</v>
      </c>
      <c r="D34" s="294" t="s">
        <v>219</v>
      </c>
      <c r="E34" s="294" t="s">
        <v>2399</v>
      </c>
      <c r="F34" s="294" t="s">
        <v>483</v>
      </c>
      <c r="G34" s="294" t="s">
        <v>2400</v>
      </c>
      <c r="H34" s="294" t="s">
        <v>485</v>
      </c>
      <c r="I34" s="316"/>
      <c r="J34" s="317"/>
      <c r="K34" s="318" t="s">
        <v>486</v>
      </c>
      <c r="L34" s="316"/>
      <c r="M34" s="132" t="s">
        <v>140</v>
      </c>
      <c r="N34" s="213" t="s">
        <v>2401</v>
      </c>
      <c r="O34" s="213" t="s">
        <v>2402</v>
      </c>
      <c r="P34" s="319"/>
      <c r="Q34" s="316">
        <v>1.5</v>
      </c>
      <c r="R34" s="316" t="s">
        <v>534</v>
      </c>
      <c r="S34" s="294" t="s">
        <v>1973</v>
      </c>
      <c r="T34" s="294" t="s">
        <v>2403</v>
      </c>
      <c r="U34" s="294" t="s">
        <v>2404</v>
      </c>
      <c r="V34" s="294" t="s">
        <v>2405</v>
      </c>
      <c r="W34" s="276"/>
      <c r="AA34" s="270">
        <f>IF(OR(J34="Fail",ISBLANK(J34)),INDEX('Issue Code Table'!C:C,MATCH(N:N,'Issue Code Table'!A:A,0)),IF(M34="Critical",6,IF(M34="Significant",5,IF(M34="Moderate",3,2))))</f>
        <v>7</v>
      </c>
    </row>
    <row r="35" spans="1:27" ht="362.5" x14ac:dyDescent="0.35">
      <c r="A35" s="294" t="s">
        <v>2406</v>
      </c>
      <c r="B35" s="294" t="s">
        <v>505</v>
      </c>
      <c r="C35" s="315" t="s">
        <v>506</v>
      </c>
      <c r="D35" s="294" t="s">
        <v>219</v>
      </c>
      <c r="E35" s="294" t="s">
        <v>2407</v>
      </c>
      <c r="F35" s="294" t="s">
        <v>508</v>
      </c>
      <c r="G35" s="294" t="s">
        <v>2408</v>
      </c>
      <c r="H35" s="294" t="s">
        <v>2409</v>
      </c>
      <c r="I35" s="316"/>
      <c r="J35" s="317"/>
      <c r="K35" s="318" t="s">
        <v>511</v>
      </c>
      <c r="L35" s="316"/>
      <c r="M35" s="132" t="s">
        <v>140</v>
      </c>
      <c r="N35" s="212" t="s">
        <v>185</v>
      </c>
      <c r="O35" s="213" t="s">
        <v>186</v>
      </c>
      <c r="P35" s="319"/>
      <c r="Q35" s="316">
        <v>1.6</v>
      </c>
      <c r="R35" s="316" t="s">
        <v>2410</v>
      </c>
      <c r="S35" s="294" t="s">
        <v>514</v>
      </c>
      <c r="T35" s="294" t="s">
        <v>2411</v>
      </c>
      <c r="U35" s="294" t="s">
        <v>2412</v>
      </c>
      <c r="V35" s="294" t="s">
        <v>2413</v>
      </c>
      <c r="W35" s="276"/>
      <c r="AA35" s="270">
        <f>IF(OR(J35="Fail",ISBLANK(J35)),INDEX('Issue Code Table'!C:C,MATCH(N:N,'Issue Code Table'!A:A,0)),IF(M35="Critical",6,IF(M35="Significant",5,IF(M35="Moderate",3,2))))</f>
        <v>5</v>
      </c>
    </row>
    <row r="36" spans="1:27" ht="162.5" x14ac:dyDescent="0.35">
      <c r="A36" s="294" t="s">
        <v>2414</v>
      </c>
      <c r="B36" s="294" t="s">
        <v>517</v>
      </c>
      <c r="C36" s="315" t="s">
        <v>518</v>
      </c>
      <c r="D36" s="294" t="s">
        <v>219</v>
      </c>
      <c r="E36" s="294" t="s">
        <v>2415</v>
      </c>
      <c r="F36" s="294" t="s">
        <v>530</v>
      </c>
      <c r="G36" s="294" t="s">
        <v>2416</v>
      </c>
      <c r="H36" s="294" t="s">
        <v>2417</v>
      </c>
      <c r="I36" s="320"/>
      <c r="J36" s="317"/>
      <c r="K36" s="318" t="s">
        <v>533</v>
      </c>
      <c r="L36" s="316"/>
      <c r="M36" s="132" t="s">
        <v>140</v>
      </c>
      <c r="N36" s="212" t="s">
        <v>185</v>
      </c>
      <c r="O36" s="213" t="s">
        <v>186</v>
      </c>
      <c r="P36" s="319"/>
      <c r="Q36" s="316">
        <v>1.6</v>
      </c>
      <c r="R36" s="316" t="s">
        <v>2418</v>
      </c>
      <c r="S36" s="294" t="s">
        <v>535</v>
      </c>
      <c r="T36" s="294" t="s">
        <v>2419</v>
      </c>
      <c r="U36" s="294" t="s">
        <v>2420</v>
      </c>
      <c r="V36" s="294" t="s">
        <v>2421</v>
      </c>
      <c r="W36" s="276"/>
      <c r="AA36" s="270">
        <f>IF(OR(J36="Fail",ISBLANK(J36)),INDEX('Issue Code Table'!C:C,MATCH(N:N,'Issue Code Table'!A:A,0)),IF(M36="Critical",6,IF(M36="Significant",5,IF(M36="Moderate",3,2))))</f>
        <v>5</v>
      </c>
    </row>
    <row r="37" spans="1:27" ht="409.5" x14ac:dyDescent="0.35">
      <c r="A37" s="294" t="s">
        <v>2422</v>
      </c>
      <c r="B37" s="294" t="s">
        <v>546</v>
      </c>
      <c r="C37" s="315" t="s">
        <v>547</v>
      </c>
      <c r="D37" s="294" t="s">
        <v>219</v>
      </c>
      <c r="E37" s="294" t="s">
        <v>2423</v>
      </c>
      <c r="F37" s="294" t="s">
        <v>549</v>
      </c>
      <c r="G37" s="294" t="s">
        <v>2424</v>
      </c>
      <c r="H37" s="294" t="s">
        <v>551</v>
      </c>
      <c r="I37" s="316"/>
      <c r="J37" s="317"/>
      <c r="K37" s="318" t="s">
        <v>1979</v>
      </c>
      <c r="L37" s="316"/>
      <c r="M37" s="132" t="s">
        <v>198</v>
      </c>
      <c r="N37" s="213" t="s">
        <v>553</v>
      </c>
      <c r="O37" s="213" t="s">
        <v>554</v>
      </c>
      <c r="P37" s="319"/>
      <c r="Q37" s="316">
        <v>1.8</v>
      </c>
      <c r="R37" s="316" t="s">
        <v>2425</v>
      </c>
      <c r="S37" s="294" t="s">
        <v>557</v>
      </c>
      <c r="T37" s="294" t="s">
        <v>2426</v>
      </c>
      <c r="U37" s="294" t="s">
        <v>2427</v>
      </c>
      <c r="V37" s="294"/>
      <c r="W37" s="276"/>
      <c r="AA37" s="270" t="e">
        <f>IF(OR(J37="Fail",ISBLANK(J37)),INDEX('Issue Code Table'!C:C,MATCH(N:N,'Issue Code Table'!A:A,0)),IF(M37="Critical",6,IF(M37="Significant",5,IF(M37="Moderate",3,2))))</f>
        <v>#N/A</v>
      </c>
    </row>
    <row r="38" spans="1:27" ht="87.5" x14ac:dyDescent="0.35">
      <c r="A38" s="294" t="s">
        <v>2428</v>
      </c>
      <c r="B38" s="294" t="s">
        <v>180</v>
      </c>
      <c r="C38" s="315" t="s">
        <v>181</v>
      </c>
      <c r="D38" s="294" t="s">
        <v>219</v>
      </c>
      <c r="E38" s="294" t="s">
        <v>689</v>
      </c>
      <c r="F38" s="294" t="s">
        <v>690</v>
      </c>
      <c r="G38" s="294" t="s">
        <v>2429</v>
      </c>
      <c r="H38" s="294" t="s">
        <v>2430</v>
      </c>
      <c r="I38" s="316"/>
      <c r="J38" s="317"/>
      <c r="K38" s="318" t="s">
        <v>2431</v>
      </c>
      <c r="L38" s="316"/>
      <c r="M38" s="132" t="s">
        <v>140</v>
      </c>
      <c r="N38" s="213" t="s">
        <v>651</v>
      </c>
      <c r="O38" s="213" t="s">
        <v>652</v>
      </c>
      <c r="P38" s="319"/>
      <c r="Q38" s="316">
        <v>2.1</v>
      </c>
      <c r="R38" s="316" t="s">
        <v>611</v>
      </c>
      <c r="S38" s="294" t="s">
        <v>2432</v>
      </c>
      <c r="T38" s="294" t="s">
        <v>2433</v>
      </c>
      <c r="U38" s="294" t="s">
        <v>2434</v>
      </c>
      <c r="V38" s="294" t="s">
        <v>2435</v>
      </c>
      <c r="W38" s="276"/>
      <c r="AA38" s="270">
        <f>IF(OR(J38="Fail",ISBLANK(J38)),INDEX('Issue Code Table'!C:C,MATCH(N:N,'Issue Code Table'!A:A,0)),IF(M38="Critical",6,IF(M38="Significant",5,IF(M38="Moderate",3,2))))</f>
        <v>5</v>
      </c>
    </row>
    <row r="39" spans="1:27" ht="87.5" x14ac:dyDescent="0.35">
      <c r="A39" s="294" t="s">
        <v>2436</v>
      </c>
      <c r="B39" s="294" t="s">
        <v>180</v>
      </c>
      <c r="C39" s="315" t="s">
        <v>181</v>
      </c>
      <c r="D39" s="294" t="s">
        <v>219</v>
      </c>
      <c r="E39" s="294" t="s">
        <v>2437</v>
      </c>
      <c r="F39" s="294" t="s">
        <v>699</v>
      </c>
      <c r="G39" s="294" t="s">
        <v>2438</v>
      </c>
      <c r="H39" s="294" t="s">
        <v>2439</v>
      </c>
      <c r="I39" s="316"/>
      <c r="J39" s="317"/>
      <c r="K39" s="318" t="s">
        <v>1994</v>
      </c>
      <c r="L39" s="316"/>
      <c r="M39" s="132" t="s">
        <v>140</v>
      </c>
      <c r="N39" s="213" t="s">
        <v>651</v>
      </c>
      <c r="O39" s="213" t="s">
        <v>652</v>
      </c>
      <c r="P39" s="319"/>
      <c r="Q39" s="316">
        <v>2.2000000000000002</v>
      </c>
      <c r="R39" s="316" t="s">
        <v>704</v>
      </c>
      <c r="S39" s="294" t="s">
        <v>2440</v>
      </c>
      <c r="T39" s="294" t="s">
        <v>2441</v>
      </c>
      <c r="U39" s="294" t="s">
        <v>2442</v>
      </c>
      <c r="V39" s="294" t="s">
        <v>2443</v>
      </c>
      <c r="W39" s="276"/>
      <c r="AA39" s="270">
        <f>IF(OR(J39="Fail",ISBLANK(J39)),INDEX('Issue Code Table'!C:C,MATCH(N:N,'Issue Code Table'!A:A,0)),IF(M39="Critical",6,IF(M39="Significant",5,IF(M39="Moderate",3,2))))</f>
        <v>5</v>
      </c>
    </row>
    <row r="40" spans="1:27" ht="100" x14ac:dyDescent="0.35">
      <c r="A40" s="294" t="s">
        <v>2444</v>
      </c>
      <c r="B40" s="294" t="s">
        <v>180</v>
      </c>
      <c r="C40" s="315" t="s">
        <v>181</v>
      </c>
      <c r="D40" s="294" t="s">
        <v>219</v>
      </c>
      <c r="E40" s="294" t="s">
        <v>2445</v>
      </c>
      <c r="F40" s="294" t="s">
        <v>2446</v>
      </c>
      <c r="G40" s="294" t="s">
        <v>2447</v>
      </c>
      <c r="H40" s="294" t="s">
        <v>2448</v>
      </c>
      <c r="I40" s="316"/>
      <c r="J40" s="317"/>
      <c r="K40" s="318" t="s">
        <v>2031</v>
      </c>
      <c r="L40" s="316"/>
      <c r="M40" s="132" t="s">
        <v>140</v>
      </c>
      <c r="N40" s="213" t="s">
        <v>651</v>
      </c>
      <c r="O40" s="213" t="s">
        <v>652</v>
      </c>
      <c r="P40" s="319"/>
      <c r="Q40" s="316">
        <v>2.2000000000000002</v>
      </c>
      <c r="R40" s="316" t="s">
        <v>712</v>
      </c>
      <c r="S40" s="294" t="s">
        <v>686</v>
      </c>
      <c r="T40" s="294" t="s">
        <v>2449</v>
      </c>
      <c r="U40" s="294" t="s">
        <v>2450</v>
      </c>
      <c r="V40" s="294" t="s">
        <v>2451</v>
      </c>
      <c r="W40" s="276"/>
      <c r="AA40" s="270">
        <f>IF(OR(J40="Fail",ISBLANK(J40)),INDEX('Issue Code Table'!C:C,MATCH(N:N,'Issue Code Table'!A:A,0)),IF(M40="Critical",6,IF(M40="Significant",5,IF(M40="Moderate",3,2))))</f>
        <v>5</v>
      </c>
    </row>
    <row r="41" spans="1:27" ht="137.5" x14ac:dyDescent="0.35">
      <c r="A41" s="294" t="s">
        <v>2452</v>
      </c>
      <c r="B41" s="294" t="s">
        <v>180</v>
      </c>
      <c r="C41" s="315" t="s">
        <v>181</v>
      </c>
      <c r="D41" s="294" t="s">
        <v>219</v>
      </c>
      <c r="E41" s="294" t="s">
        <v>2453</v>
      </c>
      <c r="F41" s="294" t="s">
        <v>708</v>
      </c>
      <c r="G41" s="294" t="s">
        <v>2454</v>
      </c>
      <c r="H41" s="294" t="s">
        <v>2455</v>
      </c>
      <c r="I41" s="316"/>
      <c r="J41" s="317"/>
      <c r="K41" s="318" t="s">
        <v>1996</v>
      </c>
      <c r="L41" s="316"/>
      <c r="M41" s="132" t="s">
        <v>140</v>
      </c>
      <c r="N41" s="213" t="s">
        <v>651</v>
      </c>
      <c r="O41" s="213" t="s">
        <v>652</v>
      </c>
      <c r="P41" s="319"/>
      <c r="Q41" s="316">
        <v>2.2000000000000002</v>
      </c>
      <c r="R41" s="316" t="s">
        <v>721</v>
      </c>
      <c r="S41" s="294" t="s">
        <v>713</v>
      </c>
      <c r="T41" s="294" t="s">
        <v>2456</v>
      </c>
      <c r="U41" s="294" t="s">
        <v>2457</v>
      </c>
      <c r="V41" s="294" t="s">
        <v>2458</v>
      </c>
      <c r="W41" s="276"/>
      <c r="AA41" s="270">
        <f>IF(OR(J41="Fail",ISBLANK(J41)),INDEX('Issue Code Table'!C:C,MATCH(N:N,'Issue Code Table'!A:A,0)),IF(M41="Critical",6,IF(M41="Significant",5,IF(M41="Moderate",3,2))))</f>
        <v>5</v>
      </c>
    </row>
    <row r="42" spans="1:27" ht="100" x14ac:dyDescent="0.35">
      <c r="A42" s="294" t="s">
        <v>2459</v>
      </c>
      <c r="B42" s="294" t="s">
        <v>180</v>
      </c>
      <c r="C42" s="315" t="s">
        <v>181</v>
      </c>
      <c r="D42" s="294" t="s">
        <v>219</v>
      </c>
      <c r="E42" s="294" t="s">
        <v>2460</v>
      </c>
      <c r="F42" s="294" t="s">
        <v>801</v>
      </c>
      <c r="G42" s="294" t="s">
        <v>2461</v>
      </c>
      <c r="H42" s="294" t="s">
        <v>2462</v>
      </c>
      <c r="I42" s="316"/>
      <c r="J42" s="317"/>
      <c r="K42" s="318" t="s">
        <v>2017</v>
      </c>
      <c r="L42" s="316"/>
      <c r="M42" s="132" t="s">
        <v>140</v>
      </c>
      <c r="N42" s="213" t="s">
        <v>651</v>
      </c>
      <c r="O42" s="213" t="s">
        <v>652</v>
      </c>
      <c r="P42" s="319"/>
      <c r="Q42" s="316">
        <v>2.2000000000000002</v>
      </c>
      <c r="R42" s="316" t="s">
        <v>730</v>
      </c>
      <c r="S42" s="294" t="s">
        <v>806</v>
      </c>
      <c r="T42" s="294" t="s">
        <v>2463</v>
      </c>
      <c r="U42" s="294" t="s">
        <v>2464</v>
      </c>
      <c r="V42" s="294" t="s">
        <v>2465</v>
      </c>
      <c r="W42" s="276"/>
      <c r="AA42" s="270">
        <f>IF(OR(J42="Fail",ISBLANK(J42)),INDEX('Issue Code Table'!C:C,MATCH(N:N,'Issue Code Table'!A:A,0)),IF(M42="Critical",6,IF(M42="Significant",5,IF(M42="Moderate",3,2))))</f>
        <v>5</v>
      </c>
    </row>
    <row r="43" spans="1:27" ht="100" x14ac:dyDescent="0.35">
      <c r="A43" s="294" t="s">
        <v>2466</v>
      </c>
      <c r="B43" s="294" t="s">
        <v>180</v>
      </c>
      <c r="C43" s="315" t="s">
        <v>181</v>
      </c>
      <c r="D43" s="294" t="s">
        <v>219</v>
      </c>
      <c r="E43" s="294" t="s">
        <v>792</v>
      </c>
      <c r="F43" s="294" t="s">
        <v>793</v>
      </c>
      <c r="G43" s="294" t="s">
        <v>2467</v>
      </c>
      <c r="H43" s="294" t="s">
        <v>2468</v>
      </c>
      <c r="I43" s="316"/>
      <c r="J43" s="317"/>
      <c r="K43" s="318" t="s">
        <v>2015</v>
      </c>
      <c r="L43" s="316"/>
      <c r="M43" s="132" t="s">
        <v>140</v>
      </c>
      <c r="N43" s="213" t="s">
        <v>651</v>
      </c>
      <c r="O43" s="213" t="s">
        <v>652</v>
      </c>
      <c r="P43" s="319"/>
      <c r="Q43" s="316">
        <v>2.2000000000000002</v>
      </c>
      <c r="R43" s="316" t="s">
        <v>739</v>
      </c>
      <c r="S43" s="294" t="s">
        <v>2469</v>
      </c>
      <c r="T43" s="294" t="s">
        <v>2470</v>
      </c>
      <c r="U43" s="294" t="s">
        <v>2471</v>
      </c>
      <c r="V43" s="294" t="s">
        <v>2472</v>
      </c>
      <c r="W43" s="276"/>
      <c r="AA43" s="270">
        <f>IF(OR(J43="Fail",ISBLANK(J43)),INDEX('Issue Code Table'!C:C,MATCH(N:N,'Issue Code Table'!A:A,0)),IF(M43="Critical",6,IF(M43="Significant",5,IF(M43="Moderate",3,2))))</f>
        <v>5</v>
      </c>
    </row>
    <row r="44" spans="1:27" ht="125" x14ac:dyDescent="0.35">
      <c r="A44" s="294" t="s">
        <v>2473</v>
      </c>
      <c r="B44" s="294" t="s">
        <v>180</v>
      </c>
      <c r="C44" s="315" t="s">
        <v>181</v>
      </c>
      <c r="D44" s="294" t="s">
        <v>219</v>
      </c>
      <c r="E44" s="294" t="s">
        <v>2474</v>
      </c>
      <c r="F44" s="294" t="s">
        <v>2475</v>
      </c>
      <c r="G44" s="294" t="s">
        <v>2476</v>
      </c>
      <c r="H44" s="294" t="s">
        <v>2477</v>
      </c>
      <c r="I44" s="316"/>
      <c r="J44" s="317"/>
      <c r="K44" s="318" t="s">
        <v>2013</v>
      </c>
      <c r="L44" s="316"/>
      <c r="M44" s="132" t="s">
        <v>140</v>
      </c>
      <c r="N44" s="213" t="s">
        <v>651</v>
      </c>
      <c r="O44" s="213" t="s">
        <v>652</v>
      </c>
      <c r="P44" s="319"/>
      <c r="Q44" s="316">
        <v>2.2000000000000002</v>
      </c>
      <c r="R44" s="316" t="s">
        <v>747</v>
      </c>
      <c r="S44" s="294" t="s">
        <v>2478</v>
      </c>
      <c r="T44" s="294" t="s">
        <v>2479</v>
      </c>
      <c r="U44" s="294" t="s">
        <v>2480</v>
      </c>
      <c r="V44" s="294" t="s">
        <v>2481</v>
      </c>
      <c r="W44" s="276"/>
      <c r="AA44" s="270">
        <f>IF(OR(J44="Fail",ISBLANK(J44)),INDEX('Issue Code Table'!C:C,MATCH(N:N,'Issue Code Table'!A:A,0)),IF(M44="Critical",6,IF(M44="Significant",5,IF(M44="Moderate",3,2))))</f>
        <v>5</v>
      </c>
    </row>
    <row r="45" spans="1:27" ht="100" x14ac:dyDescent="0.35">
      <c r="A45" s="294" t="s">
        <v>2482</v>
      </c>
      <c r="B45" s="294" t="s">
        <v>180</v>
      </c>
      <c r="C45" s="315" t="s">
        <v>181</v>
      </c>
      <c r="D45" s="294" t="s">
        <v>219</v>
      </c>
      <c r="E45" s="294" t="s">
        <v>2483</v>
      </c>
      <c r="F45" s="294" t="s">
        <v>2484</v>
      </c>
      <c r="G45" s="294" t="s">
        <v>2485</v>
      </c>
      <c r="H45" s="294" t="s">
        <v>2486</v>
      </c>
      <c r="I45" s="316"/>
      <c r="J45" s="317"/>
      <c r="K45" s="318" t="s">
        <v>2011</v>
      </c>
      <c r="L45" s="316"/>
      <c r="M45" s="132" t="s">
        <v>140</v>
      </c>
      <c r="N45" s="213" t="s">
        <v>651</v>
      </c>
      <c r="O45" s="213" t="s">
        <v>652</v>
      </c>
      <c r="P45" s="319"/>
      <c r="Q45" s="316">
        <v>2.2000000000000002</v>
      </c>
      <c r="R45" s="316" t="s">
        <v>755</v>
      </c>
      <c r="S45" s="294" t="s">
        <v>2487</v>
      </c>
      <c r="T45" s="294" t="s">
        <v>2488</v>
      </c>
      <c r="U45" s="294" t="s">
        <v>2489</v>
      </c>
      <c r="V45" s="294" t="s">
        <v>2490</v>
      </c>
      <c r="W45" s="276"/>
      <c r="AA45" s="270">
        <f>IF(OR(J45="Fail",ISBLANK(J45)),INDEX('Issue Code Table'!C:C,MATCH(N:N,'Issue Code Table'!A:A,0)),IF(M45="Critical",6,IF(M45="Significant",5,IF(M45="Moderate",3,2))))</f>
        <v>5</v>
      </c>
    </row>
    <row r="46" spans="1:27" ht="100" x14ac:dyDescent="0.35">
      <c r="A46" s="294" t="s">
        <v>2491</v>
      </c>
      <c r="B46" s="294" t="s">
        <v>180</v>
      </c>
      <c r="C46" s="315" t="s">
        <v>181</v>
      </c>
      <c r="D46" s="294" t="s">
        <v>219</v>
      </c>
      <c r="E46" s="294" t="s">
        <v>2492</v>
      </c>
      <c r="F46" s="294" t="s">
        <v>769</v>
      </c>
      <c r="G46" s="294" t="s">
        <v>2493</v>
      </c>
      <c r="H46" s="294" t="s">
        <v>2494</v>
      </c>
      <c r="I46" s="316"/>
      <c r="J46" s="317"/>
      <c r="K46" s="318" t="s">
        <v>2009</v>
      </c>
      <c r="L46" s="316"/>
      <c r="M46" s="132" t="s">
        <v>140</v>
      </c>
      <c r="N46" s="213" t="s">
        <v>651</v>
      </c>
      <c r="O46" s="213" t="s">
        <v>652</v>
      </c>
      <c r="P46" s="319"/>
      <c r="Q46" s="316">
        <v>2.2000000000000002</v>
      </c>
      <c r="R46" s="316" t="s">
        <v>764</v>
      </c>
      <c r="S46" s="294" t="s">
        <v>2495</v>
      </c>
      <c r="T46" s="294" t="s">
        <v>2496</v>
      </c>
      <c r="U46" s="294" t="s">
        <v>2497</v>
      </c>
      <c r="V46" s="294" t="s">
        <v>2498</v>
      </c>
      <c r="W46" s="276"/>
      <c r="AA46" s="270">
        <f>IF(OR(J46="Fail",ISBLANK(J46)),INDEX('Issue Code Table'!C:C,MATCH(N:N,'Issue Code Table'!A:A,0)),IF(M46="Critical",6,IF(M46="Significant",5,IF(M46="Moderate",3,2))))</f>
        <v>5</v>
      </c>
    </row>
    <row r="47" spans="1:27" ht="100" x14ac:dyDescent="0.35">
      <c r="A47" s="294" t="s">
        <v>2499</v>
      </c>
      <c r="B47" s="294" t="s">
        <v>180</v>
      </c>
      <c r="C47" s="315" t="s">
        <v>181</v>
      </c>
      <c r="D47" s="294" t="s">
        <v>219</v>
      </c>
      <c r="E47" s="294" t="s">
        <v>2500</v>
      </c>
      <c r="F47" s="294" t="s">
        <v>760</v>
      </c>
      <c r="G47" s="294" t="s">
        <v>2501</v>
      </c>
      <c r="H47" s="294" t="s">
        <v>2502</v>
      </c>
      <c r="I47" s="316"/>
      <c r="J47" s="317"/>
      <c r="K47" s="318" t="s">
        <v>2007</v>
      </c>
      <c r="L47" s="321"/>
      <c r="M47" s="132" t="s">
        <v>140</v>
      </c>
      <c r="N47" s="213" t="s">
        <v>651</v>
      </c>
      <c r="O47" s="213" t="s">
        <v>652</v>
      </c>
      <c r="P47" s="319"/>
      <c r="Q47" s="316">
        <v>2.2000000000000002</v>
      </c>
      <c r="R47" s="316" t="s">
        <v>773</v>
      </c>
      <c r="S47" s="294" t="s">
        <v>2503</v>
      </c>
      <c r="T47" s="294" t="s">
        <v>2504</v>
      </c>
      <c r="U47" s="294" t="s">
        <v>2505</v>
      </c>
      <c r="V47" s="294" t="s">
        <v>2506</v>
      </c>
      <c r="W47" s="276"/>
      <c r="AA47" s="270">
        <f>IF(OR(J47="Fail",ISBLANK(J47)),INDEX('Issue Code Table'!C:C,MATCH(N:N,'Issue Code Table'!A:A,0)),IF(M47="Critical",6,IF(M47="Significant",5,IF(M47="Moderate",3,2))))</f>
        <v>5</v>
      </c>
    </row>
    <row r="48" spans="1:27" ht="100" x14ac:dyDescent="0.35">
      <c r="A48" s="294" t="s">
        <v>2507</v>
      </c>
      <c r="B48" s="294" t="s">
        <v>180</v>
      </c>
      <c r="C48" s="315" t="s">
        <v>181</v>
      </c>
      <c r="D48" s="294" t="s">
        <v>219</v>
      </c>
      <c r="E48" s="294" t="s">
        <v>2508</v>
      </c>
      <c r="F48" s="294" t="s">
        <v>751</v>
      </c>
      <c r="G48" s="294" t="s">
        <v>2509</v>
      </c>
      <c r="H48" s="294" t="s">
        <v>2510</v>
      </c>
      <c r="I48" s="316"/>
      <c r="J48" s="317"/>
      <c r="K48" s="318" t="s">
        <v>2005</v>
      </c>
      <c r="L48" s="316"/>
      <c r="M48" s="132" t="s">
        <v>140</v>
      </c>
      <c r="N48" s="213" t="s">
        <v>651</v>
      </c>
      <c r="O48" s="213" t="s">
        <v>652</v>
      </c>
      <c r="P48" s="319"/>
      <c r="Q48" s="316">
        <v>2.2000000000000002</v>
      </c>
      <c r="R48" s="316" t="s">
        <v>781</v>
      </c>
      <c r="S48" s="294" t="s">
        <v>2511</v>
      </c>
      <c r="T48" s="294" t="s">
        <v>2512</v>
      </c>
      <c r="U48" s="294" t="s">
        <v>2513</v>
      </c>
      <c r="V48" s="294" t="s">
        <v>2514</v>
      </c>
      <c r="W48" s="276"/>
      <c r="AA48" s="270">
        <f>IF(OR(J48="Fail",ISBLANK(J48)),INDEX('Issue Code Table'!C:C,MATCH(N:N,'Issue Code Table'!A:A,0)),IF(M48="Critical",6,IF(M48="Significant",5,IF(M48="Moderate",3,2))))</f>
        <v>5</v>
      </c>
    </row>
    <row r="49" spans="1:27" ht="75" x14ac:dyDescent="0.35">
      <c r="A49" s="294" t="s">
        <v>2515</v>
      </c>
      <c r="B49" s="294" t="s">
        <v>180</v>
      </c>
      <c r="C49" s="315" t="s">
        <v>181</v>
      </c>
      <c r="D49" s="294" t="s">
        <v>219</v>
      </c>
      <c r="E49" s="294" t="s">
        <v>2516</v>
      </c>
      <c r="F49" s="294" t="s">
        <v>743</v>
      </c>
      <c r="G49" s="294" t="s">
        <v>2517</v>
      </c>
      <c r="H49" s="294" t="s">
        <v>2518</v>
      </c>
      <c r="I49" s="316"/>
      <c r="J49" s="317"/>
      <c r="K49" s="318" t="s">
        <v>2519</v>
      </c>
      <c r="L49" s="316"/>
      <c r="M49" s="132" t="s">
        <v>140</v>
      </c>
      <c r="N49" s="213" t="s">
        <v>651</v>
      </c>
      <c r="O49" s="213" t="s">
        <v>652</v>
      </c>
      <c r="P49" s="319"/>
      <c r="Q49" s="316">
        <v>2.2000000000000002</v>
      </c>
      <c r="R49" s="316" t="s">
        <v>789</v>
      </c>
      <c r="S49" s="294" t="s">
        <v>2520</v>
      </c>
      <c r="T49" s="294" t="s">
        <v>2521</v>
      </c>
      <c r="U49" s="294" t="s">
        <v>2522</v>
      </c>
      <c r="V49" s="294" t="s">
        <v>2523</v>
      </c>
      <c r="W49" s="276"/>
      <c r="AA49" s="270">
        <f>IF(OR(J49="Fail",ISBLANK(J49)),INDEX('Issue Code Table'!C:C,MATCH(N:N,'Issue Code Table'!A:A,0)),IF(M49="Critical",6,IF(M49="Significant",5,IF(M49="Moderate",3,2))))</f>
        <v>5</v>
      </c>
    </row>
    <row r="50" spans="1:27" ht="175" x14ac:dyDescent="0.35">
      <c r="A50" s="294" t="s">
        <v>2524</v>
      </c>
      <c r="B50" s="294" t="s">
        <v>180</v>
      </c>
      <c r="C50" s="315" t="s">
        <v>181</v>
      </c>
      <c r="D50" s="294" t="s">
        <v>219</v>
      </c>
      <c r="E50" s="294" t="s">
        <v>2525</v>
      </c>
      <c r="F50" s="294" t="s">
        <v>2526</v>
      </c>
      <c r="G50" s="294" t="s">
        <v>2527</v>
      </c>
      <c r="H50" s="294" t="s">
        <v>2528</v>
      </c>
      <c r="I50" s="316"/>
      <c r="J50" s="317"/>
      <c r="K50" s="318" t="s">
        <v>2529</v>
      </c>
      <c r="L50" s="316"/>
      <c r="M50" s="132" t="s">
        <v>140</v>
      </c>
      <c r="N50" s="213" t="s">
        <v>651</v>
      </c>
      <c r="O50" s="213" t="s">
        <v>652</v>
      </c>
      <c r="P50" s="319"/>
      <c r="Q50" s="316">
        <v>2.2000000000000002</v>
      </c>
      <c r="R50" s="316" t="s">
        <v>797</v>
      </c>
      <c r="S50" s="294" t="s">
        <v>2530</v>
      </c>
      <c r="T50" s="294" t="s">
        <v>2531</v>
      </c>
      <c r="U50" s="294" t="s">
        <v>2532</v>
      </c>
      <c r="V50" s="294" t="s">
        <v>2533</v>
      </c>
      <c r="W50" s="276"/>
      <c r="AA50" s="270">
        <f>IF(OR(J50="Fail",ISBLANK(J50)),INDEX('Issue Code Table'!C:C,MATCH(N:N,'Issue Code Table'!A:A,0)),IF(M50="Critical",6,IF(M50="Significant",5,IF(M50="Moderate",3,2))))</f>
        <v>5</v>
      </c>
    </row>
    <row r="51" spans="1:27" ht="100" x14ac:dyDescent="0.35">
      <c r="A51" s="294" t="s">
        <v>2534</v>
      </c>
      <c r="B51" s="294" t="s">
        <v>180</v>
      </c>
      <c r="C51" s="315" t="s">
        <v>181</v>
      </c>
      <c r="D51" s="294" t="s">
        <v>219</v>
      </c>
      <c r="E51" s="294" t="s">
        <v>2535</v>
      </c>
      <c r="F51" s="294" t="s">
        <v>735</v>
      </c>
      <c r="G51" s="294" t="s">
        <v>2536</v>
      </c>
      <c r="H51" s="294" t="s">
        <v>2537</v>
      </c>
      <c r="I51" s="316"/>
      <c r="J51" s="317"/>
      <c r="K51" s="318" t="s">
        <v>2002</v>
      </c>
      <c r="L51" s="316"/>
      <c r="M51" s="132" t="s">
        <v>140</v>
      </c>
      <c r="N51" s="213" t="s">
        <v>651</v>
      </c>
      <c r="O51" s="213" t="s">
        <v>652</v>
      </c>
      <c r="P51" s="319"/>
      <c r="Q51" s="316">
        <v>2.2000000000000002</v>
      </c>
      <c r="R51" s="316" t="s">
        <v>805</v>
      </c>
      <c r="S51" s="294" t="s">
        <v>740</v>
      </c>
      <c r="T51" s="294" t="s">
        <v>2538</v>
      </c>
      <c r="U51" s="294" t="s">
        <v>2539</v>
      </c>
      <c r="V51" s="294" t="s">
        <v>2540</v>
      </c>
      <c r="W51" s="276"/>
      <c r="AA51" s="270">
        <f>IF(OR(J51="Fail",ISBLANK(J51)),INDEX('Issue Code Table'!C:C,MATCH(N:N,'Issue Code Table'!A:A,0)),IF(M51="Critical",6,IF(M51="Significant",5,IF(M51="Moderate",3,2))))</f>
        <v>5</v>
      </c>
    </row>
    <row r="52" spans="1:27" ht="100" x14ac:dyDescent="0.35">
      <c r="A52" s="294" t="s">
        <v>2541</v>
      </c>
      <c r="B52" s="294" t="s">
        <v>180</v>
      </c>
      <c r="C52" s="315" t="s">
        <v>181</v>
      </c>
      <c r="D52" s="294" t="s">
        <v>219</v>
      </c>
      <c r="E52" s="294" t="s">
        <v>2542</v>
      </c>
      <c r="F52" s="294" t="s">
        <v>726</v>
      </c>
      <c r="G52" s="294" t="s">
        <v>2543</v>
      </c>
      <c r="H52" s="294" t="s">
        <v>2544</v>
      </c>
      <c r="I52" s="316"/>
      <c r="J52" s="317"/>
      <c r="K52" s="318" t="s">
        <v>2000</v>
      </c>
      <c r="L52" s="316"/>
      <c r="M52" s="132" t="s">
        <v>140</v>
      </c>
      <c r="N52" s="213" t="s">
        <v>651</v>
      </c>
      <c r="O52" s="213" t="s">
        <v>652</v>
      </c>
      <c r="P52" s="319"/>
      <c r="Q52" s="316">
        <v>2.2000000000000002</v>
      </c>
      <c r="R52" s="316" t="s">
        <v>815</v>
      </c>
      <c r="S52" s="294" t="s">
        <v>2545</v>
      </c>
      <c r="T52" s="294" t="s">
        <v>2546</v>
      </c>
      <c r="U52" s="294" t="s">
        <v>2547</v>
      </c>
      <c r="V52" s="294" t="s">
        <v>2548</v>
      </c>
      <c r="W52" s="276"/>
      <c r="AA52" s="270">
        <f>IF(OR(J52="Fail",ISBLANK(J52)),INDEX('Issue Code Table'!C:C,MATCH(N:N,'Issue Code Table'!A:A,0)),IF(M52="Critical",6,IF(M52="Significant",5,IF(M52="Moderate",3,2))))</f>
        <v>5</v>
      </c>
    </row>
    <row r="53" spans="1:27" ht="100" x14ac:dyDescent="0.35">
      <c r="A53" s="294" t="s">
        <v>2549</v>
      </c>
      <c r="B53" s="294" t="s">
        <v>180</v>
      </c>
      <c r="C53" s="315" t="s">
        <v>181</v>
      </c>
      <c r="D53" s="294" t="s">
        <v>219</v>
      </c>
      <c r="E53" s="294" t="s">
        <v>716</v>
      </c>
      <c r="F53" s="294" t="s">
        <v>717</v>
      </c>
      <c r="G53" s="294" t="s">
        <v>2550</v>
      </c>
      <c r="H53" s="294" t="s">
        <v>2551</v>
      </c>
      <c r="I53" s="316"/>
      <c r="J53" s="317"/>
      <c r="K53" s="318" t="s">
        <v>1998</v>
      </c>
      <c r="L53" s="316"/>
      <c r="M53" s="132" t="s">
        <v>140</v>
      </c>
      <c r="N53" s="213" t="s">
        <v>651</v>
      </c>
      <c r="O53" s="213" t="s">
        <v>652</v>
      </c>
      <c r="P53" s="319"/>
      <c r="Q53" s="316">
        <v>2.2000000000000002</v>
      </c>
      <c r="R53" s="316" t="s">
        <v>824</v>
      </c>
      <c r="S53" s="294" t="s">
        <v>722</v>
      </c>
      <c r="T53" s="294" t="s">
        <v>2552</v>
      </c>
      <c r="U53" s="294" t="s">
        <v>2553</v>
      </c>
      <c r="V53" s="294" t="s">
        <v>2554</v>
      </c>
      <c r="W53" s="276"/>
      <c r="AA53" s="270">
        <f>IF(OR(J53="Fail",ISBLANK(J53)),INDEX('Issue Code Table'!C:C,MATCH(N:N,'Issue Code Table'!A:A,0)),IF(M53="Critical",6,IF(M53="Significant",5,IF(M53="Moderate",3,2))))</f>
        <v>5</v>
      </c>
    </row>
    <row r="54" spans="1:27" ht="100" x14ac:dyDescent="0.35">
      <c r="A54" s="294" t="s">
        <v>2555</v>
      </c>
      <c r="B54" s="294" t="s">
        <v>180</v>
      </c>
      <c r="C54" s="315" t="s">
        <v>181</v>
      </c>
      <c r="D54" s="294" t="s">
        <v>219</v>
      </c>
      <c r="E54" s="294" t="s">
        <v>2556</v>
      </c>
      <c r="F54" s="294" t="s">
        <v>820</v>
      </c>
      <c r="G54" s="294" t="s">
        <v>2557</v>
      </c>
      <c r="H54" s="294" t="s">
        <v>2558</v>
      </c>
      <c r="I54" s="316"/>
      <c r="J54" s="317"/>
      <c r="K54" s="318" t="s">
        <v>2020</v>
      </c>
      <c r="L54" s="316"/>
      <c r="M54" s="132" t="s">
        <v>140</v>
      </c>
      <c r="N54" s="213" t="s">
        <v>651</v>
      </c>
      <c r="O54" s="213" t="s">
        <v>652</v>
      </c>
      <c r="P54" s="319"/>
      <c r="Q54" s="316">
        <v>2.2000000000000002</v>
      </c>
      <c r="R54" s="316" t="s">
        <v>2022</v>
      </c>
      <c r="S54" s="294" t="s">
        <v>2559</v>
      </c>
      <c r="T54" s="294" t="s">
        <v>2560</v>
      </c>
      <c r="U54" s="294" t="s">
        <v>2561</v>
      </c>
      <c r="V54" s="294" t="s">
        <v>2562</v>
      </c>
      <c r="W54" s="276"/>
      <c r="AA54" s="270">
        <f>IF(OR(J54="Fail",ISBLANK(J54)),INDEX('Issue Code Table'!C:C,MATCH(N:N,'Issue Code Table'!A:A,0)),IF(M54="Critical",6,IF(M54="Significant",5,IF(M54="Moderate",3,2))))</f>
        <v>5</v>
      </c>
    </row>
    <row r="55" spans="1:27" ht="150" x14ac:dyDescent="0.35">
      <c r="A55" s="294" t="s">
        <v>2563</v>
      </c>
      <c r="B55" s="294" t="s">
        <v>180</v>
      </c>
      <c r="C55" s="315" t="s">
        <v>181</v>
      </c>
      <c r="D55" s="294" t="s">
        <v>219</v>
      </c>
      <c r="E55" s="294" t="s">
        <v>2564</v>
      </c>
      <c r="F55" s="294" t="s">
        <v>811</v>
      </c>
      <c r="G55" s="294" t="s">
        <v>2565</v>
      </c>
      <c r="H55" s="294" t="s">
        <v>813</v>
      </c>
      <c r="I55" s="316"/>
      <c r="J55" s="317"/>
      <c r="K55" s="318" t="s">
        <v>814</v>
      </c>
      <c r="L55" s="316"/>
      <c r="M55" s="132" t="s">
        <v>140</v>
      </c>
      <c r="N55" s="212" t="s">
        <v>185</v>
      </c>
      <c r="O55" s="213" t="s">
        <v>186</v>
      </c>
      <c r="P55" s="319"/>
      <c r="Q55" s="316">
        <v>2.2000000000000002</v>
      </c>
      <c r="R55" s="316" t="s">
        <v>2024</v>
      </c>
      <c r="S55" s="294" t="s">
        <v>816</v>
      </c>
      <c r="T55" s="294" t="s">
        <v>2566</v>
      </c>
      <c r="U55" s="294" t="s">
        <v>2567</v>
      </c>
      <c r="V55" s="294" t="s">
        <v>2568</v>
      </c>
      <c r="W55" s="276"/>
      <c r="AA55" s="270">
        <f>IF(OR(J55="Fail",ISBLANK(J55)),INDEX('Issue Code Table'!C:C,MATCH(N:N,'Issue Code Table'!A:A,0)),IF(M55="Critical",6,IF(M55="Significant",5,IF(M55="Moderate",3,2))))</f>
        <v>5</v>
      </c>
    </row>
    <row r="56" spans="1:27" ht="100" x14ac:dyDescent="0.35">
      <c r="A56" s="294" t="s">
        <v>2569</v>
      </c>
      <c r="B56" s="294" t="s">
        <v>180</v>
      </c>
      <c r="C56" s="315" t="s">
        <v>181</v>
      </c>
      <c r="D56" s="294" t="s">
        <v>219</v>
      </c>
      <c r="E56" s="294" t="s">
        <v>2556</v>
      </c>
      <c r="F56" s="294" t="s">
        <v>2570</v>
      </c>
      <c r="G56" s="294" t="s">
        <v>2571</v>
      </c>
      <c r="H56" s="294" t="s">
        <v>2558</v>
      </c>
      <c r="I56" s="316"/>
      <c r="J56" s="317"/>
      <c r="K56" s="318" t="s">
        <v>2020</v>
      </c>
      <c r="L56" s="316"/>
      <c r="M56" s="132" t="s">
        <v>140</v>
      </c>
      <c r="N56" s="213" t="s">
        <v>651</v>
      </c>
      <c r="O56" s="213" t="s">
        <v>652</v>
      </c>
      <c r="P56" s="319"/>
      <c r="Q56" s="316">
        <v>2.2999999999999998</v>
      </c>
      <c r="R56" s="316" t="s">
        <v>863</v>
      </c>
      <c r="S56" s="294" t="s">
        <v>864</v>
      </c>
      <c r="T56" s="294" t="s">
        <v>2572</v>
      </c>
      <c r="U56" s="294" t="s">
        <v>2573</v>
      </c>
      <c r="V56" s="294" t="s">
        <v>2574</v>
      </c>
      <c r="W56" s="276"/>
      <c r="AA56" s="270">
        <f>IF(OR(J56="Fail",ISBLANK(J56)),INDEX('Issue Code Table'!C:C,MATCH(N:N,'Issue Code Table'!A:A,0)),IF(M56="Critical",6,IF(M56="Significant",5,IF(M56="Moderate",3,2))))</f>
        <v>5</v>
      </c>
    </row>
    <row r="57" spans="1:27" ht="112.5" x14ac:dyDescent="0.35">
      <c r="A57" s="294" t="s">
        <v>2575</v>
      </c>
      <c r="B57" s="294" t="s">
        <v>180</v>
      </c>
      <c r="C57" s="315" t="s">
        <v>181</v>
      </c>
      <c r="D57" s="294" t="s">
        <v>219</v>
      </c>
      <c r="E57" s="294" t="s">
        <v>2576</v>
      </c>
      <c r="F57" s="294" t="s">
        <v>2577</v>
      </c>
      <c r="G57" s="294" t="s">
        <v>2578</v>
      </c>
      <c r="H57" s="294" t="s">
        <v>2579</v>
      </c>
      <c r="I57" s="316"/>
      <c r="J57" s="317"/>
      <c r="K57" s="318" t="s">
        <v>2026</v>
      </c>
      <c r="L57" s="316"/>
      <c r="M57" s="132" t="s">
        <v>140</v>
      </c>
      <c r="N57" s="213" t="s">
        <v>651</v>
      </c>
      <c r="O57" s="213" t="s">
        <v>652</v>
      </c>
      <c r="P57" s="319"/>
      <c r="Q57" s="316">
        <v>2.2999999999999998</v>
      </c>
      <c r="R57" s="316" t="s">
        <v>873</v>
      </c>
      <c r="S57" s="294" t="s">
        <v>893</v>
      </c>
      <c r="T57" s="294" t="s">
        <v>4870</v>
      </c>
      <c r="U57" s="294" t="s">
        <v>4871</v>
      </c>
      <c r="V57" s="294" t="s">
        <v>2580</v>
      </c>
      <c r="W57" s="276"/>
      <c r="AA57" s="270">
        <f>IF(OR(J57="Fail",ISBLANK(J57)),INDEX('Issue Code Table'!C:C,MATCH(N:N,'Issue Code Table'!A:A,0)),IF(M57="Critical",6,IF(M57="Significant",5,IF(M57="Moderate",3,2))))</f>
        <v>5</v>
      </c>
    </row>
    <row r="58" spans="1:27" ht="100" x14ac:dyDescent="0.35">
      <c r="A58" s="294" t="s">
        <v>2581</v>
      </c>
      <c r="B58" s="294" t="s">
        <v>180</v>
      </c>
      <c r="C58" s="315" t="s">
        <v>181</v>
      </c>
      <c r="D58" s="294" t="s">
        <v>219</v>
      </c>
      <c r="E58" s="294" t="s">
        <v>897</v>
      </c>
      <c r="F58" s="294" t="s">
        <v>735</v>
      </c>
      <c r="G58" s="294" t="s">
        <v>2582</v>
      </c>
      <c r="H58" s="294" t="s">
        <v>2583</v>
      </c>
      <c r="I58" s="316"/>
      <c r="J58" s="317"/>
      <c r="K58" s="318" t="s">
        <v>2040</v>
      </c>
      <c r="L58" s="316"/>
      <c r="M58" s="132" t="s">
        <v>140</v>
      </c>
      <c r="N58" s="213" t="s">
        <v>651</v>
      </c>
      <c r="O58" s="213" t="s">
        <v>652</v>
      </c>
      <c r="P58" s="319"/>
      <c r="Q58" s="316">
        <v>2.2999999999999998</v>
      </c>
      <c r="R58" s="316" t="s">
        <v>883</v>
      </c>
      <c r="S58" s="294" t="s">
        <v>902</v>
      </c>
      <c r="T58" s="294" t="s">
        <v>2584</v>
      </c>
      <c r="U58" s="294" t="s">
        <v>2585</v>
      </c>
      <c r="V58" s="294" t="s">
        <v>2586</v>
      </c>
      <c r="W58" s="276"/>
      <c r="AA58" s="270">
        <f>IF(OR(J58="Fail",ISBLANK(J58)),INDEX('Issue Code Table'!C:C,MATCH(N:N,'Issue Code Table'!A:A,0)),IF(M58="Critical",6,IF(M58="Significant",5,IF(M58="Moderate",3,2))))</f>
        <v>5</v>
      </c>
    </row>
    <row r="59" spans="1:27" ht="125" x14ac:dyDescent="0.35">
      <c r="A59" s="294" t="s">
        <v>2587</v>
      </c>
      <c r="B59" s="294" t="s">
        <v>180</v>
      </c>
      <c r="C59" s="315" t="s">
        <v>181</v>
      </c>
      <c r="D59" s="294" t="s">
        <v>219</v>
      </c>
      <c r="E59" s="294" t="s">
        <v>906</v>
      </c>
      <c r="F59" s="294" t="s">
        <v>4872</v>
      </c>
      <c r="G59" s="294" t="s">
        <v>2588</v>
      </c>
      <c r="H59" s="294" t="s">
        <v>2589</v>
      </c>
      <c r="I59" s="316"/>
      <c r="J59" s="317"/>
      <c r="K59" s="318" t="s">
        <v>2042</v>
      </c>
      <c r="L59" s="316"/>
      <c r="M59" s="132" t="s">
        <v>140</v>
      </c>
      <c r="N59" s="213" t="s">
        <v>651</v>
      </c>
      <c r="O59" s="213" t="s">
        <v>652</v>
      </c>
      <c r="P59" s="319"/>
      <c r="Q59" s="316">
        <v>3</v>
      </c>
      <c r="R59" s="316">
        <v>3.5</v>
      </c>
      <c r="S59" s="294" t="s">
        <v>912</v>
      </c>
      <c r="T59" s="294" t="s">
        <v>2590</v>
      </c>
      <c r="U59" s="294" t="s">
        <v>2591</v>
      </c>
      <c r="V59" s="294" t="s">
        <v>2592</v>
      </c>
      <c r="W59" s="276"/>
      <c r="AA59" s="270">
        <f>IF(OR(J59="Fail",ISBLANK(J59)),INDEX('Issue Code Table'!C:C,MATCH(N:N,'Issue Code Table'!A:A,0)),IF(M59="Critical",6,IF(M59="Significant",5,IF(M59="Moderate",3,2))))</f>
        <v>5</v>
      </c>
    </row>
    <row r="60" spans="1:27" ht="300" x14ac:dyDescent="0.35">
      <c r="A60" s="294" t="s">
        <v>2593</v>
      </c>
      <c r="B60" s="294" t="s">
        <v>180</v>
      </c>
      <c r="C60" s="315" t="s">
        <v>181</v>
      </c>
      <c r="D60" s="294" t="s">
        <v>219</v>
      </c>
      <c r="E60" s="294" t="s">
        <v>2594</v>
      </c>
      <c r="F60" s="294" t="s">
        <v>2595</v>
      </c>
      <c r="G60" s="294" t="s">
        <v>2596</v>
      </c>
      <c r="H60" s="294" t="s">
        <v>2597</v>
      </c>
      <c r="I60" s="316"/>
      <c r="J60" s="317"/>
      <c r="K60" s="318" t="s">
        <v>920</v>
      </c>
      <c r="L60" s="316"/>
      <c r="M60" s="132" t="s">
        <v>140</v>
      </c>
      <c r="N60" s="212" t="s">
        <v>185</v>
      </c>
      <c r="O60" s="213" t="s">
        <v>186</v>
      </c>
      <c r="P60" s="319"/>
      <c r="Q60" s="316">
        <v>3.1</v>
      </c>
      <c r="R60" s="316" t="s">
        <v>922</v>
      </c>
      <c r="S60" s="294" t="s">
        <v>2598</v>
      </c>
      <c r="T60" s="294" t="s">
        <v>2599</v>
      </c>
      <c r="U60" s="294" t="s">
        <v>2600</v>
      </c>
      <c r="V60" s="294" t="s">
        <v>2601</v>
      </c>
      <c r="W60" s="276"/>
      <c r="AA60" s="270">
        <f>IF(OR(J60="Fail",ISBLANK(J60)),INDEX('Issue Code Table'!C:C,MATCH(N:N,'Issue Code Table'!A:A,0)),IF(M60="Critical",6,IF(M60="Significant",5,IF(M60="Moderate",3,2))))</f>
        <v>5</v>
      </c>
    </row>
    <row r="61" spans="1:27" ht="287.5" x14ac:dyDescent="0.35">
      <c r="A61" s="294" t="s">
        <v>2602</v>
      </c>
      <c r="B61" s="294" t="s">
        <v>180</v>
      </c>
      <c r="C61" s="315" t="s">
        <v>181</v>
      </c>
      <c r="D61" s="294" t="s">
        <v>219</v>
      </c>
      <c r="E61" s="294" t="s">
        <v>2603</v>
      </c>
      <c r="F61" s="294" t="s">
        <v>927</v>
      </c>
      <c r="G61" s="294" t="s">
        <v>2604</v>
      </c>
      <c r="H61" s="294" t="s">
        <v>2605</v>
      </c>
      <c r="I61" s="316"/>
      <c r="J61" s="317"/>
      <c r="K61" s="318" t="s">
        <v>930</v>
      </c>
      <c r="L61" s="316"/>
      <c r="M61" s="132" t="s">
        <v>140</v>
      </c>
      <c r="N61" s="212" t="s">
        <v>185</v>
      </c>
      <c r="O61" s="213" t="s">
        <v>186</v>
      </c>
      <c r="P61" s="319"/>
      <c r="Q61" s="316">
        <v>3.1</v>
      </c>
      <c r="R61" s="316" t="s">
        <v>931</v>
      </c>
      <c r="S61" s="294" t="s">
        <v>932</v>
      </c>
      <c r="T61" s="294" t="s">
        <v>2606</v>
      </c>
      <c r="U61" s="294" t="s">
        <v>2607</v>
      </c>
      <c r="V61" s="294" t="s">
        <v>2608</v>
      </c>
      <c r="W61" s="276"/>
      <c r="AA61" s="270">
        <f>IF(OR(J61="Fail",ISBLANK(J61)),INDEX('Issue Code Table'!C:C,MATCH(N:N,'Issue Code Table'!A:A,0)),IF(M61="Critical",6,IF(M61="Significant",5,IF(M61="Moderate",3,2))))</f>
        <v>5</v>
      </c>
    </row>
    <row r="62" spans="1:27" ht="409.5" x14ac:dyDescent="0.35">
      <c r="A62" s="294" t="s">
        <v>2609</v>
      </c>
      <c r="B62" s="322" t="s">
        <v>935</v>
      </c>
      <c r="C62" s="323" t="s">
        <v>936</v>
      </c>
      <c r="D62" s="294" t="s">
        <v>219</v>
      </c>
      <c r="E62" s="294" t="s">
        <v>2610</v>
      </c>
      <c r="F62" s="294" t="s">
        <v>938</v>
      </c>
      <c r="G62" s="294" t="s">
        <v>2611</v>
      </c>
      <c r="H62" s="294" t="s">
        <v>2612</v>
      </c>
      <c r="I62" s="316"/>
      <c r="J62" s="317"/>
      <c r="K62" s="318" t="s">
        <v>941</v>
      </c>
      <c r="L62" s="316"/>
      <c r="M62" s="132" t="s">
        <v>140</v>
      </c>
      <c r="N62" s="212" t="s">
        <v>185</v>
      </c>
      <c r="O62" s="213" t="s">
        <v>186</v>
      </c>
      <c r="P62" s="319"/>
      <c r="Q62" s="316">
        <v>3.2</v>
      </c>
      <c r="R62" s="316" t="s">
        <v>943</v>
      </c>
      <c r="S62" s="294" t="s">
        <v>2613</v>
      </c>
      <c r="T62" s="294" t="s">
        <v>2614</v>
      </c>
      <c r="U62" s="294" t="s">
        <v>2615</v>
      </c>
      <c r="V62" s="294" t="s">
        <v>2616</v>
      </c>
      <c r="W62" s="276"/>
      <c r="AA62" s="270">
        <f>IF(OR(J62="Fail",ISBLANK(J62)),INDEX('Issue Code Table'!C:C,MATCH(N:N,'Issue Code Table'!A:A,0)),IF(M62="Critical",6,IF(M62="Significant",5,IF(M62="Moderate",3,2))))</f>
        <v>5</v>
      </c>
    </row>
    <row r="63" spans="1:27" ht="409.5" x14ac:dyDescent="0.35">
      <c r="A63" s="294" t="s">
        <v>2617</v>
      </c>
      <c r="B63" s="322" t="s">
        <v>935</v>
      </c>
      <c r="C63" s="323" t="s">
        <v>936</v>
      </c>
      <c r="D63" s="294" t="s">
        <v>219</v>
      </c>
      <c r="E63" s="294" t="s">
        <v>2618</v>
      </c>
      <c r="F63" s="294" t="s">
        <v>2619</v>
      </c>
      <c r="G63" s="294" t="s">
        <v>2620</v>
      </c>
      <c r="H63" s="294" t="s">
        <v>2621</v>
      </c>
      <c r="I63" s="316"/>
      <c r="J63" s="317"/>
      <c r="K63" s="318" t="s">
        <v>2622</v>
      </c>
      <c r="L63" s="321"/>
      <c r="M63" s="132" t="s">
        <v>140</v>
      </c>
      <c r="N63" s="212" t="s">
        <v>185</v>
      </c>
      <c r="O63" s="213" t="s">
        <v>186</v>
      </c>
      <c r="P63" s="319"/>
      <c r="Q63" s="316">
        <v>3.2</v>
      </c>
      <c r="R63" s="316" t="s">
        <v>953</v>
      </c>
      <c r="S63" s="294" t="s">
        <v>2623</v>
      </c>
      <c r="T63" s="294" t="s">
        <v>2624</v>
      </c>
      <c r="U63" s="294" t="s">
        <v>2625</v>
      </c>
      <c r="V63" s="294" t="s">
        <v>2626</v>
      </c>
      <c r="W63" s="276"/>
      <c r="AA63" s="270">
        <f>IF(OR(J63="Fail",ISBLANK(J63)),INDEX('Issue Code Table'!C:C,MATCH(N:N,'Issue Code Table'!A:A,0)),IF(M63="Critical",6,IF(M63="Significant",5,IF(M63="Moderate",3,2))))</f>
        <v>5</v>
      </c>
    </row>
    <row r="64" spans="1:27" ht="275" x14ac:dyDescent="0.35">
      <c r="A64" s="294" t="s">
        <v>2627</v>
      </c>
      <c r="B64" s="322" t="s">
        <v>935</v>
      </c>
      <c r="C64" s="323" t="s">
        <v>936</v>
      </c>
      <c r="D64" s="294" t="s">
        <v>219</v>
      </c>
      <c r="E64" s="294" t="s">
        <v>2628</v>
      </c>
      <c r="F64" s="294" t="s">
        <v>2629</v>
      </c>
      <c r="G64" s="294" t="s">
        <v>2630</v>
      </c>
      <c r="H64" s="294" t="s">
        <v>2631</v>
      </c>
      <c r="I64" s="316"/>
      <c r="J64" s="317"/>
      <c r="K64" s="318" t="s">
        <v>2632</v>
      </c>
      <c r="L64" s="316"/>
      <c r="M64" s="132" t="s">
        <v>140</v>
      </c>
      <c r="N64" s="212" t="s">
        <v>185</v>
      </c>
      <c r="O64" s="213" t="s">
        <v>186</v>
      </c>
      <c r="P64" s="319"/>
      <c r="Q64" s="316">
        <v>3.2</v>
      </c>
      <c r="R64" s="316" t="s">
        <v>962</v>
      </c>
      <c r="S64" s="294" t="s">
        <v>963</v>
      </c>
      <c r="T64" s="294" t="s">
        <v>2633</v>
      </c>
      <c r="U64" s="294" t="s">
        <v>2634</v>
      </c>
      <c r="V64" s="294" t="s">
        <v>2635</v>
      </c>
      <c r="W64" s="276"/>
      <c r="AA64" s="270">
        <f>IF(OR(J64="Fail",ISBLANK(J64)),INDEX('Issue Code Table'!C:C,MATCH(N:N,'Issue Code Table'!A:A,0)),IF(M64="Critical",6,IF(M64="Significant",5,IF(M64="Moderate",3,2))))</f>
        <v>5</v>
      </c>
    </row>
    <row r="65" spans="1:27" ht="250" x14ac:dyDescent="0.35">
      <c r="A65" s="294" t="s">
        <v>2636</v>
      </c>
      <c r="B65" s="301" t="s">
        <v>966</v>
      </c>
      <c r="C65" s="302" t="s">
        <v>2204</v>
      </c>
      <c r="D65" s="294" t="s">
        <v>219</v>
      </c>
      <c r="E65" s="294" t="s">
        <v>968</v>
      </c>
      <c r="F65" s="294" t="s">
        <v>969</v>
      </c>
      <c r="G65" s="294" t="s">
        <v>2637</v>
      </c>
      <c r="H65" s="294" t="s">
        <v>2638</v>
      </c>
      <c r="I65" s="316"/>
      <c r="J65" s="317"/>
      <c r="K65" s="318" t="s">
        <v>972</v>
      </c>
      <c r="L65" s="316"/>
      <c r="M65" s="132" t="s">
        <v>140</v>
      </c>
      <c r="N65" s="212" t="s">
        <v>185</v>
      </c>
      <c r="O65" s="213" t="s">
        <v>186</v>
      </c>
      <c r="P65" s="319"/>
      <c r="Q65" s="316">
        <v>3.2</v>
      </c>
      <c r="R65" s="316" t="s">
        <v>973</v>
      </c>
      <c r="S65" s="294" t="s">
        <v>974</v>
      </c>
      <c r="T65" s="294" t="s">
        <v>2639</v>
      </c>
      <c r="U65" s="294" t="s">
        <v>2640</v>
      </c>
      <c r="V65" s="294" t="s">
        <v>2641</v>
      </c>
      <c r="W65" s="276"/>
      <c r="AA65" s="270">
        <f>IF(OR(J65="Fail",ISBLANK(J65)),INDEX('Issue Code Table'!C:C,MATCH(N:N,'Issue Code Table'!A:A,0)),IF(M65="Critical",6,IF(M65="Significant",5,IF(M65="Moderate",3,2))))</f>
        <v>5</v>
      </c>
    </row>
    <row r="66" spans="1:27" ht="175" x14ac:dyDescent="0.35">
      <c r="A66" s="294" t="s">
        <v>2642</v>
      </c>
      <c r="B66" s="301" t="s">
        <v>977</v>
      </c>
      <c r="C66" s="302" t="s">
        <v>978</v>
      </c>
      <c r="D66" s="294" t="s">
        <v>219</v>
      </c>
      <c r="E66" s="294" t="s">
        <v>2643</v>
      </c>
      <c r="F66" s="294" t="s">
        <v>2644</v>
      </c>
      <c r="G66" s="294" t="s">
        <v>2645</v>
      </c>
      <c r="H66" s="294" t="s">
        <v>2646</v>
      </c>
      <c r="I66" s="316"/>
      <c r="J66" s="317"/>
      <c r="K66" s="318" t="s">
        <v>983</v>
      </c>
      <c r="L66" s="316"/>
      <c r="M66" s="132" t="s">
        <v>140</v>
      </c>
      <c r="N66" s="212" t="s">
        <v>185</v>
      </c>
      <c r="O66" s="213" t="s">
        <v>186</v>
      </c>
      <c r="P66" s="319"/>
      <c r="Q66" s="316">
        <v>3.2</v>
      </c>
      <c r="R66" s="316" t="s">
        <v>984</v>
      </c>
      <c r="S66" s="294" t="s">
        <v>2647</v>
      </c>
      <c r="T66" s="294" t="s">
        <v>2648</v>
      </c>
      <c r="U66" s="294" t="s">
        <v>2649</v>
      </c>
      <c r="V66" s="294" t="s">
        <v>2641</v>
      </c>
      <c r="W66" s="276"/>
      <c r="AA66" s="270">
        <f>IF(OR(J66="Fail",ISBLANK(J66)),INDEX('Issue Code Table'!C:C,MATCH(N:N,'Issue Code Table'!A:A,0)),IF(M66="Critical",6,IF(M66="Significant",5,IF(M66="Moderate",3,2))))</f>
        <v>5</v>
      </c>
    </row>
    <row r="67" spans="1:27" ht="200" x14ac:dyDescent="0.35">
      <c r="A67" s="294" t="s">
        <v>2650</v>
      </c>
      <c r="B67" s="301" t="s">
        <v>977</v>
      </c>
      <c r="C67" s="302" t="s">
        <v>978</v>
      </c>
      <c r="D67" s="294" t="s">
        <v>219</v>
      </c>
      <c r="E67" s="294" t="s">
        <v>988</v>
      </c>
      <c r="F67" s="294" t="s">
        <v>2651</v>
      </c>
      <c r="G67" s="294" t="s">
        <v>2652</v>
      </c>
      <c r="H67" s="294" t="s">
        <v>2653</v>
      </c>
      <c r="I67" s="316"/>
      <c r="J67" s="317"/>
      <c r="K67" s="318" t="s">
        <v>992</v>
      </c>
      <c r="L67" s="316"/>
      <c r="M67" s="132" t="s">
        <v>140</v>
      </c>
      <c r="N67" s="212" t="s">
        <v>185</v>
      </c>
      <c r="O67" s="213" t="s">
        <v>186</v>
      </c>
      <c r="P67" s="319"/>
      <c r="Q67" s="316">
        <v>3.2</v>
      </c>
      <c r="R67" s="316" t="s">
        <v>993</v>
      </c>
      <c r="S67" s="294" t="s">
        <v>994</v>
      </c>
      <c r="T67" s="294" t="s">
        <v>2654</v>
      </c>
      <c r="U67" s="294" t="s">
        <v>2655</v>
      </c>
      <c r="V67" s="294" t="s">
        <v>2656</v>
      </c>
      <c r="W67" s="276"/>
      <c r="AA67" s="270">
        <f>IF(OR(J67="Fail",ISBLANK(J67)),INDEX('Issue Code Table'!C:C,MATCH(N:N,'Issue Code Table'!A:A,0)),IF(M67="Critical",6,IF(M67="Significant",5,IF(M67="Moderate",3,2))))</f>
        <v>5</v>
      </c>
    </row>
    <row r="68" spans="1:27" ht="312.5" x14ac:dyDescent="0.35">
      <c r="A68" s="294" t="s">
        <v>2657</v>
      </c>
      <c r="B68" s="301" t="s">
        <v>977</v>
      </c>
      <c r="C68" s="302" t="s">
        <v>978</v>
      </c>
      <c r="D68" s="294" t="s">
        <v>219</v>
      </c>
      <c r="E68" s="294" t="s">
        <v>2658</v>
      </c>
      <c r="F68" s="294" t="s">
        <v>2659</v>
      </c>
      <c r="G68" s="294" t="s">
        <v>2660</v>
      </c>
      <c r="H68" s="294" t="s">
        <v>2661</v>
      </c>
      <c r="I68" s="316"/>
      <c r="J68" s="317"/>
      <c r="K68" s="318" t="s">
        <v>1001</v>
      </c>
      <c r="L68" s="316"/>
      <c r="M68" s="132" t="s">
        <v>140</v>
      </c>
      <c r="N68" s="212" t="s">
        <v>185</v>
      </c>
      <c r="O68" s="213" t="s">
        <v>186</v>
      </c>
      <c r="P68" s="319"/>
      <c r="Q68" s="316">
        <v>3.2</v>
      </c>
      <c r="R68" s="316" t="s">
        <v>1002</v>
      </c>
      <c r="S68" s="294" t="s">
        <v>2662</v>
      </c>
      <c r="T68" s="294" t="s">
        <v>2663</v>
      </c>
      <c r="U68" s="294" t="s">
        <v>2664</v>
      </c>
      <c r="V68" s="294" t="s">
        <v>2665</v>
      </c>
      <c r="W68" s="276"/>
      <c r="AA68" s="270">
        <f>IF(OR(J68="Fail",ISBLANK(J68)),INDEX('Issue Code Table'!C:C,MATCH(N:N,'Issue Code Table'!A:A,0)),IF(M68="Critical",6,IF(M68="Significant",5,IF(M68="Moderate",3,2))))</f>
        <v>5</v>
      </c>
    </row>
    <row r="69" spans="1:27" ht="225" x14ac:dyDescent="0.35">
      <c r="A69" s="294" t="s">
        <v>2666</v>
      </c>
      <c r="B69" s="301" t="s">
        <v>966</v>
      </c>
      <c r="C69" s="302" t="s">
        <v>2204</v>
      </c>
      <c r="D69" s="294" t="s">
        <v>219</v>
      </c>
      <c r="E69" s="294" t="s">
        <v>2667</v>
      </c>
      <c r="F69" s="294" t="s">
        <v>2668</v>
      </c>
      <c r="G69" s="294" t="s">
        <v>2669</v>
      </c>
      <c r="H69" s="294" t="s">
        <v>2670</v>
      </c>
      <c r="I69" s="316"/>
      <c r="J69" s="317"/>
      <c r="K69" s="318" t="s">
        <v>1010</v>
      </c>
      <c r="L69" s="316"/>
      <c r="M69" s="132" t="s">
        <v>140</v>
      </c>
      <c r="N69" s="212" t="s">
        <v>185</v>
      </c>
      <c r="O69" s="213" t="s">
        <v>186</v>
      </c>
      <c r="P69" s="319"/>
      <c r="Q69" s="316">
        <v>3.2</v>
      </c>
      <c r="R69" s="316" t="s">
        <v>1011</v>
      </c>
      <c r="S69" s="294" t="s">
        <v>1012</v>
      </c>
      <c r="T69" s="294" t="s">
        <v>2671</v>
      </c>
      <c r="U69" s="294" t="s">
        <v>2672</v>
      </c>
      <c r="V69" s="294" t="s">
        <v>2673</v>
      </c>
      <c r="W69" s="276"/>
      <c r="AA69" s="270">
        <f>IF(OR(J69="Fail",ISBLANK(J69)),INDEX('Issue Code Table'!C:C,MATCH(N:N,'Issue Code Table'!A:A,0)),IF(M69="Critical",6,IF(M69="Significant",5,IF(M69="Moderate",3,2))))</f>
        <v>5</v>
      </c>
    </row>
    <row r="70" spans="1:27" ht="250" x14ac:dyDescent="0.35">
      <c r="A70" s="294" t="s">
        <v>2674</v>
      </c>
      <c r="B70" s="294" t="s">
        <v>180</v>
      </c>
      <c r="C70" s="315" t="s">
        <v>181</v>
      </c>
      <c r="D70" s="294" t="s">
        <v>219</v>
      </c>
      <c r="E70" s="294" t="s">
        <v>2675</v>
      </c>
      <c r="F70" s="294" t="s">
        <v>1016</v>
      </c>
      <c r="G70" s="294" t="s">
        <v>2676</v>
      </c>
      <c r="H70" s="294" t="s">
        <v>2677</v>
      </c>
      <c r="I70" s="316"/>
      <c r="J70" s="317"/>
      <c r="K70" s="318" t="s">
        <v>1019</v>
      </c>
      <c r="L70" s="316"/>
      <c r="M70" s="132" t="s">
        <v>140</v>
      </c>
      <c r="N70" s="212" t="s">
        <v>185</v>
      </c>
      <c r="O70" s="213" t="s">
        <v>186</v>
      </c>
      <c r="P70" s="319"/>
      <c r="Q70" s="316">
        <v>3.2</v>
      </c>
      <c r="R70" s="316" t="s">
        <v>2678</v>
      </c>
      <c r="S70" s="294" t="s">
        <v>2679</v>
      </c>
      <c r="T70" s="294" t="s">
        <v>2680</v>
      </c>
      <c r="U70" s="294" t="s">
        <v>2681</v>
      </c>
      <c r="V70" s="294" t="s">
        <v>2682</v>
      </c>
      <c r="W70" s="276"/>
      <c r="AA70" s="270">
        <f>IF(OR(J70="Fail",ISBLANK(J70)),INDEX('Issue Code Table'!C:C,MATCH(N:N,'Issue Code Table'!A:A,0)),IF(M70="Critical",6,IF(M70="Significant",5,IF(M70="Moderate",3,2))))</f>
        <v>5</v>
      </c>
    </row>
    <row r="71" spans="1:27" ht="87.5" x14ac:dyDescent="0.35">
      <c r="A71" s="294" t="s">
        <v>2683</v>
      </c>
      <c r="B71" s="281" t="s">
        <v>155</v>
      </c>
      <c r="C71" s="315" t="s">
        <v>1165</v>
      </c>
      <c r="D71" s="294" t="s">
        <v>206</v>
      </c>
      <c r="E71" s="294" t="s">
        <v>2684</v>
      </c>
      <c r="F71" s="294" t="s">
        <v>2685</v>
      </c>
      <c r="G71" s="294" t="s">
        <v>2686</v>
      </c>
      <c r="H71" s="294" t="s">
        <v>2687</v>
      </c>
      <c r="I71" s="316"/>
      <c r="J71" s="317"/>
      <c r="K71" s="318" t="s">
        <v>1170</v>
      </c>
      <c r="L71" s="316"/>
      <c r="M71" s="132" t="s">
        <v>151</v>
      </c>
      <c r="N71" s="213" t="s">
        <v>1171</v>
      </c>
      <c r="O71" s="213" t="s">
        <v>1172</v>
      </c>
      <c r="P71" s="319"/>
      <c r="Q71" s="316">
        <v>4</v>
      </c>
      <c r="R71" s="316">
        <v>4.3</v>
      </c>
      <c r="S71" s="294" t="s">
        <v>1175</v>
      </c>
      <c r="T71" s="294" t="s">
        <v>2072</v>
      </c>
      <c r="U71" s="294" t="s">
        <v>2688</v>
      </c>
      <c r="V71" s="294"/>
      <c r="W71" s="276"/>
      <c r="AA71" s="270">
        <f>IF(OR(J71="Fail",ISBLANK(J71)),INDEX('Issue Code Table'!C:C,MATCH(N:N,'Issue Code Table'!A:A,0)),IF(M71="Critical",6,IF(M71="Significant",5,IF(M71="Moderate",3,2))))</f>
        <v>4</v>
      </c>
    </row>
    <row r="72" spans="1:27" ht="137.5" x14ac:dyDescent="0.35">
      <c r="A72" s="294" t="s">
        <v>2689</v>
      </c>
      <c r="B72" s="294" t="s">
        <v>457</v>
      </c>
      <c r="C72" s="315" t="s">
        <v>458</v>
      </c>
      <c r="D72" s="294" t="s">
        <v>219</v>
      </c>
      <c r="E72" s="294" t="s">
        <v>2690</v>
      </c>
      <c r="F72" s="294" t="s">
        <v>1190</v>
      </c>
      <c r="G72" s="294" t="s">
        <v>2691</v>
      </c>
      <c r="H72" s="294" t="s">
        <v>1192</v>
      </c>
      <c r="I72" s="316"/>
      <c r="J72" s="317"/>
      <c r="K72" s="318" t="s">
        <v>2076</v>
      </c>
      <c r="L72" s="316"/>
      <c r="M72" s="132" t="s">
        <v>140</v>
      </c>
      <c r="N72" s="213" t="s">
        <v>1194</v>
      </c>
      <c r="O72" s="213" t="s">
        <v>1195</v>
      </c>
      <c r="P72" s="319"/>
      <c r="Q72" s="316">
        <v>4.2</v>
      </c>
      <c r="R72" s="316" t="s">
        <v>1186</v>
      </c>
      <c r="S72" s="294" t="s">
        <v>1197</v>
      </c>
      <c r="T72" s="294" t="s">
        <v>2692</v>
      </c>
      <c r="U72" s="294" t="s">
        <v>2693</v>
      </c>
      <c r="V72" s="294" t="s">
        <v>2694</v>
      </c>
      <c r="W72" s="276"/>
      <c r="AA72" s="270">
        <f>IF(OR(J72="Fail",ISBLANK(J72)),INDEX('Issue Code Table'!C:C,MATCH(N:N,'Issue Code Table'!A:A,0)),IF(M72="Critical",6,IF(M72="Significant",5,IF(M72="Moderate",3,2))))</f>
        <v>6</v>
      </c>
    </row>
    <row r="73" spans="1:27" ht="62.5" x14ac:dyDescent="0.35">
      <c r="A73" s="294" t="s">
        <v>2695</v>
      </c>
      <c r="B73" s="294" t="s">
        <v>313</v>
      </c>
      <c r="C73" s="315" t="s">
        <v>314</v>
      </c>
      <c r="D73" s="294" t="s">
        <v>219</v>
      </c>
      <c r="E73" s="294" t="s">
        <v>2696</v>
      </c>
      <c r="F73" s="294" t="s">
        <v>2697</v>
      </c>
      <c r="G73" s="294" t="s">
        <v>1292</v>
      </c>
      <c r="H73" s="294" t="s">
        <v>1293</v>
      </c>
      <c r="I73" s="316"/>
      <c r="J73" s="317"/>
      <c r="K73" s="318" t="s">
        <v>1294</v>
      </c>
      <c r="L73" s="316"/>
      <c r="M73" s="132" t="s">
        <v>140</v>
      </c>
      <c r="N73" s="213" t="s">
        <v>185</v>
      </c>
      <c r="O73" s="213" t="s">
        <v>186</v>
      </c>
      <c r="P73" s="319"/>
      <c r="Q73" s="316">
        <v>5</v>
      </c>
      <c r="R73" s="316">
        <v>5.6</v>
      </c>
      <c r="S73" s="294" t="s">
        <v>1297</v>
      </c>
      <c r="T73" s="294" t="s">
        <v>1298</v>
      </c>
      <c r="U73" s="294" t="s">
        <v>2698</v>
      </c>
      <c r="V73" s="294" t="s">
        <v>2699</v>
      </c>
      <c r="W73" s="276"/>
      <c r="AA73" s="270">
        <f>IF(OR(J73="Fail",ISBLANK(J73)),INDEX('Issue Code Table'!C:C,MATCH(N:N,'Issue Code Table'!A:A,0)),IF(M73="Critical",6,IF(M73="Significant",5,IF(M73="Moderate",3,2))))</f>
        <v>5</v>
      </c>
    </row>
    <row r="74" spans="1:27" ht="162.5" x14ac:dyDescent="0.35">
      <c r="A74" s="294" t="s">
        <v>2700</v>
      </c>
      <c r="B74" s="294" t="s">
        <v>457</v>
      </c>
      <c r="C74" s="315" t="s">
        <v>458</v>
      </c>
      <c r="D74" s="294" t="s">
        <v>219</v>
      </c>
      <c r="E74" s="294" t="s">
        <v>2701</v>
      </c>
      <c r="F74" s="294" t="s">
        <v>2702</v>
      </c>
      <c r="G74" s="294" t="s">
        <v>2703</v>
      </c>
      <c r="H74" s="294" t="s">
        <v>1305</v>
      </c>
      <c r="I74" s="316"/>
      <c r="J74" s="317"/>
      <c r="K74" s="318" t="s">
        <v>1306</v>
      </c>
      <c r="L74" s="316"/>
      <c r="M74" s="132" t="s">
        <v>140</v>
      </c>
      <c r="N74" s="213" t="s">
        <v>1307</v>
      </c>
      <c r="O74" s="213" t="s">
        <v>1308</v>
      </c>
      <c r="P74" s="319"/>
      <c r="Q74" s="316">
        <v>5</v>
      </c>
      <c r="R74" s="316">
        <v>5.7</v>
      </c>
      <c r="S74" s="294" t="s">
        <v>1310</v>
      </c>
      <c r="T74" s="294" t="s">
        <v>2704</v>
      </c>
      <c r="U74" s="294" t="s">
        <v>2705</v>
      </c>
      <c r="V74" s="294" t="s">
        <v>2706</v>
      </c>
      <c r="W74" s="276"/>
      <c r="AA74" s="270">
        <f>IF(OR(J74="Fail",ISBLANK(J74)),INDEX('Issue Code Table'!C:C,MATCH(N:N,'Issue Code Table'!A:A,0)),IF(M74="Critical",6,IF(M74="Significant",5,IF(M74="Moderate",3,2))))</f>
        <v>6</v>
      </c>
    </row>
    <row r="75" spans="1:27" ht="100" x14ac:dyDescent="0.35">
      <c r="A75" s="294" t="s">
        <v>2707</v>
      </c>
      <c r="B75" s="294" t="s">
        <v>313</v>
      </c>
      <c r="C75" s="315" t="s">
        <v>314</v>
      </c>
      <c r="D75" s="294" t="s">
        <v>219</v>
      </c>
      <c r="E75" s="294" t="s">
        <v>2708</v>
      </c>
      <c r="F75" s="294" t="s">
        <v>2709</v>
      </c>
      <c r="G75" s="294" t="s">
        <v>4873</v>
      </c>
      <c r="H75" s="294" t="s">
        <v>2710</v>
      </c>
      <c r="I75" s="316"/>
      <c r="J75" s="317"/>
      <c r="K75" s="318" t="s">
        <v>2095</v>
      </c>
      <c r="L75" s="321"/>
      <c r="M75" s="132" t="s">
        <v>140</v>
      </c>
      <c r="N75" s="213" t="s">
        <v>651</v>
      </c>
      <c r="O75" s="213" t="s">
        <v>652</v>
      </c>
      <c r="P75" s="319"/>
      <c r="Q75" s="316">
        <v>5.0999999999999996</v>
      </c>
      <c r="R75" s="316" t="s">
        <v>1318</v>
      </c>
      <c r="S75" s="294" t="s">
        <v>1319</v>
      </c>
      <c r="T75" s="294" t="s">
        <v>2711</v>
      </c>
      <c r="U75" s="294" t="s">
        <v>2712</v>
      </c>
      <c r="V75" s="294" t="s">
        <v>2713</v>
      </c>
      <c r="W75" s="276"/>
      <c r="AA75" s="270">
        <f>IF(OR(J75="Fail",ISBLANK(J75)),INDEX('Issue Code Table'!C:C,MATCH(N:N,'Issue Code Table'!A:A,0)),IF(M75="Critical",6,IF(M75="Significant",5,IF(M75="Moderate",3,2))))</f>
        <v>5</v>
      </c>
    </row>
    <row r="76" spans="1:27" ht="100" x14ac:dyDescent="0.35">
      <c r="A76" s="294" t="s">
        <v>2714</v>
      </c>
      <c r="B76" s="294" t="s">
        <v>457</v>
      </c>
      <c r="C76" s="315" t="s">
        <v>458</v>
      </c>
      <c r="D76" s="294" t="s">
        <v>219</v>
      </c>
      <c r="E76" s="294" t="s">
        <v>2715</v>
      </c>
      <c r="F76" s="294" t="s">
        <v>2716</v>
      </c>
      <c r="G76" s="294" t="s">
        <v>2717</v>
      </c>
      <c r="H76" s="294" t="s">
        <v>1325</v>
      </c>
      <c r="I76" s="316"/>
      <c r="J76" s="317"/>
      <c r="K76" s="318" t="s">
        <v>1326</v>
      </c>
      <c r="L76" s="316"/>
      <c r="M76" s="132" t="s">
        <v>151</v>
      </c>
      <c r="N76" s="213" t="s">
        <v>464</v>
      </c>
      <c r="O76" s="213" t="s">
        <v>465</v>
      </c>
      <c r="P76" s="319"/>
      <c r="Q76" s="316">
        <v>5.0999999999999996</v>
      </c>
      <c r="R76" s="316" t="s">
        <v>1327</v>
      </c>
      <c r="S76" s="294" t="s">
        <v>1328</v>
      </c>
      <c r="T76" s="294" t="s">
        <v>2718</v>
      </c>
      <c r="U76" s="294" t="s">
        <v>2719</v>
      </c>
      <c r="V76" s="294"/>
      <c r="W76" s="276"/>
      <c r="AA76" s="270">
        <f>IF(OR(J76="Fail",ISBLANK(J76)),INDEX('Issue Code Table'!C:C,MATCH(N:N,'Issue Code Table'!A:A,0)),IF(M76="Critical",6,IF(M76="Significant",5,IF(M76="Moderate",3,2))))</f>
        <v>4</v>
      </c>
    </row>
    <row r="77" spans="1:27" ht="112.5" x14ac:dyDescent="0.35">
      <c r="A77" s="294" t="s">
        <v>2720</v>
      </c>
      <c r="B77" s="294" t="s">
        <v>457</v>
      </c>
      <c r="C77" s="315" t="s">
        <v>458</v>
      </c>
      <c r="D77" s="294" t="s">
        <v>219</v>
      </c>
      <c r="E77" s="294" t="s">
        <v>2721</v>
      </c>
      <c r="F77" s="294" t="s">
        <v>2722</v>
      </c>
      <c r="G77" s="294" t="s">
        <v>2723</v>
      </c>
      <c r="H77" s="294" t="s">
        <v>1333</v>
      </c>
      <c r="I77" s="316"/>
      <c r="J77" s="317"/>
      <c r="K77" s="318" t="s">
        <v>1334</v>
      </c>
      <c r="L77" s="316"/>
      <c r="M77" s="132" t="s">
        <v>151</v>
      </c>
      <c r="N77" s="213" t="s">
        <v>464</v>
      </c>
      <c r="O77" s="213" t="s">
        <v>465</v>
      </c>
      <c r="P77" s="319"/>
      <c r="Q77" s="316">
        <v>5.0999999999999996</v>
      </c>
      <c r="R77" s="316" t="s">
        <v>1335</v>
      </c>
      <c r="S77" s="294" t="s">
        <v>1336</v>
      </c>
      <c r="T77" s="294" t="s">
        <v>2724</v>
      </c>
      <c r="U77" s="294" t="s">
        <v>2725</v>
      </c>
      <c r="V77" s="294"/>
      <c r="W77" s="276"/>
      <c r="AA77" s="270">
        <f>IF(OR(J77="Fail",ISBLANK(J77)),INDEX('Issue Code Table'!C:C,MATCH(N:N,'Issue Code Table'!A:A,0)),IF(M77="Critical",6,IF(M77="Significant",5,IF(M77="Moderate",3,2))))</f>
        <v>4</v>
      </c>
    </row>
    <row r="78" spans="1:27" ht="112.5" x14ac:dyDescent="0.35">
      <c r="A78" s="294" t="s">
        <v>2726</v>
      </c>
      <c r="B78" s="294" t="s">
        <v>457</v>
      </c>
      <c r="C78" s="315" t="s">
        <v>458</v>
      </c>
      <c r="D78" s="294" t="s">
        <v>219</v>
      </c>
      <c r="E78" s="294" t="s">
        <v>2727</v>
      </c>
      <c r="F78" s="294" t="s">
        <v>2728</v>
      </c>
      <c r="G78" s="294" t="s">
        <v>2729</v>
      </c>
      <c r="H78" s="294" t="s">
        <v>1341</v>
      </c>
      <c r="I78" s="316"/>
      <c r="J78" s="317"/>
      <c r="K78" s="318" t="s">
        <v>1342</v>
      </c>
      <c r="L78" s="316"/>
      <c r="M78" s="132" t="s">
        <v>151</v>
      </c>
      <c r="N78" s="213" t="s">
        <v>464</v>
      </c>
      <c r="O78" s="213" t="s">
        <v>465</v>
      </c>
      <c r="P78" s="319"/>
      <c r="Q78" s="316">
        <v>5.0999999999999996</v>
      </c>
      <c r="R78" s="316" t="s">
        <v>1343</v>
      </c>
      <c r="S78" s="294" t="s">
        <v>1336</v>
      </c>
      <c r="T78" s="294" t="s">
        <v>2730</v>
      </c>
      <c r="U78" s="294" t="s">
        <v>2731</v>
      </c>
      <c r="V78" s="294"/>
      <c r="W78" s="276"/>
      <c r="AA78" s="270">
        <f>IF(OR(J78="Fail",ISBLANK(J78)),INDEX('Issue Code Table'!C:C,MATCH(N:N,'Issue Code Table'!A:A,0)),IF(M78="Critical",6,IF(M78="Significant",5,IF(M78="Moderate",3,2))))</f>
        <v>4</v>
      </c>
    </row>
    <row r="79" spans="1:27" ht="125" x14ac:dyDescent="0.35">
      <c r="A79" s="294" t="s">
        <v>2732</v>
      </c>
      <c r="B79" s="294" t="s">
        <v>457</v>
      </c>
      <c r="C79" s="315" t="s">
        <v>458</v>
      </c>
      <c r="D79" s="294" t="s">
        <v>219</v>
      </c>
      <c r="E79" s="294" t="s">
        <v>2733</v>
      </c>
      <c r="F79" s="294" t="s">
        <v>2734</v>
      </c>
      <c r="G79" s="294" t="s">
        <v>2735</v>
      </c>
      <c r="H79" s="294" t="s">
        <v>1348</v>
      </c>
      <c r="I79" s="316"/>
      <c r="J79" s="317"/>
      <c r="K79" s="318" t="s">
        <v>1349</v>
      </c>
      <c r="L79" s="316"/>
      <c r="M79" s="132" t="s">
        <v>151</v>
      </c>
      <c r="N79" s="213" t="s">
        <v>464</v>
      </c>
      <c r="O79" s="213" t="s">
        <v>465</v>
      </c>
      <c r="P79" s="319"/>
      <c r="Q79" s="316">
        <v>5.0999999999999996</v>
      </c>
      <c r="R79" s="316" t="s">
        <v>1350</v>
      </c>
      <c r="S79" s="294" t="s">
        <v>1336</v>
      </c>
      <c r="T79" s="294" t="s">
        <v>2736</v>
      </c>
      <c r="U79" s="294" t="s">
        <v>2737</v>
      </c>
      <c r="V79" s="294"/>
      <c r="W79" s="276"/>
      <c r="AA79" s="270">
        <f>IF(OR(J79="Fail",ISBLANK(J79)),INDEX('Issue Code Table'!C:C,MATCH(N:N,'Issue Code Table'!A:A,0)),IF(M79="Critical",6,IF(M79="Significant",5,IF(M79="Moderate",3,2))))</f>
        <v>4</v>
      </c>
    </row>
    <row r="80" spans="1:27" ht="125" x14ac:dyDescent="0.35">
      <c r="A80" s="294" t="s">
        <v>2738</v>
      </c>
      <c r="B80" s="294" t="s">
        <v>457</v>
      </c>
      <c r="C80" s="315" t="s">
        <v>458</v>
      </c>
      <c r="D80" s="294" t="s">
        <v>219</v>
      </c>
      <c r="E80" s="294" t="s">
        <v>2739</v>
      </c>
      <c r="F80" s="294" t="s">
        <v>2740</v>
      </c>
      <c r="G80" s="294" t="s">
        <v>2741</v>
      </c>
      <c r="H80" s="294" t="s">
        <v>1355</v>
      </c>
      <c r="I80" s="316"/>
      <c r="J80" s="317"/>
      <c r="K80" s="318" t="s">
        <v>1356</v>
      </c>
      <c r="L80" s="316"/>
      <c r="M80" s="132" t="s">
        <v>151</v>
      </c>
      <c r="N80" s="213" t="s">
        <v>464</v>
      </c>
      <c r="O80" s="213" t="s">
        <v>465</v>
      </c>
      <c r="P80" s="319"/>
      <c r="Q80" s="316">
        <v>5.0999999999999996</v>
      </c>
      <c r="R80" s="316" t="s">
        <v>1357</v>
      </c>
      <c r="S80" s="294" t="s">
        <v>1336</v>
      </c>
      <c r="T80" s="294" t="s">
        <v>2742</v>
      </c>
      <c r="U80" s="294" t="s">
        <v>2743</v>
      </c>
      <c r="V80" s="294"/>
      <c r="W80" s="276"/>
      <c r="AA80" s="270">
        <f>IF(OR(J80="Fail",ISBLANK(J80)),INDEX('Issue Code Table'!C:C,MATCH(N:N,'Issue Code Table'!A:A,0)),IF(M80="Critical",6,IF(M80="Significant",5,IF(M80="Moderate",3,2))))</f>
        <v>4</v>
      </c>
    </row>
    <row r="81" spans="1:27" ht="162.5" x14ac:dyDescent="0.35">
      <c r="A81" s="294" t="s">
        <v>2744</v>
      </c>
      <c r="B81" s="294" t="s">
        <v>457</v>
      </c>
      <c r="C81" s="315" t="s">
        <v>458</v>
      </c>
      <c r="D81" s="294" t="s">
        <v>219</v>
      </c>
      <c r="E81" s="294" t="s">
        <v>2745</v>
      </c>
      <c r="F81" s="294" t="s">
        <v>2746</v>
      </c>
      <c r="G81" s="294" t="s">
        <v>2747</v>
      </c>
      <c r="H81" s="294" t="s">
        <v>1362</v>
      </c>
      <c r="I81" s="316"/>
      <c r="J81" s="317"/>
      <c r="K81" s="318" t="s">
        <v>1363</v>
      </c>
      <c r="L81" s="316"/>
      <c r="M81" s="132" t="s">
        <v>151</v>
      </c>
      <c r="N81" s="213" t="s">
        <v>464</v>
      </c>
      <c r="O81" s="213" t="s">
        <v>465</v>
      </c>
      <c r="P81" s="319"/>
      <c r="Q81" s="316">
        <v>5.0999999999999996</v>
      </c>
      <c r="R81" s="316" t="s">
        <v>1364</v>
      </c>
      <c r="S81" s="294" t="s">
        <v>1336</v>
      </c>
      <c r="T81" s="294" t="s">
        <v>2748</v>
      </c>
      <c r="U81" s="294" t="s">
        <v>2749</v>
      </c>
      <c r="V81" s="294"/>
      <c r="W81" s="276"/>
      <c r="AA81" s="270">
        <f>IF(OR(J81="Fail",ISBLANK(J81)),INDEX('Issue Code Table'!C:C,MATCH(N:N,'Issue Code Table'!A:A,0)),IF(M81="Critical",6,IF(M81="Significant",5,IF(M81="Moderate",3,2))))</f>
        <v>4</v>
      </c>
    </row>
    <row r="82" spans="1:27" ht="337.5" x14ac:dyDescent="0.35">
      <c r="A82" s="294" t="s">
        <v>2750</v>
      </c>
      <c r="B82" s="294" t="s">
        <v>457</v>
      </c>
      <c r="C82" s="315" t="s">
        <v>458</v>
      </c>
      <c r="D82" s="294" t="s">
        <v>219</v>
      </c>
      <c r="E82" s="294" t="s">
        <v>2751</v>
      </c>
      <c r="F82" s="294" t="s">
        <v>2752</v>
      </c>
      <c r="G82" s="294" t="s">
        <v>2753</v>
      </c>
      <c r="H82" s="294" t="s">
        <v>2754</v>
      </c>
      <c r="I82" s="316"/>
      <c r="J82" s="317"/>
      <c r="K82" s="318" t="s">
        <v>2103</v>
      </c>
      <c r="L82" s="316"/>
      <c r="M82" s="132" t="s">
        <v>140</v>
      </c>
      <c r="N82" s="212" t="s">
        <v>185</v>
      </c>
      <c r="O82" s="213" t="s">
        <v>186</v>
      </c>
      <c r="P82" s="319"/>
      <c r="Q82" s="316">
        <v>5.0999999999999996</v>
      </c>
      <c r="R82" s="316" t="s">
        <v>1371</v>
      </c>
      <c r="S82" s="294" t="s">
        <v>1372</v>
      </c>
      <c r="T82" s="294" t="s">
        <v>2755</v>
      </c>
      <c r="U82" s="294" t="s">
        <v>2756</v>
      </c>
      <c r="V82" s="294" t="s">
        <v>2757</v>
      </c>
      <c r="W82" s="276"/>
      <c r="AA82" s="270">
        <f>IF(OR(J82="Fail",ISBLANK(J82)),INDEX('Issue Code Table'!C:C,MATCH(N:N,'Issue Code Table'!A:A,0)),IF(M82="Critical",6,IF(M82="Significant",5,IF(M82="Moderate",3,2))))</f>
        <v>5</v>
      </c>
    </row>
    <row r="83" spans="1:27" ht="112.5" x14ac:dyDescent="0.35">
      <c r="A83" s="294" t="s">
        <v>2758</v>
      </c>
      <c r="B83" s="294" t="s">
        <v>457</v>
      </c>
      <c r="C83" s="315" t="s">
        <v>458</v>
      </c>
      <c r="D83" s="294" t="s">
        <v>219</v>
      </c>
      <c r="E83" s="294" t="s">
        <v>2759</v>
      </c>
      <c r="F83" s="294" t="s">
        <v>2760</v>
      </c>
      <c r="G83" s="294" t="s">
        <v>2761</v>
      </c>
      <c r="H83" s="294" t="s">
        <v>2762</v>
      </c>
      <c r="I83" s="316"/>
      <c r="J83" s="317"/>
      <c r="K83" s="318" t="s">
        <v>1379</v>
      </c>
      <c r="L83" s="316"/>
      <c r="M83" s="132" t="s">
        <v>151</v>
      </c>
      <c r="N83" s="213" t="s">
        <v>464</v>
      </c>
      <c r="O83" s="213" t="s">
        <v>465</v>
      </c>
      <c r="P83" s="319"/>
      <c r="Q83" s="316">
        <v>5.2</v>
      </c>
      <c r="R83" s="316" t="s">
        <v>1381</v>
      </c>
      <c r="S83" s="294" t="s">
        <v>1382</v>
      </c>
      <c r="T83" s="294" t="s">
        <v>2763</v>
      </c>
      <c r="U83" s="294" t="s">
        <v>2764</v>
      </c>
      <c r="V83" s="294"/>
      <c r="W83" s="276"/>
      <c r="AA83" s="270">
        <f>IF(OR(J83="Fail",ISBLANK(J83)),INDEX('Issue Code Table'!C:C,MATCH(N:N,'Issue Code Table'!A:A,0)),IF(M83="Critical",6,IF(M83="Significant",5,IF(M83="Moderate",3,2))))</f>
        <v>4</v>
      </c>
    </row>
    <row r="84" spans="1:27" ht="409.5" x14ac:dyDescent="0.35">
      <c r="A84" s="294" t="s">
        <v>2765</v>
      </c>
      <c r="B84" s="294" t="s">
        <v>180</v>
      </c>
      <c r="C84" s="315" t="s">
        <v>181</v>
      </c>
      <c r="D84" s="294" t="s">
        <v>219</v>
      </c>
      <c r="E84" s="294" t="s">
        <v>2766</v>
      </c>
      <c r="F84" s="294" t="s">
        <v>2767</v>
      </c>
      <c r="G84" s="294" t="s">
        <v>2768</v>
      </c>
      <c r="H84" s="294" t="s">
        <v>2769</v>
      </c>
      <c r="I84" s="316"/>
      <c r="J84" s="317"/>
      <c r="K84" s="318" t="s">
        <v>2770</v>
      </c>
      <c r="L84" s="324"/>
      <c r="M84" s="132" t="s">
        <v>140</v>
      </c>
      <c r="N84" s="325" t="s">
        <v>487</v>
      </c>
      <c r="O84" s="213" t="s">
        <v>488</v>
      </c>
      <c r="P84" s="319"/>
      <c r="Q84" s="316">
        <v>5.2</v>
      </c>
      <c r="R84" s="316" t="s">
        <v>1390</v>
      </c>
      <c r="S84" s="294" t="s">
        <v>1504</v>
      </c>
      <c r="T84" s="294" t="s">
        <v>2771</v>
      </c>
      <c r="U84" s="294" t="s">
        <v>4874</v>
      </c>
      <c r="V84" s="294" t="s">
        <v>2772</v>
      </c>
      <c r="W84" s="276"/>
      <c r="AA84" s="270">
        <f>IF(OR(J84="Fail",ISBLANK(J84)),INDEX('Issue Code Table'!C:C,MATCH(N:N,'Issue Code Table'!A:A,0)),IF(M84="Critical",6,IF(M84="Significant",5,IF(M84="Moderate",3,2))))</f>
        <v>5</v>
      </c>
    </row>
    <row r="85" spans="1:27" ht="409.5" x14ac:dyDescent="0.35">
      <c r="A85" s="294" t="s">
        <v>2773</v>
      </c>
      <c r="B85" s="294" t="s">
        <v>313</v>
      </c>
      <c r="C85" s="315" t="s">
        <v>314</v>
      </c>
      <c r="D85" s="294" t="s">
        <v>219</v>
      </c>
      <c r="E85" s="294" t="s">
        <v>2774</v>
      </c>
      <c r="F85" s="294" t="s">
        <v>2775</v>
      </c>
      <c r="G85" s="294" t="s">
        <v>4875</v>
      </c>
      <c r="H85" s="294" t="s">
        <v>2776</v>
      </c>
      <c r="I85" s="316"/>
      <c r="J85" s="317"/>
      <c r="K85" s="318" t="s">
        <v>2777</v>
      </c>
      <c r="L85" s="316"/>
      <c r="M85" s="132" t="s">
        <v>140</v>
      </c>
      <c r="N85" s="325" t="s">
        <v>487</v>
      </c>
      <c r="O85" s="213" t="s">
        <v>488</v>
      </c>
      <c r="P85" s="319"/>
      <c r="Q85" s="316">
        <v>5.2</v>
      </c>
      <c r="R85" s="316" t="s">
        <v>1400</v>
      </c>
      <c r="S85" s="294" t="s">
        <v>2778</v>
      </c>
      <c r="T85" s="294" t="s">
        <v>2779</v>
      </c>
      <c r="U85" s="294" t="s">
        <v>2780</v>
      </c>
      <c r="V85" s="294" t="s">
        <v>2781</v>
      </c>
      <c r="W85" s="276"/>
      <c r="AA85" s="270">
        <f>IF(OR(J85="Fail",ISBLANK(J85)),INDEX('Issue Code Table'!C:C,MATCH(N:N,'Issue Code Table'!A:A,0)),IF(M85="Critical",6,IF(M85="Significant",5,IF(M85="Moderate",3,2))))</f>
        <v>5</v>
      </c>
    </row>
    <row r="86" spans="1:27" ht="409.5" x14ac:dyDescent="0.35">
      <c r="A86" s="294" t="s">
        <v>2782</v>
      </c>
      <c r="B86" s="294" t="s">
        <v>313</v>
      </c>
      <c r="C86" s="315" t="s">
        <v>314</v>
      </c>
      <c r="D86" s="294" t="s">
        <v>219</v>
      </c>
      <c r="E86" s="294" t="s">
        <v>2783</v>
      </c>
      <c r="F86" s="294" t="s">
        <v>2784</v>
      </c>
      <c r="G86" s="294" t="s">
        <v>2785</v>
      </c>
      <c r="H86" s="294" t="s">
        <v>2786</v>
      </c>
      <c r="I86" s="316"/>
      <c r="J86" s="317"/>
      <c r="K86" s="318" t="s">
        <v>2787</v>
      </c>
      <c r="L86" s="316"/>
      <c r="M86" s="132" t="s">
        <v>140</v>
      </c>
      <c r="N86" s="325" t="s">
        <v>487</v>
      </c>
      <c r="O86" s="213" t="s">
        <v>488</v>
      </c>
      <c r="P86" s="319"/>
      <c r="Q86" s="316">
        <v>5.2</v>
      </c>
      <c r="R86" s="316" t="s">
        <v>1408</v>
      </c>
      <c r="S86" s="294" t="s">
        <v>2788</v>
      </c>
      <c r="T86" s="294" t="s">
        <v>2789</v>
      </c>
      <c r="U86" s="294" t="s">
        <v>2790</v>
      </c>
      <c r="V86" s="294" t="s">
        <v>2791</v>
      </c>
      <c r="W86" s="276"/>
      <c r="AA86" s="270">
        <f>IF(OR(J86="Fail",ISBLANK(J86)),INDEX('Issue Code Table'!C:C,MATCH(N:N,'Issue Code Table'!A:A,0)),IF(M86="Critical",6,IF(M86="Significant",5,IF(M86="Moderate",3,2))))</f>
        <v>5</v>
      </c>
    </row>
    <row r="87" spans="1:27" ht="175" x14ac:dyDescent="0.35">
      <c r="A87" s="294" t="s">
        <v>2792</v>
      </c>
      <c r="B87" s="294" t="s">
        <v>2362</v>
      </c>
      <c r="C87" s="315" t="s">
        <v>2363</v>
      </c>
      <c r="D87" s="294" t="s">
        <v>219</v>
      </c>
      <c r="E87" s="294" t="s">
        <v>2793</v>
      </c>
      <c r="F87" s="294" t="s">
        <v>2794</v>
      </c>
      <c r="G87" s="294" t="s">
        <v>2795</v>
      </c>
      <c r="H87" s="294" t="s">
        <v>2796</v>
      </c>
      <c r="I87" s="316"/>
      <c r="J87" s="317"/>
      <c r="K87" s="318" t="s">
        <v>2797</v>
      </c>
      <c r="L87" s="316"/>
      <c r="M87" s="132" t="s">
        <v>151</v>
      </c>
      <c r="N87" s="213" t="s">
        <v>1398</v>
      </c>
      <c r="O87" s="213" t="s">
        <v>1399</v>
      </c>
      <c r="P87" s="319"/>
      <c r="Q87" s="316">
        <v>5.2</v>
      </c>
      <c r="R87" s="316" t="s">
        <v>1419</v>
      </c>
      <c r="S87" s="294" t="s">
        <v>2798</v>
      </c>
      <c r="T87" s="294" t="s">
        <v>2799</v>
      </c>
      <c r="U87" s="294" t="s">
        <v>2800</v>
      </c>
      <c r="V87" s="294"/>
      <c r="W87" s="276"/>
      <c r="AA87" s="270">
        <f>IF(OR(J87="Fail",ISBLANK(J87)),INDEX('Issue Code Table'!C:C,MATCH(N:N,'Issue Code Table'!A:A,0)),IF(M87="Critical",6,IF(M87="Significant",5,IF(M87="Moderate",3,2))))</f>
        <v>3</v>
      </c>
    </row>
    <row r="88" spans="1:27" ht="112.5" x14ac:dyDescent="0.35">
      <c r="A88" s="294" t="s">
        <v>2801</v>
      </c>
      <c r="B88" s="294" t="s">
        <v>457</v>
      </c>
      <c r="C88" s="315" t="s">
        <v>458</v>
      </c>
      <c r="D88" s="294" t="s">
        <v>219</v>
      </c>
      <c r="E88" s="294" t="s">
        <v>1412</v>
      </c>
      <c r="F88" s="294" t="s">
        <v>2802</v>
      </c>
      <c r="G88" s="294" t="s">
        <v>2803</v>
      </c>
      <c r="H88" s="294" t="s">
        <v>1414</v>
      </c>
      <c r="I88" s="316"/>
      <c r="J88" s="317"/>
      <c r="K88" s="318" t="s">
        <v>1415</v>
      </c>
      <c r="L88" s="326" t="s">
        <v>1416</v>
      </c>
      <c r="M88" s="132" t="s">
        <v>140</v>
      </c>
      <c r="N88" s="213" t="s">
        <v>1417</v>
      </c>
      <c r="O88" s="213" t="s">
        <v>1418</v>
      </c>
      <c r="P88" s="319"/>
      <c r="Q88" s="316">
        <v>5.2</v>
      </c>
      <c r="R88" s="316" t="s">
        <v>1436</v>
      </c>
      <c r="S88" s="294" t="s">
        <v>2109</v>
      </c>
      <c r="T88" s="294" t="s">
        <v>2804</v>
      </c>
      <c r="U88" s="294" t="s">
        <v>2805</v>
      </c>
      <c r="V88" s="294" t="s">
        <v>2806</v>
      </c>
      <c r="W88" s="276"/>
      <c r="AA88" s="270">
        <f>IF(OR(J88="Fail",ISBLANK(J88)),INDEX('Issue Code Table'!C:C,MATCH(N:N,'Issue Code Table'!A:A,0)),IF(M88="Critical",6,IF(M88="Significant",5,IF(M88="Moderate",3,2))))</f>
        <v>5</v>
      </c>
    </row>
    <row r="89" spans="1:27" ht="112.5" x14ac:dyDescent="0.35">
      <c r="A89" s="294" t="s">
        <v>2807</v>
      </c>
      <c r="B89" s="294" t="s">
        <v>457</v>
      </c>
      <c r="C89" s="315" t="s">
        <v>458</v>
      </c>
      <c r="D89" s="294" t="s">
        <v>219</v>
      </c>
      <c r="E89" s="294" t="s">
        <v>2808</v>
      </c>
      <c r="F89" s="294" t="s">
        <v>2809</v>
      </c>
      <c r="G89" s="294" t="s">
        <v>2810</v>
      </c>
      <c r="H89" s="294" t="s">
        <v>1425</v>
      </c>
      <c r="I89" s="316"/>
      <c r="J89" s="317"/>
      <c r="K89" s="318" t="s">
        <v>1426</v>
      </c>
      <c r="L89" s="316"/>
      <c r="M89" s="132" t="s">
        <v>140</v>
      </c>
      <c r="N89" s="212" t="s">
        <v>185</v>
      </c>
      <c r="O89" s="213" t="s">
        <v>186</v>
      </c>
      <c r="P89" s="319"/>
      <c r="Q89" s="316">
        <v>5.2</v>
      </c>
      <c r="R89" s="316" t="s">
        <v>1447</v>
      </c>
      <c r="S89" s="294" t="s">
        <v>1428</v>
      </c>
      <c r="T89" s="294" t="s">
        <v>2811</v>
      </c>
      <c r="U89" s="294" t="s">
        <v>2812</v>
      </c>
      <c r="V89" s="294" t="s">
        <v>2772</v>
      </c>
      <c r="W89" s="276"/>
      <c r="AA89" s="270">
        <f>IF(OR(J89="Fail",ISBLANK(J89)),INDEX('Issue Code Table'!C:C,MATCH(N:N,'Issue Code Table'!A:A,0)),IF(M89="Critical",6,IF(M89="Significant",5,IF(M89="Moderate",3,2))))</f>
        <v>5</v>
      </c>
    </row>
    <row r="90" spans="1:27" ht="100" x14ac:dyDescent="0.35">
      <c r="A90" s="294" t="s">
        <v>2813</v>
      </c>
      <c r="B90" s="294" t="s">
        <v>457</v>
      </c>
      <c r="C90" s="315" t="s">
        <v>458</v>
      </c>
      <c r="D90" s="294" t="s">
        <v>219</v>
      </c>
      <c r="E90" s="294" t="s">
        <v>1431</v>
      </c>
      <c r="F90" s="294" t="s">
        <v>2814</v>
      </c>
      <c r="G90" s="294" t="s">
        <v>2815</v>
      </c>
      <c r="H90" s="294" t="s">
        <v>1434</v>
      </c>
      <c r="I90" s="316"/>
      <c r="J90" s="317"/>
      <c r="K90" s="318" t="s">
        <v>1435</v>
      </c>
      <c r="L90" s="316"/>
      <c r="M90" s="132" t="s">
        <v>140</v>
      </c>
      <c r="N90" s="212" t="s">
        <v>185</v>
      </c>
      <c r="O90" s="213" t="s">
        <v>186</v>
      </c>
      <c r="P90" s="319"/>
      <c r="Q90" s="316">
        <v>5.2</v>
      </c>
      <c r="R90" s="316" t="s">
        <v>1455</v>
      </c>
      <c r="S90" s="294" t="s">
        <v>2816</v>
      </c>
      <c r="T90" s="294" t="s">
        <v>2817</v>
      </c>
      <c r="U90" s="294" t="s">
        <v>2818</v>
      </c>
      <c r="V90" s="294" t="s">
        <v>2772</v>
      </c>
      <c r="W90" s="276"/>
      <c r="AA90" s="270">
        <f>IF(OR(J90="Fail",ISBLANK(J90)),INDEX('Issue Code Table'!C:C,MATCH(N:N,'Issue Code Table'!A:A,0)),IF(M90="Critical",6,IF(M90="Significant",5,IF(M90="Moderate",3,2))))</f>
        <v>5</v>
      </c>
    </row>
    <row r="91" spans="1:27" ht="100" x14ac:dyDescent="0.35">
      <c r="A91" s="294" t="s">
        <v>2819</v>
      </c>
      <c r="B91" s="322" t="s">
        <v>935</v>
      </c>
      <c r="C91" s="323" t="s">
        <v>936</v>
      </c>
      <c r="D91" s="294" t="s">
        <v>219</v>
      </c>
      <c r="E91" s="294" t="s">
        <v>1440</v>
      </c>
      <c r="F91" s="294" t="s">
        <v>2820</v>
      </c>
      <c r="G91" s="294" t="s">
        <v>2821</v>
      </c>
      <c r="H91" s="294" t="s">
        <v>1443</v>
      </c>
      <c r="I91" s="316"/>
      <c r="J91" s="317"/>
      <c r="K91" s="318" t="s">
        <v>1444</v>
      </c>
      <c r="L91" s="316"/>
      <c r="M91" s="132" t="s">
        <v>140</v>
      </c>
      <c r="N91" s="213" t="s">
        <v>1445</v>
      </c>
      <c r="O91" s="213" t="s">
        <v>1446</v>
      </c>
      <c r="P91" s="319"/>
      <c r="Q91" s="316">
        <v>5.2</v>
      </c>
      <c r="R91" s="316" t="s">
        <v>1464</v>
      </c>
      <c r="S91" s="294" t="s">
        <v>2822</v>
      </c>
      <c r="T91" s="294" t="s">
        <v>2823</v>
      </c>
      <c r="U91" s="294" t="s">
        <v>2824</v>
      </c>
      <c r="V91" s="294" t="s">
        <v>2772</v>
      </c>
      <c r="W91" s="276"/>
      <c r="AA91" s="270">
        <f>IF(OR(J91="Fail",ISBLANK(J91)),INDEX('Issue Code Table'!C:C,MATCH(N:N,'Issue Code Table'!A:A,0)),IF(M91="Critical",6,IF(M91="Significant",5,IF(M91="Moderate",3,2))))</f>
        <v>7</v>
      </c>
    </row>
    <row r="92" spans="1:27" ht="100" x14ac:dyDescent="0.35">
      <c r="A92" s="294" t="s">
        <v>2825</v>
      </c>
      <c r="B92" s="322" t="s">
        <v>935</v>
      </c>
      <c r="C92" s="323" t="s">
        <v>936</v>
      </c>
      <c r="D92" s="294" t="s">
        <v>219</v>
      </c>
      <c r="E92" s="294" t="s">
        <v>1450</v>
      </c>
      <c r="F92" s="294" t="s">
        <v>2826</v>
      </c>
      <c r="G92" s="294" t="s">
        <v>2827</v>
      </c>
      <c r="H92" s="294" t="s">
        <v>1453</v>
      </c>
      <c r="I92" s="316"/>
      <c r="J92" s="317"/>
      <c r="K92" s="318" t="s">
        <v>1454</v>
      </c>
      <c r="L92" s="316"/>
      <c r="M92" s="132" t="s">
        <v>140</v>
      </c>
      <c r="N92" s="213" t="s">
        <v>487</v>
      </c>
      <c r="O92" s="213" t="s">
        <v>488</v>
      </c>
      <c r="P92" s="319"/>
      <c r="Q92" s="316">
        <v>5.2</v>
      </c>
      <c r="R92" s="316" t="s">
        <v>1474</v>
      </c>
      <c r="S92" s="294" t="s">
        <v>1456</v>
      </c>
      <c r="T92" s="294" t="s">
        <v>2828</v>
      </c>
      <c r="U92" s="294" t="s">
        <v>2829</v>
      </c>
      <c r="V92" s="294" t="s">
        <v>2830</v>
      </c>
      <c r="W92" s="276"/>
      <c r="AA92" s="270">
        <f>IF(OR(J92="Fail",ISBLANK(J92)),INDEX('Issue Code Table'!C:C,MATCH(N:N,'Issue Code Table'!A:A,0)),IF(M92="Critical",6,IF(M92="Significant",5,IF(M92="Moderate",3,2))))</f>
        <v>5</v>
      </c>
    </row>
    <row r="93" spans="1:27" ht="100" x14ac:dyDescent="0.35">
      <c r="A93" s="294" t="s">
        <v>2831</v>
      </c>
      <c r="B93" s="294" t="s">
        <v>180</v>
      </c>
      <c r="C93" s="315" t="s">
        <v>181</v>
      </c>
      <c r="D93" s="294" t="s">
        <v>219</v>
      </c>
      <c r="E93" s="294" t="s">
        <v>1459</v>
      </c>
      <c r="F93" s="294" t="s">
        <v>2832</v>
      </c>
      <c r="G93" s="294" t="s">
        <v>2833</v>
      </c>
      <c r="H93" s="294" t="s">
        <v>1462</v>
      </c>
      <c r="I93" s="316"/>
      <c r="J93" s="317"/>
      <c r="K93" s="318" t="s">
        <v>2116</v>
      </c>
      <c r="L93" s="316"/>
      <c r="M93" s="132" t="s">
        <v>140</v>
      </c>
      <c r="N93" s="213" t="s">
        <v>185</v>
      </c>
      <c r="O93" s="213" t="s">
        <v>186</v>
      </c>
      <c r="P93" s="319"/>
      <c r="Q93" s="316">
        <v>5.2</v>
      </c>
      <c r="R93" s="316" t="s">
        <v>1484</v>
      </c>
      <c r="S93" s="294" t="s">
        <v>1465</v>
      </c>
      <c r="T93" s="294" t="s">
        <v>2834</v>
      </c>
      <c r="U93" s="294" t="s">
        <v>2835</v>
      </c>
      <c r="V93" s="294" t="s">
        <v>2772</v>
      </c>
      <c r="W93" s="276"/>
      <c r="AA93" s="270">
        <f>IF(OR(J93="Fail",ISBLANK(J93)),INDEX('Issue Code Table'!C:C,MATCH(N:N,'Issue Code Table'!A:A,0)),IF(M93="Critical",6,IF(M93="Significant",5,IF(M93="Moderate",3,2))))</f>
        <v>5</v>
      </c>
    </row>
    <row r="94" spans="1:27" ht="212.5" x14ac:dyDescent="0.35">
      <c r="A94" s="294" t="s">
        <v>2836</v>
      </c>
      <c r="B94" s="322" t="s">
        <v>1477</v>
      </c>
      <c r="C94" s="323" t="s">
        <v>1478</v>
      </c>
      <c r="D94" s="294" t="s">
        <v>219</v>
      </c>
      <c r="E94" s="294" t="s">
        <v>2837</v>
      </c>
      <c r="F94" s="294" t="s">
        <v>2838</v>
      </c>
      <c r="G94" s="294" t="s">
        <v>2839</v>
      </c>
      <c r="H94" s="294" t="s">
        <v>6504</v>
      </c>
      <c r="I94" s="316"/>
      <c r="J94" s="317"/>
      <c r="K94" s="318" t="s">
        <v>1481</v>
      </c>
      <c r="L94" s="316" t="s">
        <v>2119</v>
      </c>
      <c r="M94" s="132" t="s">
        <v>151</v>
      </c>
      <c r="N94" s="213" t="s">
        <v>1492</v>
      </c>
      <c r="O94" s="213" t="s">
        <v>1493</v>
      </c>
      <c r="P94" s="319"/>
      <c r="Q94" s="316">
        <v>5.2</v>
      </c>
      <c r="R94" s="316" t="s">
        <v>1494</v>
      </c>
      <c r="S94" s="294" t="s">
        <v>6501</v>
      </c>
      <c r="T94" s="294" t="s">
        <v>2840</v>
      </c>
      <c r="U94" s="294" t="s">
        <v>2841</v>
      </c>
      <c r="V94" s="294"/>
      <c r="W94" s="276"/>
      <c r="AA94" s="270">
        <f>IF(OR(J94="Fail",ISBLANK(J94)),INDEX('Issue Code Table'!C:C,MATCH(N:N,'Issue Code Table'!A:A,0)),IF(M94="Critical",6,IF(M94="Significant",5,IF(M94="Moderate",3,2))))</f>
        <v>4</v>
      </c>
    </row>
    <row r="95" spans="1:27" ht="112.5" x14ac:dyDescent="0.35">
      <c r="A95" s="294" t="s">
        <v>2842</v>
      </c>
      <c r="B95" s="322" t="s">
        <v>1477</v>
      </c>
      <c r="C95" s="323" t="s">
        <v>1478</v>
      </c>
      <c r="D95" s="294" t="s">
        <v>219</v>
      </c>
      <c r="E95" s="294" t="s">
        <v>2843</v>
      </c>
      <c r="F95" s="294" t="s">
        <v>2844</v>
      </c>
      <c r="G95" s="294" t="s">
        <v>2845</v>
      </c>
      <c r="H95" s="294" t="s">
        <v>1490</v>
      </c>
      <c r="I95" s="316"/>
      <c r="J95" s="317"/>
      <c r="K95" s="318" t="s">
        <v>1491</v>
      </c>
      <c r="L95" s="316"/>
      <c r="M95" s="132" t="s">
        <v>151</v>
      </c>
      <c r="N95" s="213" t="s">
        <v>1492</v>
      </c>
      <c r="O95" s="213" t="s">
        <v>1493</v>
      </c>
      <c r="P95" s="319"/>
      <c r="Q95" s="316">
        <v>5.2</v>
      </c>
      <c r="R95" s="316" t="s">
        <v>1503</v>
      </c>
      <c r="S95" s="294" t="s">
        <v>1495</v>
      </c>
      <c r="T95" s="294" t="s">
        <v>2846</v>
      </c>
      <c r="U95" s="294" t="s">
        <v>2847</v>
      </c>
      <c r="V95" s="294"/>
      <c r="W95" s="276"/>
      <c r="AA95" s="270">
        <f>IF(OR(J95="Fail",ISBLANK(J95)),INDEX('Issue Code Table'!C:C,MATCH(N:N,'Issue Code Table'!A:A,0)),IF(M95="Critical",6,IF(M95="Significant",5,IF(M95="Moderate",3,2))))</f>
        <v>4</v>
      </c>
    </row>
    <row r="96" spans="1:27" ht="409.5" x14ac:dyDescent="0.35">
      <c r="A96" s="294" t="s">
        <v>2848</v>
      </c>
      <c r="B96" s="294" t="s">
        <v>546</v>
      </c>
      <c r="C96" s="315" t="s">
        <v>547</v>
      </c>
      <c r="D96" s="294" t="s">
        <v>219</v>
      </c>
      <c r="E96" s="294" t="s">
        <v>2849</v>
      </c>
      <c r="F96" s="294" t="s">
        <v>2850</v>
      </c>
      <c r="G96" s="294" t="s">
        <v>2851</v>
      </c>
      <c r="H96" s="294" t="s">
        <v>551</v>
      </c>
      <c r="I96" s="316"/>
      <c r="J96" s="317"/>
      <c r="K96" s="318" t="s">
        <v>2123</v>
      </c>
      <c r="L96" s="316" t="s">
        <v>1511</v>
      </c>
      <c r="M96" s="132" t="s">
        <v>198</v>
      </c>
      <c r="N96" s="213" t="s">
        <v>553</v>
      </c>
      <c r="O96" s="327" t="s">
        <v>6476</v>
      </c>
      <c r="P96" s="319"/>
      <c r="Q96" s="316">
        <v>5.2</v>
      </c>
      <c r="R96" s="316" t="s">
        <v>1512</v>
      </c>
      <c r="S96" s="294" t="s">
        <v>1513</v>
      </c>
      <c r="T96" s="294" t="s">
        <v>2852</v>
      </c>
      <c r="U96" s="294" t="s">
        <v>2853</v>
      </c>
      <c r="V96" s="294"/>
      <c r="W96" s="276"/>
      <c r="AA96" s="270" t="e">
        <f>IF(OR(J96="Fail",ISBLANK(J96)),INDEX('Issue Code Table'!C:C,MATCH(N:N,'Issue Code Table'!A:A,0)),IF(M96="Critical",6,IF(M96="Significant",5,IF(M96="Moderate",3,2))))</f>
        <v>#N/A</v>
      </c>
    </row>
    <row r="97" spans="1:27" ht="100" x14ac:dyDescent="0.35">
      <c r="A97" s="294" t="s">
        <v>2854</v>
      </c>
      <c r="B97" s="294" t="s">
        <v>457</v>
      </c>
      <c r="C97" s="315" t="s">
        <v>458</v>
      </c>
      <c r="D97" s="294" t="s">
        <v>219</v>
      </c>
      <c r="E97" s="294" t="s">
        <v>2855</v>
      </c>
      <c r="F97" s="294" t="s">
        <v>2856</v>
      </c>
      <c r="G97" s="294" t="s">
        <v>2857</v>
      </c>
      <c r="H97" s="294" t="s">
        <v>2858</v>
      </c>
      <c r="I97" s="316"/>
      <c r="J97" s="317"/>
      <c r="K97" s="318" t="s">
        <v>2859</v>
      </c>
      <c r="L97" s="321"/>
      <c r="M97" s="132" t="s">
        <v>140</v>
      </c>
      <c r="N97" s="213" t="s">
        <v>1307</v>
      </c>
      <c r="O97" s="213" t="s">
        <v>1308</v>
      </c>
      <c r="P97" s="319"/>
      <c r="Q97" s="316">
        <v>5.2</v>
      </c>
      <c r="R97" s="316" t="s">
        <v>2860</v>
      </c>
      <c r="S97" s="294" t="s">
        <v>2861</v>
      </c>
      <c r="T97" s="294" t="s">
        <v>2862</v>
      </c>
      <c r="U97" s="294" t="s">
        <v>2863</v>
      </c>
      <c r="V97" s="294" t="s">
        <v>2864</v>
      </c>
      <c r="W97" s="276"/>
      <c r="AA97" s="270">
        <f>IF(OR(J97="Fail",ISBLANK(J97)),INDEX('Issue Code Table'!C:C,MATCH(N:N,'Issue Code Table'!A:A,0)),IF(M97="Critical",6,IF(M97="Significant",5,IF(M97="Moderate",3,2))))</f>
        <v>6</v>
      </c>
    </row>
    <row r="98" spans="1:27" ht="87.5" x14ac:dyDescent="0.35">
      <c r="A98" s="294" t="s">
        <v>2865</v>
      </c>
      <c r="B98" s="294" t="s">
        <v>2866</v>
      </c>
      <c r="C98" s="315" t="s">
        <v>2867</v>
      </c>
      <c r="D98" s="294" t="s">
        <v>219</v>
      </c>
      <c r="E98" s="294" t="s">
        <v>2868</v>
      </c>
      <c r="F98" s="294" t="s">
        <v>2869</v>
      </c>
      <c r="G98" s="294" t="s">
        <v>2870</v>
      </c>
      <c r="H98" s="294" t="s">
        <v>2871</v>
      </c>
      <c r="I98" s="316"/>
      <c r="J98" s="317"/>
      <c r="K98" s="318" t="s">
        <v>2872</v>
      </c>
      <c r="L98" s="321"/>
      <c r="M98" s="132" t="s">
        <v>151</v>
      </c>
      <c r="N98" s="215" t="s">
        <v>2873</v>
      </c>
      <c r="O98" s="213" t="s">
        <v>2874</v>
      </c>
      <c r="P98" s="319"/>
      <c r="Q98" s="316">
        <v>5.2</v>
      </c>
      <c r="R98" s="316" t="s">
        <v>2875</v>
      </c>
      <c r="S98" s="294" t="s">
        <v>2876</v>
      </c>
      <c r="T98" s="294" t="s">
        <v>2877</v>
      </c>
      <c r="U98" s="294" t="s">
        <v>2878</v>
      </c>
      <c r="V98" s="294"/>
      <c r="W98" s="276"/>
      <c r="AA98" s="270">
        <f>IF(OR(J98="Fail",ISBLANK(J98)),INDEX('Issue Code Table'!C:C,MATCH(N:N,'Issue Code Table'!A:A,0)),IF(M98="Critical",6,IF(M98="Significant",5,IF(M98="Moderate",3,2))))</f>
        <v>4</v>
      </c>
    </row>
    <row r="99" spans="1:27" ht="75" x14ac:dyDescent="0.35">
      <c r="A99" s="294" t="s">
        <v>2879</v>
      </c>
      <c r="B99" s="294" t="s">
        <v>2866</v>
      </c>
      <c r="C99" s="315" t="s">
        <v>2867</v>
      </c>
      <c r="D99" s="294" t="s">
        <v>219</v>
      </c>
      <c r="E99" s="294" t="s">
        <v>2880</v>
      </c>
      <c r="F99" s="294" t="s">
        <v>2881</v>
      </c>
      <c r="G99" s="294" t="s">
        <v>2882</v>
      </c>
      <c r="H99" s="294" t="s">
        <v>2883</v>
      </c>
      <c r="I99" s="316"/>
      <c r="J99" s="317"/>
      <c r="K99" s="318" t="s">
        <v>2884</v>
      </c>
      <c r="L99" s="321" t="s">
        <v>2885</v>
      </c>
      <c r="M99" s="132" t="s">
        <v>151</v>
      </c>
      <c r="N99" s="213" t="s">
        <v>2873</v>
      </c>
      <c r="O99" s="213" t="s">
        <v>2874</v>
      </c>
      <c r="P99" s="319"/>
      <c r="Q99" s="316">
        <v>5.2</v>
      </c>
      <c r="R99" s="316" t="s">
        <v>2886</v>
      </c>
      <c r="S99" s="294" t="s">
        <v>2887</v>
      </c>
      <c r="T99" s="294" t="s">
        <v>2888</v>
      </c>
      <c r="U99" s="294" t="s">
        <v>2889</v>
      </c>
      <c r="V99" s="294"/>
      <c r="W99" s="276"/>
      <c r="AA99" s="270">
        <f>IF(OR(J99="Fail",ISBLANK(J99)),INDEX('Issue Code Table'!C:C,MATCH(N:N,'Issue Code Table'!A:A,0)),IF(M99="Critical",6,IF(M99="Significant",5,IF(M99="Moderate",3,2))))</f>
        <v>4</v>
      </c>
    </row>
    <row r="100" spans="1:27" ht="87.5" x14ac:dyDescent="0.35">
      <c r="A100" s="294" t="s">
        <v>2890</v>
      </c>
      <c r="B100" s="301" t="s">
        <v>2891</v>
      </c>
      <c r="C100" s="315" t="s">
        <v>2892</v>
      </c>
      <c r="D100" s="294" t="s">
        <v>219</v>
      </c>
      <c r="E100" s="294" t="s">
        <v>2893</v>
      </c>
      <c r="F100" s="294" t="s">
        <v>2894</v>
      </c>
      <c r="G100" s="294" t="s">
        <v>2895</v>
      </c>
      <c r="H100" s="294" t="s">
        <v>2896</v>
      </c>
      <c r="I100" s="316"/>
      <c r="J100" s="317"/>
      <c r="K100" s="318" t="s">
        <v>2897</v>
      </c>
      <c r="L100" s="321"/>
      <c r="M100" s="132" t="s">
        <v>140</v>
      </c>
      <c r="N100" s="213" t="s">
        <v>6440</v>
      </c>
      <c r="O100" s="213" t="s">
        <v>6465</v>
      </c>
      <c r="P100" s="319"/>
      <c r="Q100" s="316">
        <v>5.2</v>
      </c>
      <c r="R100" s="316" t="s">
        <v>2898</v>
      </c>
      <c r="S100" s="294" t="s">
        <v>2899</v>
      </c>
      <c r="T100" s="294" t="s">
        <v>2900</v>
      </c>
      <c r="U100" s="294" t="s">
        <v>2901</v>
      </c>
      <c r="V100" s="294" t="s">
        <v>2902</v>
      </c>
      <c r="W100" s="276"/>
      <c r="AA100" s="270">
        <f>IF(OR(J100="Fail",ISBLANK(J100)),INDEX('Issue Code Table'!C:C,MATCH(N:N,'Issue Code Table'!A:A,0)),IF(M100="Critical",6,IF(M100="Significant",5,IF(M100="Moderate",3,2))))</f>
        <v>6</v>
      </c>
    </row>
    <row r="101" spans="1:27" ht="87.5" x14ac:dyDescent="0.35">
      <c r="A101" s="294" t="s">
        <v>2903</v>
      </c>
      <c r="B101" s="322" t="s">
        <v>2904</v>
      </c>
      <c r="C101" s="323" t="s">
        <v>2905</v>
      </c>
      <c r="D101" s="294" t="s">
        <v>219</v>
      </c>
      <c r="E101" s="294" t="s">
        <v>2906</v>
      </c>
      <c r="F101" s="294" t="s">
        <v>2907</v>
      </c>
      <c r="G101" s="294" t="s">
        <v>2908</v>
      </c>
      <c r="H101" s="294" t="s">
        <v>2909</v>
      </c>
      <c r="I101" s="316"/>
      <c r="J101" s="317"/>
      <c r="K101" s="318" t="s">
        <v>2910</v>
      </c>
      <c r="L101" s="321" t="s">
        <v>4876</v>
      </c>
      <c r="M101" s="132" t="s">
        <v>151</v>
      </c>
      <c r="N101" s="213" t="s">
        <v>2911</v>
      </c>
      <c r="O101" s="213" t="s">
        <v>2912</v>
      </c>
      <c r="P101" s="319"/>
      <c r="Q101" s="316">
        <v>5.3</v>
      </c>
      <c r="R101" s="316" t="s">
        <v>1521</v>
      </c>
      <c r="S101" s="294" t="s">
        <v>2913</v>
      </c>
      <c r="T101" s="294" t="s">
        <v>2914</v>
      </c>
      <c r="U101" s="294" t="s">
        <v>2915</v>
      </c>
      <c r="V101" s="294"/>
      <c r="W101" s="276"/>
      <c r="AA101" s="270">
        <f>IF(OR(J101="Fail",ISBLANK(J101)),INDEX('Issue Code Table'!C:C,MATCH(N:N,'Issue Code Table'!A:A,0)),IF(M101="Critical",6,IF(M101="Significant",5,IF(M101="Moderate",3,2))))</f>
        <v>3</v>
      </c>
    </row>
    <row r="102" spans="1:27" ht="162.5" x14ac:dyDescent="0.35">
      <c r="A102" s="294" t="s">
        <v>2916</v>
      </c>
      <c r="B102" s="322" t="s">
        <v>2904</v>
      </c>
      <c r="C102" s="323" t="s">
        <v>2905</v>
      </c>
      <c r="D102" s="294" t="s">
        <v>206</v>
      </c>
      <c r="E102" s="294" t="s">
        <v>2917</v>
      </c>
      <c r="F102" s="294" t="s">
        <v>2918</v>
      </c>
      <c r="G102" s="294" t="s">
        <v>2919</v>
      </c>
      <c r="H102" s="294" t="s">
        <v>2920</v>
      </c>
      <c r="I102" s="316"/>
      <c r="J102" s="317"/>
      <c r="K102" s="318" t="s">
        <v>2921</v>
      </c>
      <c r="L102" s="321" t="s">
        <v>4876</v>
      </c>
      <c r="M102" s="132" t="s">
        <v>151</v>
      </c>
      <c r="N102" s="213" t="s">
        <v>2911</v>
      </c>
      <c r="O102" s="213" t="s">
        <v>2912</v>
      </c>
      <c r="P102" s="319"/>
      <c r="Q102" s="316">
        <v>5.3</v>
      </c>
      <c r="R102" s="316" t="s">
        <v>1532</v>
      </c>
      <c r="S102" s="294" t="s">
        <v>2922</v>
      </c>
      <c r="T102" s="294" t="s">
        <v>2923</v>
      </c>
      <c r="U102" s="294" t="s">
        <v>2924</v>
      </c>
      <c r="V102" s="294"/>
      <c r="W102" s="276"/>
      <c r="AA102" s="270">
        <f>IF(OR(J102="Fail",ISBLANK(J102)),INDEX('Issue Code Table'!C:C,MATCH(N:N,'Issue Code Table'!A:A,0)),IF(M102="Critical",6,IF(M102="Significant",5,IF(M102="Moderate",3,2))))</f>
        <v>3</v>
      </c>
    </row>
    <row r="103" spans="1:27" ht="125" x14ac:dyDescent="0.35">
      <c r="A103" s="294" t="s">
        <v>2925</v>
      </c>
      <c r="B103" s="322" t="s">
        <v>2904</v>
      </c>
      <c r="C103" s="323" t="s">
        <v>2905</v>
      </c>
      <c r="D103" s="294" t="s">
        <v>219</v>
      </c>
      <c r="E103" s="294" t="s">
        <v>2926</v>
      </c>
      <c r="F103" s="294" t="s">
        <v>2927</v>
      </c>
      <c r="G103" s="294" t="s">
        <v>2928</v>
      </c>
      <c r="H103" s="294" t="s">
        <v>2929</v>
      </c>
      <c r="I103" s="316"/>
      <c r="J103" s="317"/>
      <c r="K103" s="318" t="s">
        <v>2930</v>
      </c>
      <c r="L103" s="321" t="s">
        <v>4876</v>
      </c>
      <c r="M103" s="132" t="s">
        <v>151</v>
      </c>
      <c r="N103" s="213" t="s">
        <v>2931</v>
      </c>
      <c r="O103" s="213" t="s">
        <v>2932</v>
      </c>
      <c r="P103" s="319"/>
      <c r="Q103" s="316">
        <v>5.3</v>
      </c>
      <c r="R103" s="316" t="s">
        <v>1542</v>
      </c>
      <c r="S103" s="294" t="s">
        <v>2933</v>
      </c>
      <c r="T103" s="294" t="s">
        <v>2934</v>
      </c>
      <c r="U103" s="294" t="s">
        <v>4877</v>
      </c>
      <c r="V103" s="294"/>
      <c r="W103" s="276"/>
      <c r="AA103" s="270">
        <f>IF(OR(J103="Fail",ISBLANK(J103)),INDEX('Issue Code Table'!C:C,MATCH(N:N,'Issue Code Table'!A:A,0)),IF(M103="Critical",6,IF(M103="Significant",5,IF(M103="Moderate",3,2))))</f>
        <v>4</v>
      </c>
    </row>
    <row r="104" spans="1:27" ht="409.5" x14ac:dyDescent="0.35">
      <c r="A104" s="294" t="s">
        <v>2935</v>
      </c>
      <c r="B104" s="294" t="s">
        <v>471</v>
      </c>
      <c r="C104" s="315" t="s">
        <v>472</v>
      </c>
      <c r="D104" s="294" t="s">
        <v>219</v>
      </c>
      <c r="E104" s="294" t="s">
        <v>2936</v>
      </c>
      <c r="F104" s="294" t="s">
        <v>6410</v>
      </c>
      <c r="G104" s="294" t="s">
        <v>6411</v>
      </c>
      <c r="H104" s="294" t="s">
        <v>6403</v>
      </c>
      <c r="I104" s="316"/>
      <c r="J104" s="317"/>
      <c r="K104" s="318" t="s">
        <v>1517</v>
      </c>
      <c r="L104" s="321" t="s">
        <v>6407</v>
      </c>
      <c r="M104" s="132" t="s">
        <v>140</v>
      </c>
      <c r="N104" s="213" t="s">
        <v>1518</v>
      </c>
      <c r="O104" s="213" t="s">
        <v>1519</v>
      </c>
      <c r="P104" s="319"/>
      <c r="Q104" s="316">
        <v>5.4</v>
      </c>
      <c r="R104" s="316" t="s">
        <v>1596</v>
      </c>
      <c r="S104" s="294" t="s">
        <v>1522</v>
      </c>
      <c r="T104" s="294" t="s">
        <v>6412</v>
      </c>
      <c r="U104" s="294" t="s">
        <v>6413</v>
      </c>
      <c r="V104" s="294" t="s">
        <v>2937</v>
      </c>
      <c r="W104" s="276"/>
      <c r="AA104" s="270">
        <f>IF(OR(J104="Fail",ISBLANK(J104)),INDEX('Issue Code Table'!C:C,MATCH(N:N,'Issue Code Table'!A:A,0)),IF(M104="Critical",6,IF(M104="Significant",5,IF(M104="Moderate",3,2))))</f>
        <v>6</v>
      </c>
    </row>
    <row r="105" spans="1:27" ht="400" x14ac:dyDescent="0.35">
      <c r="A105" s="294" t="s">
        <v>2938</v>
      </c>
      <c r="B105" s="294" t="s">
        <v>1525</v>
      </c>
      <c r="C105" s="315" t="s">
        <v>1526</v>
      </c>
      <c r="D105" s="294" t="s">
        <v>219</v>
      </c>
      <c r="E105" s="294" t="s">
        <v>2939</v>
      </c>
      <c r="F105" s="294" t="s">
        <v>2940</v>
      </c>
      <c r="G105" s="294" t="s">
        <v>2941</v>
      </c>
      <c r="H105" s="294" t="s">
        <v>1529</v>
      </c>
      <c r="I105" s="316"/>
      <c r="J105" s="317"/>
      <c r="K105" s="318" t="s">
        <v>1530</v>
      </c>
      <c r="L105" s="321" t="s">
        <v>2942</v>
      </c>
      <c r="M105" s="132" t="s">
        <v>140</v>
      </c>
      <c r="N105" s="213" t="s">
        <v>1417</v>
      </c>
      <c r="O105" s="213" t="s">
        <v>1418</v>
      </c>
      <c r="P105" s="319"/>
      <c r="Q105" s="316">
        <v>5.4</v>
      </c>
      <c r="R105" s="316" t="s">
        <v>1560</v>
      </c>
      <c r="S105" s="294" t="s">
        <v>2943</v>
      </c>
      <c r="T105" s="294" t="s">
        <v>2944</v>
      </c>
      <c r="U105" s="294" t="s">
        <v>2945</v>
      </c>
      <c r="V105" s="294" t="s">
        <v>2937</v>
      </c>
      <c r="W105" s="276"/>
      <c r="AA105" s="270">
        <f>IF(OR(J105="Fail",ISBLANK(J105)),INDEX('Issue Code Table'!C:C,MATCH(N:N,'Issue Code Table'!A:A,0)),IF(M105="Critical",6,IF(M105="Significant",5,IF(M105="Moderate",3,2))))</f>
        <v>5</v>
      </c>
    </row>
    <row r="106" spans="1:27" ht="287.5" x14ac:dyDescent="0.35">
      <c r="A106" s="294" t="s">
        <v>2946</v>
      </c>
      <c r="B106" s="294" t="s">
        <v>471</v>
      </c>
      <c r="C106" s="315" t="s">
        <v>472</v>
      </c>
      <c r="D106" s="294" t="s">
        <v>219</v>
      </c>
      <c r="E106" s="294" t="s">
        <v>2947</v>
      </c>
      <c r="F106" s="294" t="s">
        <v>2948</v>
      </c>
      <c r="G106" s="294" t="s">
        <v>2949</v>
      </c>
      <c r="H106" s="294" t="s">
        <v>2950</v>
      </c>
      <c r="I106" s="316"/>
      <c r="J106" s="317"/>
      <c r="K106" s="318" t="s">
        <v>1538</v>
      </c>
      <c r="L106" s="321" t="s">
        <v>1539</v>
      </c>
      <c r="M106" s="132" t="s">
        <v>151</v>
      </c>
      <c r="N106" s="213" t="s">
        <v>1540</v>
      </c>
      <c r="O106" s="213" t="s">
        <v>1541</v>
      </c>
      <c r="P106" s="319"/>
      <c r="Q106" s="316">
        <v>5.4</v>
      </c>
      <c r="R106" s="316" t="s">
        <v>1568</v>
      </c>
      <c r="S106" s="294" t="s">
        <v>1543</v>
      </c>
      <c r="T106" s="294" t="s">
        <v>4878</v>
      </c>
      <c r="U106" s="294" t="s">
        <v>4879</v>
      </c>
      <c r="V106" s="294"/>
      <c r="W106" s="276"/>
      <c r="AA106" s="270">
        <f>IF(OR(J106="Fail",ISBLANK(J106)),INDEX('Issue Code Table'!C:C,MATCH(N:N,'Issue Code Table'!A:A,0)),IF(M106="Critical",6,IF(M106="Significant",5,IF(M106="Moderate",3,2))))</f>
        <v>3</v>
      </c>
    </row>
    <row r="107" spans="1:27" ht="312.5" x14ac:dyDescent="0.35">
      <c r="A107" s="294" t="s">
        <v>2951</v>
      </c>
      <c r="B107" s="294" t="s">
        <v>471</v>
      </c>
      <c r="C107" s="315" t="s">
        <v>472</v>
      </c>
      <c r="D107" s="294" t="s">
        <v>219</v>
      </c>
      <c r="E107" s="294" t="s">
        <v>2952</v>
      </c>
      <c r="F107" s="294" t="s">
        <v>2953</v>
      </c>
      <c r="G107" s="294" t="s">
        <v>2954</v>
      </c>
      <c r="H107" s="294" t="s">
        <v>2955</v>
      </c>
      <c r="I107" s="316"/>
      <c r="J107" s="317"/>
      <c r="K107" s="318" t="s">
        <v>1549</v>
      </c>
      <c r="L107" s="321"/>
      <c r="M107" s="132" t="s">
        <v>140</v>
      </c>
      <c r="N107" s="213" t="s">
        <v>185</v>
      </c>
      <c r="O107" s="213" t="s">
        <v>186</v>
      </c>
      <c r="P107" s="319"/>
      <c r="Q107" s="316">
        <v>5.4</v>
      </c>
      <c r="R107" s="316" t="s">
        <v>1578</v>
      </c>
      <c r="S107" s="294" t="s">
        <v>1551</v>
      </c>
      <c r="T107" s="294" t="s">
        <v>2956</v>
      </c>
      <c r="U107" s="294" t="s">
        <v>2957</v>
      </c>
      <c r="V107" s="294" t="s">
        <v>2937</v>
      </c>
      <c r="W107" s="276"/>
      <c r="AA107" s="270">
        <f>IF(OR(J107="Fail",ISBLANK(J107)),INDEX('Issue Code Table'!C:C,MATCH(N:N,'Issue Code Table'!A:A,0)),IF(M107="Critical",6,IF(M107="Significant",5,IF(M107="Moderate",3,2))))</f>
        <v>5</v>
      </c>
    </row>
    <row r="108" spans="1:27" ht="200" x14ac:dyDescent="0.35">
      <c r="A108" s="294" t="s">
        <v>2958</v>
      </c>
      <c r="B108" s="294" t="s">
        <v>2959</v>
      </c>
      <c r="C108" s="315" t="s">
        <v>2960</v>
      </c>
      <c r="D108" s="294" t="s">
        <v>219</v>
      </c>
      <c r="E108" s="294" t="s">
        <v>2961</v>
      </c>
      <c r="F108" s="294" t="s">
        <v>2962</v>
      </c>
      <c r="G108" s="294" t="s">
        <v>2963</v>
      </c>
      <c r="H108" s="294" t="s">
        <v>2964</v>
      </c>
      <c r="I108" s="316"/>
      <c r="J108" s="317"/>
      <c r="K108" s="318" t="s">
        <v>2965</v>
      </c>
      <c r="L108" s="321"/>
      <c r="M108" s="132" t="s">
        <v>151</v>
      </c>
      <c r="N108" s="213" t="s">
        <v>2931</v>
      </c>
      <c r="O108" s="213" t="s">
        <v>2932</v>
      </c>
      <c r="P108" s="319"/>
      <c r="Q108" s="316">
        <v>5.5</v>
      </c>
      <c r="R108" s="316" t="s">
        <v>2966</v>
      </c>
      <c r="S108" s="294" t="s">
        <v>2967</v>
      </c>
      <c r="T108" s="294" t="s">
        <v>2968</v>
      </c>
      <c r="U108" s="294" t="s">
        <v>4880</v>
      </c>
      <c r="V108" s="294"/>
      <c r="W108" s="276"/>
      <c r="AA108" s="270">
        <f>IF(OR(J108="Fail",ISBLANK(J108)),INDEX('Issue Code Table'!C:C,MATCH(N:N,'Issue Code Table'!A:A,0)),IF(M108="Critical",6,IF(M108="Significant",5,IF(M108="Moderate",3,2))))</f>
        <v>4</v>
      </c>
    </row>
    <row r="109" spans="1:27" ht="187.5" x14ac:dyDescent="0.35">
      <c r="A109" s="294" t="s">
        <v>2969</v>
      </c>
      <c r="B109" s="322" t="s">
        <v>1477</v>
      </c>
      <c r="C109" s="323" t="s">
        <v>1478</v>
      </c>
      <c r="D109" s="294" t="s">
        <v>219</v>
      </c>
      <c r="E109" s="294" t="s">
        <v>6488</v>
      </c>
      <c r="F109" s="294" t="s">
        <v>2970</v>
      </c>
      <c r="G109" s="294" t="s">
        <v>6503</v>
      </c>
      <c r="H109" s="294" t="s">
        <v>6502</v>
      </c>
      <c r="I109" s="316"/>
      <c r="J109" s="317"/>
      <c r="K109" s="318" t="s">
        <v>6489</v>
      </c>
      <c r="L109" s="321"/>
      <c r="M109" s="132" t="s">
        <v>151</v>
      </c>
      <c r="N109" s="325" t="s">
        <v>2971</v>
      </c>
      <c r="O109" s="213" t="s">
        <v>2972</v>
      </c>
      <c r="P109" s="319"/>
      <c r="Q109" s="316">
        <v>5.5</v>
      </c>
      <c r="R109" s="316" t="s">
        <v>2973</v>
      </c>
      <c r="S109" s="352" t="s">
        <v>2974</v>
      </c>
      <c r="T109" s="352" t="s">
        <v>6490</v>
      </c>
      <c r="U109" s="352" t="s">
        <v>6491</v>
      </c>
      <c r="V109" s="294"/>
      <c r="W109" s="276"/>
      <c r="AA109" s="270">
        <f>IF(OR(J109="Fail",ISBLANK(J109)),INDEX('Issue Code Table'!C:C,MATCH(N:N,'Issue Code Table'!A:A,0)),IF(M109="Critical",6,IF(M109="Significant",5,IF(M109="Moderate",3,2))))</f>
        <v>4</v>
      </c>
    </row>
    <row r="110" spans="1:27" ht="100" x14ac:dyDescent="0.35">
      <c r="A110" s="294" t="s">
        <v>2975</v>
      </c>
      <c r="B110" s="294" t="s">
        <v>144</v>
      </c>
      <c r="C110" s="315" t="s">
        <v>145</v>
      </c>
      <c r="D110" s="294" t="s">
        <v>219</v>
      </c>
      <c r="E110" s="294" t="s">
        <v>1563</v>
      </c>
      <c r="F110" s="294" t="s">
        <v>1564</v>
      </c>
      <c r="G110" s="294" t="s">
        <v>2976</v>
      </c>
      <c r="H110" s="294" t="s">
        <v>2977</v>
      </c>
      <c r="I110" s="316"/>
      <c r="J110" s="317"/>
      <c r="K110" s="318" t="s">
        <v>2131</v>
      </c>
      <c r="L110" s="321"/>
      <c r="M110" s="132" t="s">
        <v>140</v>
      </c>
      <c r="N110" s="213" t="s">
        <v>185</v>
      </c>
      <c r="O110" s="213" t="s">
        <v>186</v>
      </c>
      <c r="P110" s="319"/>
      <c r="Q110" s="316">
        <v>5.5</v>
      </c>
      <c r="R110" s="316" t="s">
        <v>2978</v>
      </c>
      <c r="S110" s="294" t="s">
        <v>1569</v>
      </c>
      <c r="T110" s="294" t="s">
        <v>2979</v>
      </c>
      <c r="U110" s="294" t="s">
        <v>2980</v>
      </c>
      <c r="V110" s="294" t="s">
        <v>2981</v>
      </c>
      <c r="W110" s="276"/>
      <c r="AA110" s="270">
        <f>IF(OR(J110="Fail",ISBLANK(J110)),INDEX('Issue Code Table'!C:C,MATCH(N:N,'Issue Code Table'!A:A,0)),IF(M110="Critical",6,IF(M110="Significant",5,IF(M110="Moderate",3,2))))</f>
        <v>5</v>
      </c>
    </row>
    <row r="111" spans="1:27" ht="137.5" x14ac:dyDescent="0.35">
      <c r="A111" s="294" t="s">
        <v>2982</v>
      </c>
      <c r="B111" s="294" t="s">
        <v>457</v>
      </c>
      <c r="C111" s="315" t="s">
        <v>458</v>
      </c>
      <c r="D111" s="294" t="s">
        <v>219</v>
      </c>
      <c r="E111" s="294" t="s">
        <v>2983</v>
      </c>
      <c r="F111" s="294" t="s">
        <v>1573</v>
      </c>
      <c r="G111" s="294" t="s">
        <v>1574</v>
      </c>
      <c r="H111" s="294" t="s">
        <v>1575</v>
      </c>
      <c r="I111" s="316"/>
      <c r="J111" s="317"/>
      <c r="K111" s="318" t="s">
        <v>1556</v>
      </c>
      <c r="L111" s="321"/>
      <c r="M111" s="132" t="s">
        <v>140</v>
      </c>
      <c r="N111" s="212" t="s">
        <v>185</v>
      </c>
      <c r="O111" s="213" t="s">
        <v>1577</v>
      </c>
      <c r="P111" s="319"/>
      <c r="Q111" s="316">
        <v>5.5</v>
      </c>
      <c r="R111" s="316" t="s">
        <v>2984</v>
      </c>
      <c r="S111" s="294" t="s">
        <v>1579</v>
      </c>
      <c r="T111" s="294" t="s">
        <v>2985</v>
      </c>
      <c r="U111" s="294" t="s">
        <v>2986</v>
      </c>
      <c r="V111" s="294" t="s">
        <v>2987</v>
      </c>
      <c r="W111" s="276"/>
      <c r="AA111" s="270">
        <f>IF(OR(J111="Fail",ISBLANK(J111)),INDEX('Issue Code Table'!C:C,MATCH(N:N,'Issue Code Table'!A:A,0)),IF(M111="Critical",6,IF(M111="Significant",5,IF(M111="Moderate",3,2))))</f>
        <v>5</v>
      </c>
    </row>
    <row r="112" spans="1:27" ht="100" x14ac:dyDescent="0.35">
      <c r="A112" s="294" t="s">
        <v>2988</v>
      </c>
      <c r="B112" s="294" t="s">
        <v>457</v>
      </c>
      <c r="C112" s="315" t="s">
        <v>458</v>
      </c>
      <c r="D112" s="294" t="s">
        <v>219</v>
      </c>
      <c r="E112" s="294" t="s">
        <v>1628</v>
      </c>
      <c r="F112" s="294" t="s">
        <v>2989</v>
      </c>
      <c r="G112" s="294" t="s">
        <v>2990</v>
      </c>
      <c r="H112" s="294" t="s">
        <v>1631</v>
      </c>
      <c r="I112" s="316"/>
      <c r="J112" s="317"/>
      <c r="K112" s="318" t="s">
        <v>1632</v>
      </c>
      <c r="L112" s="321"/>
      <c r="M112" s="132" t="s">
        <v>151</v>
      </c>
      <c r="N112" s="213" t="s">
        <v>464</v>
      </c>
      <c r="O112" s="213" t="s">
        <v>465</v>
      </c>
      <c r="P112" s="319"/>
      <c r="Q112" s="316">
        <v>6.1</v>
      </c>
      <c r="R112" s="316" t="s">
        <v>1634</v>
      </c>
      <c r="S112" s="294" t="s">
        <v>1635</v>
      </c>
      <c r="T112" s="294" t="s">
        <v>2991</v>
      </c>
      <c r="U112" s="294" t="s">
        <v>4881</v>
      </c>
      <c r="V112" s="294"/>
      <c r="W112" s="276"/>
      <c r="AA112" s="270">
        <f>IF(OR(J112="Fail",ISBLANK(J112)),INDEX('Issue Code Table'!C:C,MATCH(N:N,'Issue Code Table'!A:A,0)),IF(M112="Critical",6,IF(M112="Significant",5,IF(M112="Moderate",3,2))))</f>
        <v>4</v>
      </c>
    </row>
    <row r="113" spans="1:27" ht="112.5" x14ac:dyDescent="0.35">
      <c r="A113" s="294" t="s">
        <v>2992</v>
      </c>
      <c r="B113" s="294" t="s">
        <v>457</v>
      </c>
      <c r="C113" s="315" t="s">
        <v>458</v>
      </c>
      <c r="D113" s="294" t="s">
        <v>219</v>
      </c>
      <c r="E113" s="294" t="s">
        <v>1637</v>
      </c>
      <c r="F113" s="294" t="s">
        <v>2993</v>
      </c>
      <c r="G113" s="294" t="s">
        <v>4882</v>
      </c>
      <c r="H113" s="294" t="s">
        <v>1640</v>
      </c>
      <c r="I113" s="316"/>
      <c r="J113" s="317"/>
      <c r="K113" s="318" t="s">
        <v>1641</v>
      </c>
      <c r="L113" s="321"/>
      <c r="M113" s="132" t="s">
        <v>151</v>
      </c>
      <c r="N113" s="213" t="s">
        <v>464</v>
      </c>
      <c r="O113" s="213" t="s">
        <v>465</v>
      </c>
      <c r="P113" s="319"/>
      <c r="Q113" s="316">
        <v>6.1</v>
      </c>
      <c r="R113" s="316" t="s">
        <v>1642</v>
      </c>
      <c r="S113" s="294" t="s">
        <v>1643</v>
      </c>
      <c r="T113" s="294" t="s">
        <v>2994</v>
      </c>
      <c r="U113" s="294" t="s">
        <v>2995</v>
      </c>
      <c r="V113" s="294"/>
      <c r="W113" s="276"/>
      <c r="AA113" s="270">
        <f>IF(OR(J113="Fail",ISBLANK(J113)),INDEX('Issue Code Table'!C:C,MATCH(N:N,'Issue Code Table'!A:A,0)),IF(M113="Critical",6,IF(M113="Significant",5,IF(M113="Moderate",3,2))))</f>
        <v>4</v>
      </c>
    </row>
    <row r="114" spans="1:27" ht="100" x14ac:dyDescent="0.35">
      <c r="A114" s="294" t="s">
        <v>2996</v>
      </c>
      <c r="B114" s="294" t="s">
        <v>457</v>
      </c>
      <c r="C114" s="315" t="s">
        <v>458</v>
      </c>
      <c r="D114" s="294" t="s">
        <v>219</v>
      </c>
      <c r="E114" s="294" t="s">
        <v>1645</v>
      </c>
      <c r="F114" s="294" t="s">
        <v>2997</v>
      </c>
      <c r="G114" s="294" t="s">
        <v>2998</v>
      </c>
      <c r="H114" s="294" t="s">
        <v>1648</v>
      </c>
      <c r="I114" s="316"/>
      <c r="J114" s="317"/>
      <c r="K114" s="318" t="s">
        <v>1649</v>
      </c>
      <c r="L114" s="321"/>
      <c r="M114" s="132" t="s">
        <v>151</v>
      </c>
      <c r="N114" s="213" t="s">
        <v>464</v>
      </c>
      <c r="O114" s="213" t="s">
        <v>465</v>
      </c>
      <c r="P114" s="319"/>
      <c r="Q114" s="316">
        <v>6.1</v>
      </c>
      <c r="R114" s="316" t="s">
        <v>1650</v>
      </c>
      <c r="S114" s="294" t="s">
        <v>1651</v>
      </c>
      <c r="T114" s="294" t="s">
        <v>2999</v>
      </c>
      <c r="U114" s="294" t="s">
        <v>3000</v>
      </c>
      <c r="V114" s="294"/>
      <c r="W114" s="276"/>
      <c r="AA114" s="270">
        <f>IF(OR(J114="Fail",ISBLANK(J114)),INDEX('Issue Code Table'!C:C,MATCH(N:N,'Issue Code Table'!A:A,0)),IF(M114="Critical",6,IF(M114="Significant",5,IF(M114="Moderate",3,2))))</f>
        <v>4</v>
      </c>
    </row>
    <row r="115" spans="1:27" ht="112.5" x14ac:dyDescent="0.35">
      <c r="A115" s="294" t="s">
        <v>3001</v>
      </c>
      <c r="B115" s="294" t="s">
        <v>471</v>
      </c>
      <c r="C115" s="315" t="s">
        <v>3002</v>
      </c>
      <c r="D115" s="294" t="s">
        <v>219</v>
      </c>
      <c r="E115" s="294" t="s">
        <v>1653</v>
      </c>
      <c r="F115" s="294" t="s">
        <v>3003</v>
      </c>
      <c r="G115" s="294" t="s">
        <v>3004</v>
      </c>
      <c r="H115" s="294" t="s">
        <v>1656</v>
      </c>
      <c r="I115" s="316"/>
      <c r="J115" s="317"/>
      <c r="K115" s="318" t="s">
        <v>1657</v>
      </c>
      <c r="L115" s="316"/>
      <c r="M115" s="132" t="s">
        <v>151</v>
      </c>
      <c r="N115" s="213" t="s">
        <v>464</v>
      </c>
      <c r="O115" s="213" t="s">
        <v>465</v>
      </c>
      <c r="P115" s="319"/>
      <c r="Q115" s="316">
        <v>6.1</v>
      </c>
      <c r="R115" s="316" t="s">
        <v>1658</v>
      </c>
      <c r="S115" s="294" t="s">
        <v>1659</v>
      </c>
      <c r="T115" s="294" t="s">
        <v>3005</v>
      </c>
      <c r="U115" s="294" t="s">
        <v>3006</v>
      </c>
      <c r="V115" s="294"/>
      <c r="W115" s="276"/>
      <c r="AA115" s="270">
        <f>IF(OR(J115="Fail",ISBLANK(J115)),INDEX('Issue Code Table'!C:C,MATCH(N:N,'Issue Code Table'!A:A,0)),IF(M115="Critical",6,IF(M115="Significant",5,IF(M115="Moderate",3,2))))</f>
        <v>4</v>
      </c>
    </row>
    <row r="116" spans="1:27" ht="112.5" x14ac:dyDescent="0.35">
      <c r="A116" s="294" t="s">
        <v>3007</v>
      </c>
      <c r="B116" s="294" t="s">
        <v>313</v>
      </c>
      <c r="C116" s="315" t="s">
        <v>314</v>
      </c>
      <c r="D116" s="294" t="s">
        <v>219</v>
      </c>
      <c r="E116" s="294" t="s">
        <v>3008</v>
      </c>
      <c r="F116" s="294" t="s">
        <v>3009</v>
      </c>
      <c r="G116" s="294" t="s">
        <v>3010</v>
      </c>
      <c r="H116" s="294" t="s">
        <v>1648</v>
      </c>
      <c r="I116" s="316"/>
      <c r="J116" s="317"/>
      <c r="K116" s="318" t="s">
        <v>1649</v>
      </c>
      <c r="L116" s="316"/>
      <c r="M116" s="132" t="s">
        <v>151</v>
      </c>
      <c r="N116" s="213" t="s">
        <v>464</v>
      </c>
      <c r="O116" s="213" t="s">
        <v>465</v>
      </c>
      <c r="P116" s="319"/>
      <c r="Q116" s="316">
        <v>6.1</v>
      </c>
      <c r="R116" s="316" t="s">
        <v>1666</v>
      </c>
      <c r="S116" s="294" t="s">
        <v>1667</v>
      </c>
      <c r="T116" s="294" t="s">
        <v>3011</v>
      </c>
      <c r="U116" s="294" t="s">
        <v>4883</v>
      </c>
      <c r="V116" s="294"/>
      <c r="W116" s="276"/>
      <c r="AA116" s="270">
        <f>IF(OR(J116="Fail",ISBLANK(J116)),INDEX('Issue Code Table'!C:C,MATCH(N:N,'Issue Code Table'!A:A,0)),IF(M116="Critical",6,IF(M116="Significant",5,IF(M116="Moderate",3,2))))</f>
        <v>4</v>
      </c>
    </row>
    <row r="117" spans="1:27" ht="112.5" x14ac:dyDescent="0.35">
      <c r="A117" s="294" t="s">
        <v>3012</v>
      </c>
      <c r="B117" s="294" t="s">
        <v>313</v>
      </c>
      <c r="C117" s="315" t="s">
        <v>314</v>
      </c>
      <c r="D117" s="294" t="s">
        <v>219</v>
      </c>
      <c r="E117" s="294" t="s">
        <v>3013</v>
      </c>
      <c r="F117" s="294" t="s">
        <v>3014</v>
      </c>
      <c r="G117" s="294" t="s">
        <v>4884</v>
      </c>
      <c r="H117" s="294" t="s">
        <v>1671</v>
      </c>
      <c r="I117" s="316"/>
      <c r="J117" s="317"/>
      <c r="K117" s="318" t="s">
        <v>1672</v>
      </c>
      <c r="L117" s="213"/>
      <c r="M117" s="132" t="s">
        <v>151</v>
      </c>
      <c r="N117" s="213" t="s">
        <v>464</v>
      </c>
      <c r="O117" s="213" t="s">
        <v>465</v>
      </c>
      <c r="P117" s="319"/>
      <c r="Q117" s="316">
        <v>6.1</v>
      </c>
      <c r="R117" s="316" t="s">
        <v>1673</v>
      </c>
      <c r="S117" s="294" t="s">
        <v>1674</v>
      </c>
      <c r="T117" s="294" t="s">
        <v>3015</v>
      </c>
      <c r="U117" s="294" t="s">
        <v>3016</v>
      </c>
      <c r="V117" s="294"/>
      <c r="W117" s="276"/>
      <c r="AA117" s="270">
        <f>IF(OR(J117="Fail",ISBLANK(J117)),INDEX('Issue Code Table'!C:C,MATCH(N:N,'Issue Code Table'!A:A,0)),IF(M117="Critical",6,IF(M117="Significant",5,IF(M117="Moderate",3,2))))</f>
        <v>4</v>
      </c>
    </row>
    <row r="118" spans="1:27" ht="100" x14ac:dyDescent="0.35">
      <c r="A118" s="294" t="s">
        <v>3017</v>
      </c>
      <c r="B118" s="294" t="s">
        <v>313</v>
      </c>
      <c r="C118" s="315" t="s">
        <v>314</v>
      </c>
      <c r="D118" s="294" t="s">
        <v>219</v>
      </c>
      <c r="E118" s="294" t="s">
        <v>3018</v>
      </c>
      <c r="F118" s="294" t="s">
        <v>3019</v>
      </c>
      <c r="G118" s="294" t="s">
        <v>3020</v>
      </c>
      <c r="H118" s="294" t="s">
        <v>1679</v>
      </c>
      <c r="I118" s="316"/>
      <c r="J118" s="317"/>
      <c r="K118" s="318" t="s">
        <v>1649</v>
      </c>
      <c r="L118" s="321"/>
      <c r="M118" s="132" t="s">
        <v>151</v>
      </c>
      <c r="N118" s="213" t="s">
        <v>464</v>
      </c>
      <c r="O118" s="213" t="s">
        <v>465</v>
      </c>
      <c r="P118" s="319"/>
      <c r="Q118" s="316">
        <v>6.1</v>
      </c>
      <c r="R118" s="316" t="s">
        <v>1680</v>
      </c>
      <c r="S118" s="294" t="s">
        <v>1681</v>
      </c>
      <c r="T118" s="294" t="s">
        <v>3021</v>
      </c>
      <c r="U118" s="294" t="s">
        <v>3022</v>
      </c>
      <c r="V118" s="294"/>
      <c r="W118" s="276"/>
      <c r="AA118" s="270">
        <f>IF(OR(J118="Fail",ISBLANK(J118)),INDEX('Issue Code Table'!C:C,MATCH(N:N,'Issue Code Table'!A:A,0)),IF(M118="Critical",6,IF(M118="Significant",5,IF(M118="Moderate",3,2))))</f>
        <v>4</v>
      </c>
    </row>
    <row r="119" spans="1:27" ht="137.5" x14ac:dyDescent="0.35">
      <c r="A119" s="294" t="s">
        <v>3023</v>
      </c>
      <c r="B119" s="294" t="s">
        <v>313</v>
      </c>
      <c r="C119" s="315" t="s">
        <v>314</v>
      </c>
      <c r="D119" s="294" t="s">
        <v>219</v>
      </c>
      <c r="E119" s="294" t="s">
        <v>3024</v>
      </c>
      <c r="F119" s="294" t="s">
        <v>3025</v>
      </c>
      <c r="G119" s="294" t="s">
        <v>4885</v>
      </c>
      <c r="H119" s="294" t="s">
        <v>1686</v>
      </c>
      <c r="I119" s="316"/>
      <c r="J119" s="317"/>
      <c r="K119" s="318" t="s">
        <v>1687</v>
      </c>
      <c r="L119" s="321"/>
      <c r="M119" s="132" t="s">
        <v>151</v>
      </c>
      <c r="N119" s="213" t="s">
        <v>464</v>
      </c>
      <c r="O119" s="213" t="s">
        <v>465</v>
      </c>
      <c r="P119" s="319"/>
      <c r="Q119" s="316">
        <v>6.1</v>
      </c>
      <c r="R119" s="316" t="s">
        <v>1688</v>
      </c>
      <c r="S119" s="294" t="s">
        <v>1689</v>
      </c>
      <c r="T119" s="294" t="s">
        <v>3026</v>
      </c>
      <c r="U119" s="294" t="s">
        <v>3027</v>
      </c>
      <c r="V119" s="294"/>
      <c r="W119" s="276"/>
      <c r="AA119" s="270">
        <f>IF(OR(J119="Fail",ISBLANK(J119)),INDEX('Issue Code Table'!C:C,MATCH(N:N,'Issue Code Table'!A:A,0)),IF(M119="Critical",6,IF(M119="Significant",5,IF(M119="Moderate",3,2))))</f>
        <v>4</v>
      </c>
    </row>
    <row r="120" spans="1:27" ht="287.5" x14ac:dyDescent="0.35">
      <c r="A120" s="294" t="s">
        <v>3028</v>
      </c>
      <c r="B120" s="294" t="s">
        <v>180</v>
      </c>
      <c r="C120" s="315" t="s">
        <v>181</v>
      </c>
      <c r="D120" s="294" t="s">
        <v>219</v>
      </c>
      <c r="E120" s="294" t="s">
        <v>3029</v>
      </c>
      <c r="F120" s="294" t="s">
        <v>3030</v>
      </c>
      <c r="G120" s="294" t="s">
        <v>3031</v>
      </c>
      <c r="H120" s="294" t="s">
        <v>1694</v>
      </c>
      <c r="I120" s="316"/>
      <c r="J120" s="317"/>
      <c r="K120" s="318" t="s">
        <v>1695</v>
      </c>
      <c r="L120" s="321"/>
      <c r="M120" s="132" t="s">
        <v>151</v>
      </c>
      <c r="N120" s="213" t="s">
        <v>464</v>
      </c>
      <c r="O120" s="213" t="s">
        <v>465</v>
      </c>
      <c r="P120" s="319"/>
      <c r="Q120" s="316">
        <v>6.1</v>
      </c>
      <c r="R120" s="316" t="s">
        <v>1696</v>
      </c>
      <c r="S120" s="294" t="s">
        <v>1697</v>
      </c>
      <c r="T120" s="294" t="s">
        <v>2153</v>
      </c>
      <c r="U120" s="294" t="s">
        <v>3032</v>
      </c>
      <c r="V120" s="294"/>
      <c r="W120" s="276"/>
      <c r="AA120" s="270">
        <f>IF(OR(J120="Fail",ISBLANK(J120)),INDEX('Issue Code Table'!C:C,MATCH(N:N,'Issue Code Table'!A:A,0)),IF(M120="Critical",6,IF(M120="Significant",5,IF(M120="Moderate",3,2))))</f>
        <v>4</v>
      </c>
    </row>
    <row r="121" spans="1:27" ht="250" x14ac:dyDescent="0.35">
      <c r="A121" s="294" t="s">
        <v>3033</v>
      </c>
      <c r="B121" s="294" t="s">
        <v>144</v>
      </c>
      <c r="C121" s="315" t="s">
        <v>145</v>
      </c>
      <c r="D121" s="294" t="s">
        <v>219</v>
      </c>
      <c r="E121" s="294" t="s">
        <v>1700</v>
      </c>
      <c r="F121" s="294" t="s">
        <v>1701</v>
      </c>
      <c r="G121" s="294" t="s">
        <v>3034</v>
      </c>
      <c r="H121" s="294" t="s">
        <v>1703</v>
      </c>
      <c r="I121" s="316"/>
      <c r="J121" s="317"/>
      <c r="K121" s="318" t="s">
        <v>1704</v>
      </c>
      <c r="L121" s="321"/>
      <c r="M121" s="132" t="s">
        <v>151</v>
      </c>
      <c r="N121" s="213" t="s">
        <v>464</v>
      </c>
      <c r="O121" s="213" t="s">
        <v>465</v>
      </c>
      <c r="P121" s="319"/>
      <c r="Q121" s="316">
        <v>6.1</v>
      </c>
      <c r="R121" s="316" t="s">
        <v>1705</v>
      </c>
      <c r="S121" s="294" t="s">
        <v>1706</v>
      </c>
      <c r="T121" s="294" t="s">
        <v>1707</v>
      </c>
      <c r="U121" s="294" t="s">
        <v>1707</v>
      </c>
      <c r="V121" s="294"/>
      <c r="W121" s="276"/>
      <c r="AA121" s="270">
        <f>IF(OR(J121="Fail",ISBLANK(J121)),INDEX('Issue Code Table'!C:C,MATCH(N:N,'Issue Code Table'!A:A,0)),IF(M121="Critical",6,IF(M121="Significant",5,IF(M121="Moderate",3,2))))</f>
        <v>4</v>
      </c>
    </row>
    <row r="122" spans="1:27" ht="287.5" x14ac:dyDescent="0.35">
      <c r="A122" s="294" t="s">
        <v>3035</v>
      </c>
      <c r="B122" s="294" t="s">
        <v>144</v>
      </c>
      <c r="C122" s="315" t="s">
        <v>145</v>
      </c>
      <c r="D122" s="294" t="s">
        <v>219</v>
      </c>
      <c r="E122" s="294" t="s">
        <v>1709</v>
      </c>
      <c r="F122" s="294" t="s">
        <v>1710</v>
      </c>
      <c r="G122" s="294" t="s">
        <v>3036</v>
      </c>
      <c r="H122" s="294" t="s">
        <v>1703</v>
      </c>
      <c r="I122" s="316"/>
      <c r="J122" s="317"/>
      <c r="K122" s="318" t="s">
        <v>1704</v>
      </c>
      <c r="L122" s="321"/>
      <c r="M122" s="132" t="s">
        <v>151</v>
      </c>
      <c r="N122" s="213" t="s">
        <v>464</v>
      </c>
      <c r="O122" s="213" t="s">
        <v>465</v>
      </c>
      <c r="P122" s="319"/>
      <c r="Q122" s="316">
        <v>6.1</v>
      </c>
      <c r="R122" s="316" t="s">
        <v>1714</v>
      </c>
      <c r="S122" s="294" t="s">
        <v>1706</v>
      </c>
      <c r="T122" s="294" t="s">
        <v>1707</v>
      </c>
      <c r="U122" s="294" t="s">
        <v>1707</v>
      </c>
      <c r="V122" s="294"/>
      <c r="W122" s="276"/>
      <c r="AA122" s="270">
        <f>IF(OR(J122="Fail",ISBLANK(J122)),INDEX('Issue Code Table'!C:C,MATCH(N:N,'Issue Code Table'!A:A,0)),IF(M122="Critical",6,IF(M122="Significant",5,IF(M122="Moderate",3,2))))</f>
        <v>4</v>
      </c>
    </row>
    <row r="123" spans="1:27" ht="275" x14ac:dyDescent="0.35">
      <c r="A123" s="294" t="s">
        <v>3037</v>
      </c>
      <c r="B123" s="294" t="s">
        <v>180</v>
      </c>
      <c r="C123" s="315" t="s">
        <v>181</v>
      </c>
      <c r="D123" s="294" t="s">
        <v>206</v>
      </c>
      <c r="E123" s="294" t="s">
        <v>3038</v>
      </c>
      <c r="F123" s="294" t="s">
        <v>1717</v>
      </c>
      <c r="G123" s="294" t="s">
        <v>3039</v>
      </c>
      <c r="H123" s="294" t="s">
        <v>1719</v>
      </c>
      <c r="I123" s="316"/>
      <c r="J123" s="317"/>
      <c r="K123" s="318" t="s">
        <v>2157</v>
      </c>
      <c r="L123" s="321"/>
      <c r="M123" s="132" t="s">
        <v>151</v>
      </c>
      <c r="N123" s="213" t="s">
        <v>464</v>
      </c>
      <c r="O123" s="213" t="s">
        <v>465</v>
      </c>
      <c r="P123" s="319"/>
      <c r="Q123" s="316">
        <v>6.1</v>
      </c>
      <c r="R123" s="316" t="s">
        <v>1721</v>
      </c>
      <c r="S123" s="294" t="s">
        <v>1722</v>
      </c>
      <c r="T123" s="294" t="s">
        <v>1723</v>
      </c>
      <c r="U123" s="294" t="s">
        <v>3040</v>
      </c>
      <c r="V123" s="294"/>
      <c r="W123" s="276"/>
      <c r="AA123" s="270">
        <f>IF(OR(J123="Fail",ISBLANK(J123)),INDEX('Issue Code Table'!C:C,MATCH(N:N,'Issue Code Table'!A:A,0)),IF(M123="Critical",6,IF(M123="Significant",5,IF(M123="Moderate",3,2))))</f>
        <v>4</v>
      </c>
    </row>
    <row r="124" spans="1:27" ht="275" x14ac:dyDescent="0.35">
      <c r="A124" s="294" t="s">
        <v>3041</v>
      </c>
      <c r="B124" s="294" t="s">
        <v>180</v>
      </c>
      <c r="C124" s="315" t="s">
        <v>181</v>
      </c>
      <c r="D124" s="294" t="s">
        <v>206</v>
      </c>
      <c r="E124" s="294" t="s">
        <v>3042</v>
      </c>
      <c r="F124" s="294" t="s">
        <v>1726</v>
      </c>
      <c r="G124" s="294" t="s">
        <v>3043</v>
      </c>
      <c r="H124" s="294" t="s">
        <v>1728</v>
      </c>
      <c r="I124" s="316"/>
      <c r="J124" s="317"/>
      <c r="K124" s="318" t="s">
        <v>2159</v>
      </c>
      <c r="L124" s="321"/>
      <c r="M124" s="132" t="s">
        <v>151</v>
      </c>
      <c r="N124" s="213" t="s">
        <v>464</v>
      </c>
      <c r="O124" s="213" t="s">
        <v>465</v>
      </c>
      <c r="P124" s="319"/>
      <c r="Q124" s="316">
        <v>6.1</v>
      </c>
      <c r="R124" s="316" t="s">
        <v>1730</v>
      </c>
      <c r="S124" s="294" t="s">
        <v>1731</v>
      </c>
      <c r="T124" s="294" t="s">
        <v>1732</v>
      </c>
      <c r="U124" s="294" t="s">
        <v>3044</v>
      </c>
      <c r="V124" s="294"/>
      <c r="W124" s="276"/>
      <c r="AA124" s="270">
        <f>IF(OR(J124="Fail",ISBLANK(J124)),INDEX('Issue Code Table'!C:C,MATCH(N:N,'Issue Code Table'!A:A,0)),IF(M124="Critical",6,IF(M124="Significant",5,IF(M124="Moderate",3,2))))</f>
        <v>4</v>
      </c>
    </row>
    <row r="125" spans="1:27" ht="150" x14ac:dyDescent="0.35">
      <c r="A125" s="294" t="s">
        <v>3045</v>
      </c>
      <c r="B125" s="294" t="s">
        <v>144</v>
      </c>
      <c r="C125" s="315" t="s">
        <v>145</v>
      </c>
      <c r="D125" s="294" t="s">
        <v>219</v>
      </c>
      <c r="E125" s="294" t="s">
        <v>3046</v>
      </c>
      <c r="F125" s="294" t="s">
        <v>1735</v>
      </c>
      <c r="G125" s="294" t="s">
        <v>3047</v>
      </c>
      <c r="H125" s="294" t="s">
        <v>1737</v>
      </c>
      <c r="I125" s="316"/>
      <c r="J125" s="317"/>
      <c r="K125" s="318" t="s">
        <v>2161</v>
      </c>
      <c r="L125" s="321"/>
      <c r="M125" s="132" t="s">
        <v>140</v>
      </c>
      <c r="N125" s="213" t="s">
        <v>1557</v>
      </c>
      <c r="O125" s="213" t="s">
        <v>1558</v>
      </c>
      <c r="P125" s="319"/>
      <c r="Q125" s="316">
        <v>6.2</v>
      </c>
      <c r="R125" s="316" t="s">
        <v>1740</v>
      </c>
      <c r="S125" s="294" t="s">
        <v>1741</v>
      </c>
      <c r="T125" s="294" t="s">
        <v>2162</v>
      </c>
      <c r="U125" s="294" t="s">
        <v>3048</v>
      </c>
      <c r="V125" s="294" t="s">
        <v>3049</v>
      </c>
      <c r="W125" s="276"/>
      <c r="AA125" s="270">
        <f>IF(OR(J125="Fail",ISBLANK(J125)),INDEX('Issue Code Table'!C:C,MATCH(N:N,'Issue Code Table'!A:A,0)),IF(M125="Critical",6,IF(M125="Significant",5,IF(M125="Moderate",3,2))))</f>
        <v>7</v>
      </c>
    </row>
    <row r="126" spans="1:27" ht="87.5" x14ac:dyDescent="0.35">
      <c r="A126" s="294" t="s">
        <v>3050</v>
      </c>
      <c r="B126" s="294" t="s">
        <v>144</v>
      </c>
      <c r="C126" s="315" t="s">
        <v>145</v>
      </c>
      <c r="D126" s="294" t="s">
        <v>219</v>
      </c>
      <c r="E126" s="294" t="s">
        <v>3051</v>
      </c>
      <c r="F126" s="294" t="s">
        <v>1746</v>
      </c>
      <c r="G126" s="294" t="s">
        <v>3052</v>
      </c>
      <c r="H126" s="294" t="s">
        <v>1748</v>
      </c>
      <c r="I126" s="316"/>
      <c r="J126" s="317"/>
      <c r="K126" s="318" t="s">
        <v>1749</v>
      </c>
      <c r="L126" s="321"/>
      <c r="M126" s="132" t="s">
        <v>140</v>
      </c>
      <c r="N126" s="213" t="s">
        <v>185</v>
      </c>
      <c r="O126" s="213" t="s">
        <v>186</v>
      </c>
      <c r="P126" s="319"/>
      <c r="Q126" s="316">
        <v>6.2</v>
      </c>
      <c r="R126" s="316" t="s">
        <v>1750</v>
      </c>
      <c r="S126" s="294" t="s">
        <v>1751</v>
      </c>
      <c r="T126" s="294" t="s">
        <v>2164</v>
      </c>
      <c r="U126" s="294" t="s">
        <v>3053</v>
      </c>
      <c r="V126" s="294" t="s">
        <v>3054</v>
      </c>
      <c r="W126" s="276"/>
      <c r="AA126" s="270">
        <f>IF(OR(J126="Fail",ISBLANK(J126)),INDEX('Issue Code Table'!C:C,MATCH(N:N,'Issue Code Table'!A:A,0)),IF(M126="Critical",6,IF(M126="Significant",5,IF(M126="Moderate",3,2))))</f>
        <v>5</v>
      </c>
    </row>
    <row r="127" spans="1:27" ht="225" x14ac:dyDescent="0.35">
      <c r="A127" s="294" t="s">
        <v>3055</v>
      </c>
      <c r="B127" s="294" t="s">
        <v>180</v>
      </c>
      <c r="C127" s="315" t="s">
        <v>181</v>
      </c>
      <c r="D127" s="294" t="s">
        <v>219</v>
      </c>
      <c r="E127" s="294" t="s">
        <v>1783</v>
      </c>
      <c r="F127" s="294" t="s">
        <v>3056</v>
      </c>
      <c r="G127" s="294" t="s">
        <v>3057</v>
      </c>
      <c r="H127" s="294" t="s">
        <v>1786</v>
      </c>
      <c r="I127" s="316"/>
      <c r="J127" s="317"/>
      <c r="K127" s="318" t="s">
        <v>3058</v>
      </c>
      <c r="L127" s="316"/>
      <c r="M127" s="132" t="s">
        <v>140</v>
      </c>
      <c r="N127" s="213" t="s">
        <v>185</v>
      </c>
      <c r="O127" s="213" t="s">
        <v>186</v>
      </c>
      <c r="P127" s="319"/>
      <c r="Q127" s="316">
        <v>6.2</v>
      </c>
      <c r="R127" s="316" t="s">
        <v>1760</v>
      </c>
      <c r="S127" s="294" t="s">
        <v>1789</v>
      </c>
      <c r="T127" s="294" t="s">
        <v>1790</v>
      </c>
      <c r="U127" s="294" t="s">
        <v>3059</v>
      </c>
      <c r="V127" s="294" t="s">
        <v>3060</v>
      </c>
      <c r="W127" s="276"/>
      <c r="AA127" s="270">
        <f>IF(OR(J127="Fail",ISBLANK(J127)),INDEX('Issue Code Table'!C:C,MATCH(N:N,'Issue Code Table'!A:A,0)),IF(M127="Critical",6,IF(M127="Significant",5,IF(M127="Moderate",3,2))))</f>
        <v>5</v>
      </c>
    </row>
    <row r="128" spans="1:27" ht="87.5" x14ac:dyDescent="0.35">
      <c r="A128" s="294" t="s">
        <v>3061</v>
      </c>
      <c r="B128" s="294" t="s">
        <v>144</v>
      </c>
      <c r="C128" s="315" t="s">
        <v>145</v>
      </c>
      <c r="D128" s="294" t="s">
        <v>219</v>
      </c>
      <c r="E128" s="294" t="s">
        <v>1756</v>
      </c>
      <c r="F128" s="294" t="s">
        <v>1746</v>
      </c>
      <c r="G128" s="294" t="s">
        <v>3062</v>
      </c>
      <c r="H128" s="294" t="s">
        <v>1758</v>
      </c>
      <c r="I128" s="316"/>
      <c r="J128" s="317"/>
      <c r="K128" s="318" t="s">
        <v>1759</v>
      </c>
      <c r="L128" s="321"/>
      <c r="M128" s="132" t="s">
        <v>140</v>
      </c>
      <c r="N128" s="213" t="s">
        <v>185</v>
      </c>
      <c r="O128" s="213" t="s">
        <v>186</v>
      </c>
      <c r="P128" s="319"/>
      <c r="Q128" s="316">
        <v>6.2</v>
      </c>
      <c r="R128" s="316" t="s">
        <v>1767</v>
      </c>
      <c r="S128" s="294" t="s">
        <v>1751</v>
      </c>
      <c r="T128" s="294" t="s">
        <v>2166</v>
      </c>
      <c r="U128" s="294" t="s">
        <v>3063</v>
      </c>
      <c r="V128" s="294" t="s">
        <v>3049</v>
      </c>
      <c r="W128" s="276"/>
      <c r="AA128" s="270">
        <f>IF(OR(J128="Fail",ISBLANK(J128)),INDEX('Issue Code Table'!C:C,MATCH(N:N,'Issue Code Table'!A:A,0)),IF(M128="Critical",6,IF(M128="Significant",5,IF(M128="Moderate",3,2))))</f>
        <v>5</v>
      </c>
    </row>
    <row r="129" spans="1:27" ht="87.5" x14ac:dyDescent="0.35">
      <c r="A129" s="294" t="s">
        <v>3064</v>
      </c>
      <c r="B129" s="294" t="s">
        <v>144</v>
      </c>
      <c r="C129" s="315" t="s">
        <v>145</v>
      </c>
      <c r="D129" s="294" t="s">
        <v>219</v>
      </c>
      <c r="E129" s="294" t="s">
        <v>1763</v>
      </c>
      <c r="F129" s="294" t="s">
        <v>1746</v>
      </c>
      <c r="G129" s="294" t="s">
        <v>3065</v>
      </c>
      <c r="H129" s="294" t="s">
        <v>1765</v>
      </c>
      <c r="I129" s="316"/>
      <c r="J129" s="317"/>
      <c r="K129" s="318" t="s">
        <v>1766</v>
      </c>
      <c r="L129" s="321"/>
      <c r="M129" s="132" t="s">
        <v>140</v>
      </c>
      <c r="N129" s="213" t="s">
        <v>185</v>
      </c>
      <c r="O129" s="213" t="s">
        <v>186</v>
      </c>
      <c r="P129" s="319"/>
      <c r="Q129" s="316">
        <v>6.2</v>
      </c>
      <c r="R129" s="316" t="s">
        <v>1777</v>
      </c>
      <c r="S129" s="294" t="s">
        <v>1751</v>
      </c>
      <c r="T129" s="294" t="s">
        <v>2168</v>
      </c>
      <c r="U129" s="294" t="s">
        <v>3066</v>
      </c>
      <c r="V129" s="294" t="s">
        <v>4886</v>
      </c>
      <c r="W129" s="276"/>
      <c r="AA129" s="270">
        <f>IF(OR(J129="Fail",ISBLANK(J129)),INDEX('Issue Code Table'!C:C,MATCH(N:N,'Issue Code Table'!A:A,0)),IF(M129="Critical",6,IF(M129="Significant",5,IF(M129="Moderate",3,2))))</f>
        <v>5</v>
      </c>
    </row>
    <row r="130" spans="1:27" ht="100" x14ac:dyDescent="0.35">
      <c r="A130" s="294" t="s">
        <v>3067</v>
      </c>
      <c r="B130" s="294" t="s">
        <v>144</v>
      </c>
      <c r="C130" s="315" t="s">
        <v>145</v>
      </c>
      <c r="D130" s="294" t="s">
        <v>219</v>
      </c>
      <c r="E130" s="294" t="s">
        <v>3068</v>
      </c>
      <c r="F130" s="294" t="s">
        <v>1773</v>
      </c>
      <c r="G130" s="294" t="s">
        <v>3069</v>
      </c>
      <c r="H130" s="294" t="s">
        <v>1775</v>
      </c>
      <c r="I130" s="316"/>
      <c r="J130" s="317"/>
      <c r="K130" s="318" t="s">
        <v>3070</v>
      </c>
      <c r="L130" s="321"/>
      <c r="M130" s="132" t="s">
        <v>140</v>
      </c>
      <c r="N130" s="213" t="s">
        <v>185</v>
      </c>
      <c r="O130" s="213" t="s">
        <v>186</v>
      </c>
      <c r="P130" s="319"/>
      <c r="Q130" s="316">
        <v>6.2</v>
      </c>
      <c r="R130" s="316" t="s">
        <v>1788</v>
      </c>
      <c r="S130" s="294" t="s">
        <v>1778</v>
      </c>
      <c r="T130" s="294" t="s">
        <v>2170</v>
      </c>
      <c r="U130" s="294" t="s">
        <v>3071</v>
      </c>
      <c r="V130" s="294" t="s">
        <v>3072</v>
      </c>
      <c r="W130" s="276"/>
      <c r="AA130" s="270">
        <f>IF(OR(J130="Fail",ISBLANK(J130)),INDEX('Issue Code Table'!C:C,MATCH(N:N,'Issue Code Table'!A:A,0)),IF(M130="Critical",6,IF(M130="Significant",5,IF(M130="Moderate",3,2))))</f>
        <v>5</v>
      </c>
    </row>
    <row r="131" spans="1:27" ht="387.5" x14ac:dyDescent="0.35">
      <c r="A131" s="294" t="s">
        <v>3073</v>
      </c>
      <c r="B131" s="294" t="s">
        <v>457</v>
      </c>
      <c r="C131" s="315" t="s">
        <v>458</v>
      </c>
      <c r="D131" s="294" t="s">
        <v>219</v>
      </c>
      <c r="E131" s="294" t="s">
        <v>3074</v>
      </c>
      <c r="F131" s="294" t="s">
        <v>1806</v>
      </c>
      <c r="G131" s="294" t="s">
        <v>3075</v>
      </c>
      <c r="H131" s="294" t="s">
        <v>1808</v>
      </c>
      <c r="I131" s="316"/>
      <c r="J131" s="317"/>
      <c r="K131" s="318" t="s">
        <v>1809</v>
      </c>
      <c r="L131" s="321"/>
      <c r="M131" s="132" t="s">
        <v>140</v>
      </c>
      <c r="N131" s="212" t="s">
        <v>1576</v>
      </c>
      <c r="O131" s="213" t="s">
        <v>1577</v>
      </c>
      <c r="P131" s="319"/>
      <c r="Q131" s="316">
        <v>6.2</v>
      </c>
      <c r="R131" s="316" t="s">
        <v>1799</v>
      </c>
      <c r="S131" s="294" t="s">
        <v>1811</v>
      </c>
      <c r="T131" s="294" t="s">
        <v>1812</v>
      </c>
      <c r="U131" s="294" t="s">
        <v>3076</v>
      </c>
      <c r="V131" s="294" t="s">
        <v>3077</v>
      </c>
      <c r="W131" s="276"/>
      <c r="AA131" s="270">
        <f>IF(OR(J131="Fail",ISBLANK(J131)),INDEX('Issue Code Table'!C:C,MATCH(N:N,'Issue Code Table'!A:A,0)),IF(M131="Critical",6,IF(M131="Significant",5,IF(M131="Moderate",3,2))))</f>
        <v>5</v>
      </c>
    </row>
    <row r="132" spans="1:27" ht="250" x14ac:dyDescent="0.35">
      <c r="A132" s="294" t="s">
        <v>3078</v>
      </c>
      <c r="B132" s="294" t="s">
        <v>144</v>
      </c>
      <c r="C132" s="315" t="s">
        <v>145</v>
      </c>
      <c r="D132" s="294" t="s">
        <v>219</v>
      </c>
      <c r="E132" s="294" t="s">
        <v>1815</v>
      </c>
      <c r="F132" s="294" t="s">
        <v>1816</v>
      </c>
      <c r="G132" s="294" t="s">
        <v>3079</v>
      </c>
      <c r="H132" s="294" t="s">
        <v>1818</v>
      </c>
      <c r="I132" s="316"/>
      <c r="J132" s="317"/>
      <c r="K132" s="318" t="s">
        <v>1819</v>
      </c>
      <c r="L132" s="321"/>
      <c r="M132" s="132" t="s">
        <v>140</v>
      </c>
      <c r="N132" s="213" t="s">
        <v>185</v>
      </c>
      <c r="O132" s="213" t="s">
        <v>186</v>
      </c>
      <c r="P132" s="319"/>
      <c r="Q132" s="316">
        <v>6.2</v>
      </c>
      <c r="R132" s="316" t="s">
        <v>1810</v>
      </c>
      <c r="S132" s="294" t="s">
        <v>1821</v>
      </c>
      <c r="T132" s="294" t="s">
        <v>1822</v>
      </c>
      <c r="U132" s="294" t="s">
        <v>1822</v>
      </c>
      <c r="V132" s="294" t="s">
        <v>3080</v>
      </c>
      <c r="W132" s="276"/>
      <c r="AA132" s="270">
        <f>IF(OR(J132="Fail",ISBLANK(J132)),INDEX('Issue Code Table'!C:C,MATCH(N:N,'Issue Code Table'!A:A,0)),IF(M132="Critical",6,IF(M132="Significant",5,IF(M132="Moderate",3,2))))</f>
        <v>5</v>
      </c>
    </row>
    <row r="133" spans="1:27" ht="337.5" x14ac:dyDescent="0.35">
      <c r="A133" s="294" t="s">
        <v>3081</v>
      </c>
      <c r="B133" s="294" t="s">
        <v>457</v>
      </c>
      <c r="C133" s="315" t="s">
        <v>458</v>
      </c>
      <c r="D133" s="294" t="s">
        <v>219</v>
      </c>
      <c r="E133" s="294" t="s">
        <v>1825</v>
      </c>
      <c r="F133" s="294" t="s">
        <v>1826</v>
      </c>
      <c r="G133" s="294" t="s">
        <v>3082</v>
      </c>
      <c r="H133" s="294" t="s">
        <v>1828</v>
      </c>
      <c r="I133" s="324"/>
      <c r="J133" s="317"/>
      <c r="K133" s="318" t="s">
        <v>1829</v>
      </c>
      <c r="L133" s="321"/>
      <c r="M133" s="132" t="s">
        <v>151</v>
      </c>
      <c r="N133" s="213" t="s">
        <v>464</v>
      </c>
      <c r="O133" s="213" t="s">
        <v>465</v>
      </c>
      <c r="P133" s="319"/>
      <c r="Q133" s="316">
        <v>6.2</v>
      </c>
      <c r="R133" s="316" t="s">
        <v>1820</v>
      </c>
      <c r="S133" s="294" t="s">
        <v>1831</v>
      </c>
      <c r="T133" s="294" t="s">
        <v>1832</v>
      </c>
      <c r="U133" s="294" t="s">
        <v>3083</v>
      </c>
      <c r="V133" s="294"/>
      <c r="W133" s="276"/>
      <c r="AA133" s="270">
        <f>IF(OR(J133="Fail",ISBLANK(J133)),INDEX('Issue Code Table'!C:C,MATCH(N:N,'Issue Code Table'!A:A,0)),IF(M133="Critical",6,IF(M133="Significant",5,IF(M133="Moderate",3,2))))</f>
        <v>4</v>
      </c>
    </row>
    <row r="134" spans="1:27" ht="250" x14ac:dyDescent="0.35">
      <c r="A134" s="294" t="s">
        <v>3084</v>
      </c>
      <c r="B134" s="294" t="s">
        <v>457</v>
      </c>
      <c r="C134" s="315" t="s">
        <v>458</v>
      </c>
      <c r="D134" s="294" t="s">
        <v>219</v>
      </c>
      <c r="E134" s="294" t="s">
        <v>1835</v>
      </c>
      <c r="F134" s="294" t="s">
        <v>3085</v>
      </c>
      <c r="G134" s="294" t="s">
        <v>3086</v>
      </c>
      <c r="H134" s="294" t="s">
        <v>1838</v>
      </c>
      <c r="I134" s="316"/>
      <c r="J134" s="317"/>
      <c r="K134" s="318" t="s">
        <v>2177</v>
      </c>
      <c r="L134" s="321"/>
      <c r="M134" s="132" t="s">
        <v>140</v>
      </c>
      <c r="N134" s="213" t="s">
        <v>1840</v>
      </c>
      <c r="O134" s="213" t="s">
        <v>1841</v>
      </c>
      <c r="P134" s="319"/>
      <c r="Q134" s="316">
        <v>6.2</v>
      </c>
      <c r="R134" s="316" t="s">
        <v>1830</v>
      </c>
      <c r="S134" s="294" t="s">
        <v>1843</v>
      </c>
      <c r="T134" s="294" t="s">
        <v>2178</v>
      </c>
      <c r="U134" s="294" t="s">
        <v>3087</v>
      </c>
      <c r="V134" s="294" t="s">
        <v>3088</v>
      </c>
      <c r="W134" s="276"/>
      <c r="AA134" s="270">
        <f>IF(OR(J134="Fail",ISBLANK(J134)),INDEX('Issue Code Table'!C:C,MATCH(N:N,'Issue Code Table'!A:A,0)),IF(M134="Critical",6,IF(M134="Significant",5,IF(M134="Moderate",3,2))))</f>
        <v>5</v>
      </c>
    </row>
    <row r="135" spans="1:27" ht="237.5" x14ac:dyDescent="0.35">
      <c r="A135" s="294" t="s">
        <v>3089</v>
      </c>
      <c r="B135" s="294" t="s">
        <v>457</v>
      </c>
      <c r="C135" s="315" t="s">
        <v>458</v>
      </c>
      <c r="D135" s="294" t="s">
        <v>219</v>
      </c>
      <c r="E135" s="294" t="s">
        <v>1848</v>
      </c>
      <c r="F135" s="294" t="s">
        <v>3090</v>
      </c>
      <c r="G135" s="294" t="s">
        <v>3091</v>
      </c>
      <c r="H135" s="294" t="s">
        <v>1851</v>
      </c>
      <c r="I135" s="316"/>
      <c r="J135" s="317"/>
      <c r="K135" s="318" t="s">
        <v>2180</v>
      </c>
      <c r="L135" s="321"/>
      <c r="M135" s="132" t="s">
        <v>140</v>
      </c>
      <c r="N135" s="213" t="s">
        <v>1840</v>
      </c>
      <c r="O135" s="213" t="s">
        <v>1841</v>
      </c>
      <c r="P135" s="319"/>
      <c r="Q135" s="316">
        <v>6.2</v>
      </c>
      <c r="R135" s="316" t="s">
        <v>1842</v>
      </c>
      <c r="S135" s="294" t="s">
        <v>1854</v>
      </c>
      <c r="T135" s="294" t="s">
        <v>2181</v>
      </c>
      <c r="U135" s="294" t="s">
        <v>3092</v>
      </c>
      <c r="V135" s="294" t="s">
        <v>3093</v>
      </c>
      <c r="W135" s="276"/>
      <c r="AA135" s="270">
        <f>IF(OR(J135="Fail",ISBLANK(J135)),INDEX('Issue Code Table'!C:C,MATCH(N:N,'Issue Code Table'!A:A,0)),IF(M135="Critical",6,IF(M135="Significant",5,IF(M135="Moderate",3,2))))</f>
        <v>5</v>
      </c>
    </row>
    <row r="136" spans="1:27" ht="409.5" x14ac:dyDescent="0.35">
      <c r="A136" s="294" t="s">
        <v>3094</v>
      </c>
      <c r="B136" s="294" t="s">
        <v>457</v>
      </c>
      <c r="C136" s="315" t="s">
        <v>458</v>
      </c>
      <c r="D136" s="294" t="s">
        <v>219</v>
      </c>
      <c r="E136" s="294" t="s">
        <v>1858</v>
      </c>
      <c r="F136" s="294" t="s">
        <v>3095</v>
      </c>
      <c r="G136" s="294" t="s">
        <v>3096</v>
      </c>
      <c r="H136" s="294" t="s">
        <v>2180</v>
      </c>
      <c r="I136" s="316"/>
      <c r="J136" s="317"/>
      <c r="K136" s="318" t="s">
        <v>2180</v>
      </c>
      <c r="L136" s="321"/>
      <c r="M136" s="132" t="s">
        <v>140</v>
      </c>
      <c r="N136" s="213" t="s">
        <v>1840</v>
      </c>
      <c r="O136" s="213" t="s">
        <v>1841</v>
      </c>
      <c r="P136" s="319"/>
      <c r="Q136" s="316">
        <v>6.2</v>
      </c>
      <c r="R136" s="316" t="s">
        <v>1853</v>
      </c>
      <c r="S136" s="294" t="s">
        <v>1862</v>
      </c>
      <c r="T136" s="294" t="s">
        <v>2183</v>
      </c>
      <c r="U136" s="294" t="s">
        <v>3097</v>
      </c>
      <c r="V136" s="294" t="s">
        <v>3098</v>
      </c>
      <c r="W136" s="276"/>
      <c r="AA136" s="270">
        <f>IF(OR(J136="Fail",ISBLANK(J136)),INDEX('Issue Code Table'!C:C,MATCH(N:N,'Issue Code Table'!A:A,0)),IF(M136="Critical",6,IF(M136="Significant",5,IF(M136="Moderate",3,2))))</f>
        <v>5</v>
      </c>
    </row>
    <row r="137" spans="1:27" ht="262.5" x14ac:dyDescent="0.35">
      <c r="A137" s="294" t="s">
        <v>3099</v>
      </c>
      <c r="B137" s="294" t="s">
        <v>457</v>
      </c>
      <c r="C137" s="315" t="s">
        <v>458</v>
      </c>
      <c r="D137" s="294" t="s">
        <v>219</v>
      </c>
      <c r="E137" s="294" t="s">
        <v>1867</v>
      </c>
      <c r="F137" s="294" t="s">
        <v>3100</v>
      </c>
      <c r="G137" s="294" t="s">
        <v>3101</v>
      </c>
      <c r="H137" s="294" t="s">
        <v>2185</v>
      </c>
      <c r="I137" s="316"/>
      <c r="J137" s="317"/>
      <c r="K137" s="318" t="s">
        <v>2185</v>
      </c>
      <c r="L137" s="321"/>
      <c r="M137" s="132" t="s">
        <v>140</v>
      </c>
      <c r="N137" s="213" t="s">
        <v>487</v>
      </c>
      <c r="O137" s="213" t="s">
        <v>488</v>
      </c>
      <c r="P137" s="319"/>
      <c r="Q137" s="316">
        <v>6.2</v>
      </c>
      <c r="R137" s="316" t="s">
        <v>1861</v>
      </c>
      <c r="S137" s="294" t="s">
        <v>1873</v>
      </c>
      <c r="T137" s="294" t="s">
        <v>2186</v>
      </c>
      <c r="U137" s="294" t="s">
        <v>3102</v>
      </c>
      <c r="V137" s="294" t="s">
        <v>3103</v>
      </c>
      <c r="W137" s="276"/>
      <c r="AA137" s="270">
        <f>IF(OR(J137="Fail",ISBLANK(J137)),INDEX('Issue Code Table'!C:C,MATCH(N:N,'Issue Code Table'!A:A,0)),IF(M137="Critical",6,IF(M137="Significant",5,IF(M137="Moderate",3,2))))</f>
        <v>5</v>
      </c>
    </row>
    <row r="138" spans="1:27" ht="187.5" x14ac:dyDescent="0.35">
      <c r="A138" s="294" t="s">
        <v>3104</v>
      </c>
      <c r="B138" s="294" t="s">
        <v>457</v>
      </c>
      <c r="C138" s="315" t="s">
        <v>458</v>
      </c>
      <c r="D138" s="294" t="s">
        <v>219</v>
      </c>
      <c r="E138" s="294" t="s">
        <v>1877</v>
      </c>
      <c r="F138" s="294" t="s">
        <v>3105</v>
      </c>
      <c r="G138" s="294" t="s">
        <v>3106</v>
      </c>
      <c r="H138" s="294" t="s">
        <v>1880</v>
      </c>
      <c r="I138" s="316"/>
      <c r="J138" s="317"/>
      <c r="K138" s="318" t="s">
        <v>1881</v>
      </c>
      <c r="L138" s="321"/>
      <c r="M138" s="132" t="s">
        <v>140</v>
      </c>
      <c r="N138" s="212" t="s">
        <v>185</v>
      </c>
      <c r="O138" s="213" t="s">
        <v>186</v>
      </c>
      <c r="P138" s="319"/>
      <c r="Q138" s="316">
        <v>6.2</v>
      </c>
      <c r="R138" s="316" t="s">
        <v>1872</v>
      </c>
      <c r="S138" s="294" t="s">
        <v>1883</v>
      </c>
      <c r="T138" s="294" t="s">
        <v>1884</v>
      </c>
      <c r="U138" s="294" t="s">
        <v>3107</v>
      </c>
      <c r="V138" s="294" t="s">
        <v>3108</v>
      </c>
      <c r="W138" s="276"/>
      <c r="AA138" s="270">
        <f>IF(OR(J138="Fail",ISBLANK(J138)),INDEX('Issue Code Table'!C:C,MATCH(N:N,'Issue Code Table'!A:A,0)),IF(M138="Critical",6,IF(M138="Significant",5,IF(M138="Moderate",3,2))))</f>
        <v>5</v>
      </c>
    </row>
    <row r="139" spans="1:27" ht="187.5" x14ac:dyDescent="0.35">
      <c r="A139" s="294" t="s">
        <v>3109</v>
      </c>
      <c r="B139" s="294" t="s">
        <v>457</v>
      </c>
      <c r="C139" s="315" t="s">
        <v>458</v>
      </c>
      <c r="D139" s="294" t="s">
        <v>219</v>
      </c>
      <c r="E139" s="294" t="s">
        <v>1888</v>
      </c>
      <c r="F139" s="294" t="s">
        <v>3110</v>
      </c>
      <c r="G139" s="294" t="s">
        <v>3111</v>
      </c>
      <c r="H139" s="294" t="s">
        <v>1891</v>
      </c>
      <c r="I139" s="316"/>
      <c r="J139" s="317"/>
      <c r="K139" s="318" t="s">
        <v>1892</v>
      </c>
      <c r="L139" s="321"/>
      <c r="M139" s="132" t="s">
        <v>140</v>
      </c>
      <c r="N139" s="212" t="s">
        <v>185</v>
      </c>
      <c r="O139" s="213" t="s">
        <v>186</v>
      </c>
      <c r="P139" s="319"/>
      <c r="Q139" s="316">
        <v>6.2</v>
      </c>
      <c r="R139" s="316" t="s">
        <v>1882</v>
      </c>
      <c r="S139" s="294" t="s">
        <v>1894</v>
      </c>
      <c r="T139" s="294" t="s">
        <v>1895</v>
      </c>
      <c r="U139" s="294" t="s">
        <v>3112</v>
      </c>
      <c r="V139" s="294" t="s">
        <v>3113</v>
      </c>
      <c r="W139" s="276"/>
      <c r="AA139" s="270">
        <f>IF(OR(J139="Fail",ISBLANK(J139)),INDEX('Issue Code Table'!C:C,MATCH(N:N,'Issue Code Table'!A:A,0)),IF(M139="Critical",6,IF(M139="Significant",5,IF(M139="Moderate",3,2))))</f>
        <v>5</v>
      </c>
    </row>
    <row r="140" spans="1:27" ht="137.5" x14ac:dyDescent="0.35">
      <c r="A140" s="294" t="s">
        <v>3114</v>
      </c>
      <c r="B140" s="294" t="s">
        <v>144</v>
      </c>
      <c r="C140" s="315" t="s">
        <v>145</v>
      </c>
      <c r="D140" s="294" t="s">
        <v>219</v>
      </c>
      <c r="E140" s="294" t="s">
        <v>1898</v>
      </c>
      <c r="F140" s="294" t="s">
        <v>3115</v>
      </c>
      <c r="G140" s="294" t="s">
        <v>3116</v>
      </c>
      <c r="H140" s="294" t="s">
        <v>1901</v>
      </c>
      <c r="I140" s="316"/>
      <c r="J140" s="317"/>
      <c r="K140" s="318" t="s">
        <v>2192</v>
      </c>
      <c r="L140" s="321"/>
      <c r="M140" s="132" t="s">
        <v>140</v>
      </c>
      <c r="N140" s="212" t="s">
        <v>185</v>
      </c>
      <c r="O140" s="213" t="s">
        <v>186</v>
      </c>
      <c r="P140" s="319"/>
      <c r="Q140" s="316">
        <v>6.2</v>
      </c>
      <c r="R140" s="316" t="s">
        <v>1893</v>
      </c>
      <c r="S140" s="294" t="s">
        <v>1903</v>
      </c>
      <c r="T140" s="294" t="s">
        <v>1904</v>
      </c>
      <c r="U140" s="294" t="s">
        <v>3117</v>
      </c>
      <c r="V140" s="294" t="s">
        <v>3118</v>
      </c>
      <c r="W140" s="276"/>
      <c r="AA140" s="270">
        <f>IF(OR(J140="Fail",ISBLANK(J140)),INDEX('Issue Code Table'!C:C,MATCH(N:N,'Issue Code Table'!A:A,0)),IF(M140="Critical",6,IF(M140="Significant",5,IF(M140="Moderate",3,2))))</f>
        <v>5</v>
      </c>
    </row>
    <row r="141" spans="1:27" ht="150" x14ac:dyDescent="0.35">
      <c r="A141" s="294" t="s">
        <v>3119</v>
      </c>
      <c r="B141" s="294" t="s">
        <v>144</v>
      </c>
      <c r="C141" s="315" t="s">
        <v>145</v>
      </c>
      <c r="D141" s="294" t="s">
        <v>219</v>
      </c>
      <c r="E141" s="294" t="s">
        <v>3120</v>
      </c>
      <c r="F141" s="294" t="s">
        <v>3121</v>
      </c>
      <c r="G141" s="294" t="s">
        <v>3122</v>
      </c>
      <c r="H141" s="294" t="s">
        <v>1910</v>
      </c>
      <c r="I141" s="316"/>
      <c r="J141" s="317"/>
      <c r="K141" s="318" t="s">
        <v>1911</v>
      </c>
      <c r="L141" s="321"/>
      <c r="M141" s="132" t="s">
        <v>140</v>
      </c>
      <c r="N141" s="212" t="s">
        <v>185</v>
      </c>
      <c r="O141" s="213" t="s">
        <v>186</v>
      </c>
      <c r="P141" s="319"/>
      <c r="Q141" s="316">
        <v>6.2</v>
      </c>
      <c r="R141" s="316" t="s">
        <v>1902</v>
      </c>
      <c r="S141" s="294" t="s">
        <v>1913</v>
      </c>
      <c r="T141" s="294" t="s">
        <v>1914</v>
      </c>
      <c r="U141" s="294" t="s">
        <v>3123</v>
      </c>
      <c r="V141" s="294" t="s">
        <v>3124</v>
      </c>
      <c r="W141" s="276"/>
      <c r="AA141" s="270">
        <f>IF(OR(J141="Fail",ISBLANK(J141)),INDEX('Issue Code Table'!C:C,MATCH(N:N,'Issue Code Table'!A:A,0)),IF(M141="Critical",6,IF(M141="Significant",5,IF(M141="Moderate",3,2))))</f>
        <v>5</v>
      </c>
    </row>
    <row r="142" spans="1:27" ht="150" x14ac:dyDescent="0.35">
      <c r="A142" s="294" t="s">
        <v>3125</v>
      </c>
      <c r="B142" s="294" t="s">
        <v>144</v>
      </c>
      <c r="C142" s="315" t="s">
        <v>145</v>
      </c>
      <c r="D142" s="294" t="s">
        <v>219</v>
      </c>
      <c r="E142" s="294" t="s">
        <v>3126</v>
      </c>
      <c r="F142" s="294" t="s">
        <v>3127</v>
      </c>
      <c r="G142" s="294" t="s">
        <v>3128</v>
      </c>
      <c r="H142" s="294" t="s">
        <v>1921</v>
      </c>
      <c r="I142" s="316"/>
      <c r="J142" s="317"/>
      <c r="K142" s="318" t="s">
        <v>1922</v>
      </c>
      <c r="L142" s="321"/>
      <c r="M142" s="132" t="s">
        <v>140</v>
      </c>
      <c r="N142" s="212" t="s">
        <v>185</v>
      </c>
      <c r="O142" s="213" t="s">
        <v>186</v>
      </c>
      <c r="P142" s="319"/>
      <c r="Q142" s="316">
        <v>6.2</v>
      </c>
      <c r="R142" s="316" t="s">
        <v>1912</v>
      </c>
      <c r="S142" s="294" t="s">
        <v>1924</v>
      </c>
      <c r="T142" s="294" t="s">
        <v>1925</v>
      </c>
      <c r="U142" s="294" t="s">
        <v>3129</v>
      </c>
      <c r="V142" s="294" t="s">
        <v>3130</v>
      </c>
      <c r="W142" s="276"/>
      <c r="AA142" s="270">
        <f>IF(OR(J142="Fail",ISBLANK(J142)),INDEX('Issue Code Table'!C:C,MATCH(N:N,'Issue Code Table'!A:A,0)),IF(M142="Critical",6,IF(M142="Significant",5,IF(M142="Moderate",3,2))))</f>
        <v>5</v>
      </c>
    </row>
    <row r="143" spans="1:27" ht="100" x14ac:dyDescent="0.35">
      <c r="A143" s="294" t="s">
        <v>3131</v>
      </c>
      <c r="B143" s="294" t="s">
        <v>144</v>
      </c>
      <c r="C143" s="315" t="s">
        <v>145</v>
      </c>
      <c r="D143" s="294" t="s">
        <v>219</v>
      </c>
      <c r="E143" s="294" t="s">
        <v>3132</v>
      </c>
      <c r="F143" s="294" t="s">
        <v>3133</v>
      </c>
      <c r="G143" s="294" t="s">
        <v>3134</v>
      </c>
      <c r="H143" s="294" t="s">
        <v>3135</v>
      </c>
      <c r="I143" s="316"/>
      <c r="J143" s="317"/>
      <c r="K143" s="318" t="s">
        <v>3136</v>
      </c>
      <c r="L143" s="321"/>
      <c r="M143" s="132" t="s">
        <v>140</v>
      </c>
      <c r="N143" s="212" t="s">
        <v>185</v>
      </c>
      <c r="O143" s="213" t="s">
        <v>186</v>
      </c>
      <c r="P143" s="319"/>
      <c r="Q143" s="316">
        <v>6.2</v>
      </c>
      <c r="R143" s="316" t="s">
        <v>1923</v>
      </c>
      <c r="S143" s="294" t="s">
        <v>3137</v>
      </c>
      <c r="T143" s="294" t="s">
        <v>3138</v>
      </c>
      <c r="U143" s="294" t="s">
        <v>3138</v>
      </c>
      <c r="V143" s="294" t="s">
        <v>3139</v>
      </c>
      <c r="W143" s="276"/>
      <c r="AA143" s="270">
        <f>IF(OR(J143="Fail",ISBLANK(J143)),INDEX('Issue Code Table'!C:C,MATCH(N:N,'Issue Code Table'!A:A,0)),IF(M143="Critical",6,IF(M143="Significant",5,IF(M143="Moderate",3,2))))</f>
        <v>5</v>
      </c>
    </row>
    <row r="144" spans="1:27" ht="150" x14ac:dyDescent="0.35">
      <c r="A144" s="294" t="s">
        <v>3140</v>
      </c>
      <c r="B144" s="294" t="s">
        <v>313</v>
      </c>
      <c r="C144" s="315" t="s">
        <v>314</v>
      </c>
      <c r="D144" s="294" t="s">
        <v>219</v>
      </c>
      <c r="E144" s="294" t="s">
        <v>3141</v>
      </c>
      <c r="F144" s="294" t="s">
        <v>3142</v>
      </c>
      <c r="G144" s="294" t="s">
        <v>3143</v>
      </c>
      <c r="H144" s="294" t="s">
        <v>1818</v>
      </c>
      <c r="I144" s="316"/>
      <c r="J144" s="317"/>
      <c r="K144" s="318" t="s">
        <v>1819</v>
      </c>
      <c r="L144" s="316"/>
      <c r="M144" s="132" t="s">
        <v>140</v>
      </c>
      <c r="N144" s="212" t="s">
        <v>185</v>
      </c>
      <c r="O144" s="213" t="s">
        <v>186</v>
      </c>
      <c r="P144" s="319"/>
      <c r="Q144" s="316">
        <v>6.2</v>
      </c>
      <c r="R144" s="316" t="s">
        <v>3144</v>
      </c>
      <c r="S144" s="294" t="s">
        <v>1800</v>
      </c>
      <c r="T144" s="294" t="s">
        <v>1801</v>
      </c>
      <c r="U144" s="294" t="s">
        <v>3145</v>
      </c>
      <c r="V144" s="294" t="s">
        <v>3146</v>
      </c>
      <c r="W144" s="276"/>
      <c r="AA144" s="270">
        <f>IF(OR(J144="Fail",ISBLANK(J144)),INDEX('Issue Code Table'!C:C,MATCH(N:N,'Issue Code Table'!A:A,0)),IF(M144="Critical",6,IF(M144="Significant",5,IF(M144="Moderate",3,2))))</f>
        <v>5</v>
      </c>
    </row>
    <row r="145" spans="1:27" ht="162.5" x14ac:dyDescent="0.35">
      <c r="A145" s="294" t="s">
        <v>3147</v>
      </c>
      <c r="B145" s="294" t="s">
        <v>180</v>
      </c>
      <c r="C145" s="315" t="s">
        <v>181</v>
      </c>
      <c r="D145" s="294" t="s">
        <v>219</v>
      </c>
      <c r="E145" s="294" t="s">
        <v>3148</v>
      </c>
      <c r="F145" s="294" t="s">
        <v>336</v>
      </c>
      <c r="G145" s="294" t="s">
        <v>3149</v>
      </c>
      <c r="H145" s="294" t="s">
        <v>338</v>
      </c>
      <c r="I145" s="316"/>
      <c r="J145" s="317"/>
      <c r="K145" s="318" t="s">
        <v>339</v>
      </c>
      <c r="L145" s="321"/>
      <c r="M145" s="132" t="s">
        <v>140</v>
      </c>
      <c r="N145" s="212" t="s">
        <v>185</v>
      </c>
      <c r="O145" s="213" t="s">
        <v>186</v>
      </c>
      <c r="P145" s="319"/>
      <c r="Q145" s="316" t="s">
        <v>340</v>
      </c>
      <c r="R145" s="316" t="s">
        <v>341</v>
      </c>
      <c r="S145" s="294" t="s">
        <v>342</v>
      </c>
      <c r="T145" s="294" t="s">
        <v>3150</v>
      </c>
      <c r="U145" s="294" t="s">
        <v>3151</v>
      </c>
      <c r="V145" s="294" t="s">
        <v>3152</v>
      </c>
      <c r="W145" s="276"/>
      <c r="AA145" s="270">
        <f>IF(OR(J145="Fail",ISBLANK(J145)),INDEX('Issue Code Table'!C:C,MATCH(N:N,'Issue Code Table'!A:A,0)),IF(M145="Critical",6,IF(M145="Significant",5,IF(M145="Moderate",3,2))))</f>
        <v>5</v>
      </c>
    </row>
    <row r="146" spans="1:27" ht="175" x14ac:dyDescent="0.35">
      <c r="A146" s="294" t="s">
        <v>3153</v>
      </c>
      <c r="B146" s="294" t="s">
        <v>180</v>
      </c>
      <c r="C146" s="315" t="s">
        <v>181</v>
      </c>
      <c r="D146" s="294" t="s">
        <v>219</v>
      </c>
      <c r="E146" s="294" t="s">
        <v>4887</v>
      </c>
      <c r="F146" s="294" t="s">
        <v>382</v>
      </c>
      <c r="G146" s="294" t="s">
        <v>3154</v>
      </c>
      <c r="H146" s="294" t="s">
        <v>384</v>
      </c>
      <c r="I146" s="316"/>
      <c r="J146" s="317"/>
      <c r="K146" s="318" t="s">
        <v>385</v>
      </c>
      <c r="L146" s="321"/>
      <c r="M146" s="132" t="s">
        <v>140</v>
      </c>
      <c r="N146" s="212" t="s">
        <v>185</v>
      </c>
      <c r="O146" s="213" t="s">
        <v>186</v>
      </c>
      <c r="P146" s="319"/>
      <c r="Q146" s="316" t="s">
        <v>340</v>
      </c>
      <c r="R146" s="316" t="s">
        <v>361</v>
      </c>
      <c r="S146" s="294" t="s">
        <v>352</v>
      </c>
      <c r="T146" s="294" t="s">
        <v>3155</v>
      </c>
      <c r="U146" s="294" t="s">
        <v>4888</v>
      </c>
      <c r="V146" s="294" t="s">
        <v>4889</v>
      </c>
      <c r="W146" s="276"/>
      <c r="AA146" s="270">
        <f>IF(OR(J146="Fail",ISBLANK(J146)),INDEX('Issue Code Table'!C:C,MATCH(N:N,'Issue Code Table'!A:A,0)),IF(M146="Critical",6,IF(M146="Significant",5,IF(M146="Moderate",3,2))))</f>
        <v>5</v>
      </c>
    </row>
    <row r="147" spans="1:27" ht="175" x14ac:dyDescent="0.35">
      <c r="A147" s="294" t="s">
        <v>3156</v>
      </c>
      <c r="B147" s="294" t="s">
        <v>180</v>
      </c>
      <c r="C147" s="315" t="s">
        <v>181</v>
      </c>
      <c r="D147" s="294" t="s">
        <v>219</v>
      </c>
      <c r="E147" s="294" t="s">
        <v>3157</v>
      </c>
      <c r="F147" s="294" t="s">
        <v>391</v>
      </c>
      <c r="G147" s="294" t="s">
        <v>3158</v>
      </c>
      <c r="H147" s="294" t="s">
        <v>393</v>
      </c>
      <c r="I147" s="316"/>
      <c r="J147" s="317"/>
      <c r="K147" s="318" t="s">
        <v>394</v>
      </c>
      <c r="L147" s="321"/>
      <c r="M147" s="132" t="s">
        <v>140</v>
      </c>
      <c r="N147" s="212" t="s">
        <v>185</v>
      </c>
      <c r="O147" s="213" t="s">
        <v>186</v>
      </c>
      <c r="P147" s="319"/>
      <c r="Q147" s="316" t="s">
        <v>340</v>
      </c>
      <c r="R147" s="316" t="s">
        <v>369</v>
      </c>
      <c r="S147" s="294" t="s">
        <v>352</v>
      </c>
      <c r="T147" s="294" t="s">
        <v>3159</v>
      </c>
      <c r="U147" s="294" t="s">
        <v>3160</v>
      </c>
      <c r="V147" s="294" t="s">
        <v>3161</v>
      </c>
      <c r="W147" s="276"/>
      <c r="AA147" s="270">
        <f>IF(OR(J147="Fail",ISBLANK(J147)),INDEX('Issue Code Table'!C:C,MATCH(N:N,'Issue Code Table'!A:A,0)),IF(M147="Critical",6,IF(M147="Significant",5,IF(M147="Moderate",3,2))))</f>
        <v>5</v>
      </c>
    </row>
    <row r="148" spans="1:27" ht="200" x14ac:dyDescent="0.35">
      <c r="A148" s="294" t="s">
        <v>3162</v>
      </c>
      <c r="B148" s="294" t="s">
        <v>546</v>
      </c>
      <c r="C148" s="315" t="s">
        <v>547</v>
      </c>
      <c r="D148" s="294" t="s">
        <v>219</v>
      </c>
      <c r="E148" s="294" t="s">
        <v>3163</v>
      </c>
      <c r="F148" s="294" t="s">
        <v>561</v>
      </c>
      <c r="G148" s="294" t="s">
        <v>3164</v>
      </c>
      <c r="H148" s="294" t="s">
        <v>563</v>
      </c>
      <c r="I148" s="316"/>
      <c r="J148" s="317"/>
      <c r="K148" s="318" t="s">
        <v>564</v>
      </c>
      <c r="L148" s="321"/>
      <c r="M148" s="132" t="s">
        <v>198</v>
      </c>
      <c r="N148" s="212" t="s">
        <v>565</v>
      </c>
      <c r="O148" s="213" t="s">
        <v>554</v>
      </c>
      <c r="P148" s="319"/>
      <c r="Q148" s="316" t="s">
        <v>3165</v>
      </c>
      <c r="R148" s="316" t="s">
        <v>3166</v>
      </c>
      <c r="S148" s="294" t="s">
        <v>569</v>
      </c>
      <c r="T148" s="294" t="s">
        <v>3167</v>
      </c>
      <c r="U148" s="294" t="s">
        <v>3168</v>
      </c>
      <c r="V148" s="294"/>
      <c r="W148" s="276"/>
      <c r="AA148" s="270">
        <f>IF(OR(J148="Fail",ISBLANK(J148)),INDEX('Issue Code Table'!C:C,MATCH(N:N,'Issue Code Table'!A:A,0)),IF(M148="Critical",6,IF(M148="Significant",5,IF(M148="Moderate",3,2))))</f>
        <v>1</v>
      </c>
    </row>
    <row r="149" spans="1:27" ht="212.5" x14ac:dyDescent="0.35">
      <c r="A149" s="294" t="s">
        <v>3169</v>
      </c>
      <c r="B149" s="294" t="s">
        <v>546</v>
      </c>
      <c r="C149" s="315" t="s">
        <v>547</v>
      </c>
      <c r="D149" s="294" t="s">
        <v>219</v>
      </c>
      <c r="E149" s="294" t="s">
        <v>572</v>
      </c>
      <c r="F149" s="294" t="s">
        <v>3170</v>
      </c>
      <c r="G149" s="294" t="s">
        <v>3171</v>
      </c>
      <c r="H149" s="294" t="s">
        <v>563</v>
      </c>
      <c r="I149" s="316"/>
      <c r="J149" s="317"/>
      <c r="K149" s="318" t="s">
        <v>564</v>
      </c>
      <c r="L149" s="321"/>
      <c r="M149" s="132" t="s">
        <v>198</v>
      </c>
      <c r="N149" s="212" t="s">
        <v>565</v>
      </c>
      <c r="O149" s="213" t="s">
        <v>554</v>
      </c>
      <c r="P149" s="319"/>
      <c r="Q149" s="316" t="s">
        <v>3165</v>
      </c>
      <c r="R149" s="316" t="s">
        <v>3172</v>
      </c>
      <c r="S149" s="294" t="s">
        <v>569</v>
      </c>
      <c r="T149" s="294" t="s">
        <v>3173</v>
      </c>
      <c r="U149" s="294" t="s">
        <v>3174</v>
      </c>
      <c r="V149" s="294"/>
      <c r="W149" s="276"/>
      <c r="AA149" s="270">
        <f>IF(OR(J149="Fail",ISBLANK(J149)),INDEX('Issue Code Table'!C:C,MATCH(N:N,'Issue Code Table'!A:A,0)),IF(M149="Critical",6,IF(M149="Significant",5,IF(M149="Moderate",3,2))))</f>
        <v>1</v>
      </c>
    </row>
    <row r="150" spans="1:27" ht="225" x14ac:dyDescent="0.35">
      <c r="A150" s="294" t="s">
        <v>3175</v>
      </c>
      <c r="B150" s="294" t="s">
        <v>546</v>
      </c>
      <c r="C150" s="315" t="s">
        <v>547</v>
      </c>
      <c r="D150" s="294" t="s">
        <v>219</v>
      </c>
      <c r="E150" s="294" t="s">
        <v>3176</v>
      </c>
      <c r="F150" s="294" t="s">
        <v>578</v>
      </c>
      <c r="G150" s="294" t="s">
        <v>3177</v>
      </c>
      <c r="H150" s="294" t="s">
        <v>563</v>
      </c>
      <c r="I150" s="324"/>
      <c r="J150" s="317"/>
      <c r="K150" s="318" t="s">
        <v>564</v>
      </c>
      <c r="L150" s="321"/>
      <c r="M150" s="132" t="s">
        <v>198</v>
      </c>
      <c r="N150" s="212" t="s">
        <v>565</v>
      </c>
      <c r="O150" s="213" t="s">
        <v>554</v>
      </c>
      <c r="P150" s="319"/>
      <c r="Q150" s="316" t="s">
        <v>3165</v>
      </c>
      <c r="R150" s="316" t="s">
        <v>3178</v>
      </c>
      <c r="S150" s="294" t="s">
        <v>569</v>
      </c>
      <c r="T150" s="294" t="s">
        <v>3179</v>
      </c>
      <c r="U150" s="294" t="s">
        <v>3180</v>
      </c>
      <c r="V150" s="294"/>
      <c r="W150" s="276"/>
      <c r="AA150" s="270">
        <f>IF(OR(J150="Fail",ISBLANK(J150)),INDEX('Issue Code Table'!C:C,MATCH(N:N,'Issue Code Table'!A:A,0)),IF(M150="Critical",6,IF(M150="Significant",5,IF(M150="Moderate",3,2))))</f>
        <v>1</v>
      </c>
    </row>
    <row r="151" spans="1:27" ht="125" x14ac:dyDescent="0.35">
      <c r="A151" s="294" t="s">
        <v>3181</v>
      </c>
      <c r="B151" s="294" t="s">
        <v>457</v>
      </c>
      <c r="C151" s="315" t="s">
        <v>458</v>
      </c>
      <c r="D151" s="294" t="s">
        <v>219</v>
      </c>
      <c r="E151" s="294" t="s">
        <v>6508</v>
      </c>
      <c r="F151" s="294" t="s">
        <v>582</v>
      </c>
      <c r="G151" s="294" t="s">
        <v>3182</v>
      </c>
      <c r="H151" s="294" t="s">
        <v>584</v>
      </c>
      <c r="I151" s="316"/>
      <c r="J151" s="317"/>
      <c r="K151" s="318" t="s">
        <v>585</v>
      </c>
      <c r="L151" s="321"/>
      <c r="M151" s="132" t="s">
        <v>151</v>
      </c>
      <c r="N151" s="212" t="s">
        <v>464</v>
      </c>
      <c r="O151" s="213" t="s">
        <v>465</v>
      </c>
      <c r="P151" s="319"/>
      <c r="Q151" s="316" t="s">
        <v>3165</v>
      </c>
      <c r="R151" s="316" t="s">
        <v>3183</v>
      </c>
      <c r="S151" s="294" t="s">
        <v>587</v>
      </c>
      <c r="T151" s="294" t="s">
        <v>3184</v>
      </c>
      <c r="U151" s="294" t="s">
        <v>6511</v>
      </c>
      <c r="V151" s="294"/>
      <c r="W151" s="276"/>
      <c r="AA151" s="270">
        <f>IF(OR(J151="Fail",ISBLANK(J151)),INDEX('Issue Code Table'!C:C,MATCH(N:N,'Issue Code Table'!A:A,0)),IF(M151="Critical",6,IF(M151="Significant",5,IF(M151="Moderate",3,2))))</f>
        <v>4</v>
      </c>
    </row>
    <row r="152" spans="1:27" ht="125" x14ac:dyDescent="0.35">
      <c r="A152" s="294" t="s">
        <v>3185</v>
      </c>
      <c r="B152" s="294" t="s">
        <v>457</v>
      </c>
      <c r="C152" s="315" t="s">
        <v>458</v>
      </c>
      <c r="D152" s="294" t="s">
        <v>219</v>
      </c>
      <c r="E152" s="294" t="s">
        <v>589</v>
      </c>
      <c r="F152" s="294" t="s">
        <v>590</v>
      </c>
      <c r="G152" s="294" t="s">
        <v>3186</v>
      </c>
      <c r="H152" s="294" t="s">
        <v>592</v>
      </c>
      <c r="I152" s="316"/>
      <c r="J152" s="317"/>
      <c r="K152" s="318" t="s">
        <v>593</v>
      </c>
      <c r="L152" s="321"/>
      <c r="M152" s="132" t="s">
        <v>151</v>
      </c>
      <c r="N152" s="212" t="s">
        <v>464</v>
      </c>
      <c r="O152" s="213" t="s">
        <v>465</v>
      </c>
      <c r="P152" s="319"/>
      <c r="Q152" s="316" t="s">
        <v>3165</v>
      </c>
      <c r="R152" s="316" t="s">
        <v>3187</v>
      </c>
      <c r="S152" s="294" t="s">
        <v>595</v>
      </c>
      <c r="T152" s="294" t="s">
        <v>3188</v>
      </c>
      <c r="U152" s="294" t="s">
        <v>3189</v>
      </c>
      <c r="V152" s="294"/>
      <c r="W152" s="276"/>
      <c r="AA152" s="270">
        <f>IF(OR(J152="Fail",ISBLANK(J152)),INDEX('Issue Code Table'!C:C,MATCH(N:N,'Issue Code Table'!A:A,0)),IF(M152="Critical",6,IF(M152="Significant",5,IF(M152="Moderate",3,2))))</f>
        <v>4</v>
      </c>
    </row>
    <row r="153" spans="1:27" ht="125" x14ac:dyDescent="0.35">
      <c r="A153" s="294" t="s">
        <v>3190</v>
      </c>
      <c r="B153" s="294" t="s">
        <v>457</v>
      </c>
      <c r="C153" s="315" t="s">
        <v>458</v>
      </c>
      <c r="D153" s="294" t="s">
        <v>219</v>
      </c>
      <c r="E153" s="294" t="s">
        <v>597</v>
      </c>
      <c r="F153" s="294" t="s">
        <v>598</v>
      </c>
      <c r="G153" s="294" t="s">
        <v>3191</v>
      </c>
      <c r="H153" s="294" t="s">
        <v>600</v>
      </c>
      <c r="I153" s="316"/>
      <c r="J153" s="317"/>
      <c r="K153" s="318" t="s">
        <v>601</v>
      </c>
      <c r="L153" s="321"/>
      <c r="M153" s="132" t="s">
        <v>151</v>
      </c>
      <c r="N153" s="212" t="s">
        <v>464</v>
      </c>
      <c r="O153" s="213" t="s">
        <v>465</v>
      </c>
      <c r="P153" s="319"/>
      <c r="Q153" s="316" t="s">
        <v>3165</v>
      </c>
      <c r="R153" s="316" t="s">
        <v>3192</v>
      </c>
      <c r="S153" s="294" t="s">
        <v>603</v>
      </c>
      <c r="T153" s="294" t="s">
        <v>3193</v>
      </c>
      <c r="U153" s="294" t="s">
        <v>3194</v>
      </c>
      <c r="V153" s="294"/>
      <c r="W153" s="276"/>
      <c r="AA153" s="270">
        <f>IF(OR(J153="Fail",ISBLANK(J153)),INDEX('Issue Code Table'!C:C,MATCH(N:N,'Issue Code Table'!A:A,0)),IF(M153="Critical",6,IF(M153="Significant",5,IF(M153="Moderate",3,2))))</f>
        <v>4</v>
      </c>
    </row>
    <row r="154" spans="1:27" ht="212.5" x14ac:dyDescent="0.35">
      <c r="A154" s="294" t="s">
        <v>3195</v>
      </c>
      <c r="B154" s="301" t="s">
        <v>827</v>
      </c>
      <c r="C154" s="302" t="s">
        <v>828</v>
      </c>
      <c r="D154" s="294" t="s">
        <v>219</v>
      </c>
      <c r="E154" s="294" t="s">
        <v>3196</v>
      </c>
      <c r="F154" s="294" t="s">
        <v>830</v>
      </c>
      <c r="G154" s="294" t="s">
        <v>3197</v>
      </c>
      <c r="H154" s="294" t="s">
        <v>3198</v>
      </c>
      <c r="I154" s="316"/>
      <c r="J154" s="317"/>
      <c r="K154" s="318" t="s">
        <v>3199</v>
      </c>
      <c r="L154" s="321"/>
      <c r="M154" s="132" t="s">
        <v>140</v>
      </c>
      <c r="N154" s="212" t="s">
        <v>651</v>
      </c>
      <c r="O154" s="213" t="s">
        <v>652</v>
      </c>
      <c r="P154" s="319"/>
      <c r="Q154" s="316" t="s">
        <v>833</v>
      </c>
      <c r="R154" s="316" t="s">
        <v>834</v>
      </c>
      <c r="S154" s="294" t="s">
        <v>835</v>
      </c>
      <c r="T154" s="294" t="s">
        <v>4890</v>
      </c>
      <c r="U154" s="294" t="s">
        <v>4891</v>
      </c>
      <c r="V154" s="294" t="s">
        <v>3200</v>
      </c>
      <c r="W154" s="276"/>
      <c r="AA154" s="270">
        <f>IF(OR(J154="Fail",ISBLANK(J154)),INDEX('Issue Code Table'!C:C,MATCH(N:N,'Issue Code Table'!A:A,0)),IF(M154="Critical",6,IF(M154="Significant",5,IF(M154="Moderate",3,2))))</f>
        <v>5</v>
      </c>
    </row>
    <row r="155" spans="1:27" ht="250" x14ac:dyDescent="0.35">
      <c r="A155" s="294" t="s">
        <v>3201</v>
      </c>
      <c r="B155" s="301" t="s">
        <v>827</v>
      </c>
      <c r="C155" s="302" t="s">
        <v>828</v>
      </c>
      <c r="D155" s="294" t="s">
        <v>206</v>
      </c>
      <c r="E155" s="294" t="s">
        <v>3202</v>
      </c>
      <c r="F155" s="294" t="s">
        <v>3203</v>
      </c>
      <c r="G155" s="294" t="s">
        <v>3204</v>
      </c>
      <c r="H155" s="294" t="s">
        <v>3205</v>
      </c>
      <c r="I155" s="316"/>
      <c r="J155" s="317"/>
      <c r="K155" s="318" t="s">
        <v>3206</v>
      </c>
      <c r="L155" s="321"/>
      <c r="M155" s="132" t="s">
        <v>140</v>
      </c>
      <c r="N155" s="212" t="s">
        <v>651</v>
      </c>
      <c r="O155" s="213" t="s">
        <v>652</v>
      </c>
      <c r="P155" s="319"/>
      <c r="Q155" s="316" t="s">
        <v>833</v>
      </c>
      <c r="R155" s="316" t="s">
        <v>845</v>
      </c>
      <c r="S155" s="294" t="s">
        <v>854</v>
      </c>
      <c r="T155" s="294" t="s">
        <v>3207</v>
      </c>
      <c r="U155" s="294" t="s">
        <v>3208</v>
      </c>
      <c r="V155" s="294" t="s">
        <v>3209</v>
      </c>
      <c r="W155" s="276"/>
      <c r="AA155" s="270">
        <f>IF(OR(J155="Fail",ISBLANK(J155)),INDEX('Issue Code Table'!C:C,MATCH(N:N,'Issue Code Table'!A:A,0)),IF(M155="Critical",6,IF(M155="Significant",5,IF(M155="Moderate",3,2))))</f>
        <v>5</v>
      </c>
    </row>
    <row r="156" spans="1:27" ht="187.5" x14ac:dyDescent="0.35">
      <c r="A156" s="294" t="s">
        <v>3210</v>
      </c>
      <c r="B156" s="322" t="s">
        <v>935</v>
      </c>
      <c r="C156" s="323" t="s">
        <v>936</v>
      </c>
      <c r="D156" s="294" t="s">
        <v>219</v>
      </c>
      <c r="E156" s="294" t="s">
        <v>3211</v>
      </c>
      <c r="F156" s="294" t="s">
        <v>3212</v>
      </c>
      <c r="G156" s="294" t="s">
        <v>3213</v>
      </c>
      <c r="H156" s="294" t="s">
        <v>3214</v>
      </c>
      <c r="I156" s="316"/>
      <c r="J156" s="317"/>
      <c r="K156" s="318" t="s">
        <v>3215</v>
      </c>
      <c r="L156" s="321"/>
      <c r="M156" s="132" t="s">
        <v>140</v>
      </c>
      <c r="N156" s="212" t="s">
        <v>185</v>
      </c>
      <c r="O156" s="213" t="s">
        <v>186</v>
      </c>
      <c r="P156" s="319"/>
      <c r="Q156" s="316" t="s">
        <v>1049</v>
      </c>
      <c r="R156" s="316" t="s">
        <v>3216</v>
      </c>
      <c r="S156" s="294" t="s">
        <v>3217</v>
      </c>
      <c r="T156" s="294" t="s">
        <v>3218</v>
      </c>
      <c r="U156" s="294" t="s">
        <v>3219</v>
      </c>
      <c r="V156" s="294" t="s">
        <v>3220</v>
      </c>
      <c r="W156" s="276"/>
      <c r="AA156" s="270">
        <f>IF(OR(J156="Fail",ISBLANK(J156)),INDEX('Issue Code Table'!C:C,MATCH(N:N,'Issue Code Table'!A:A,0)),IF(M156="Critical",6,IF(M156="Significant",5,IF(M156="Moderate",3,2))))</f>
        <v>5</v>
      </c>
    </row>
    <row r="157" spans="1:27" ht="175" x14ac:dyDescent="0.35">
      <c r="A157" s="294" t="s">
        <v>3221</v>
      </c>
      <c r="B157" s="322" t="s">
        <v>935</v>
      </c>
      <c r="C157" s="323" t="s">
        <v>936</v>
      </c>
      <c r="D157" s="294" t="s">
        <v>219</v>
      </c>
      <c r="E157" s="294" t="s">
        <v>3222</v>
      </c>
      <c r="F157" s="294" t="s">
        <v>3223</v>
      </c>
      <c r="G157" s="294" t="s">
        <v>3224</v>
      </c>
      <c r="H157" s="294" t="s">
        <v>3225</v>
      </c>
      <c r="I157" s="316"/>
      <c r="J157" s="317"/>
      <c r="K157" s="318" t="s">
        <v>3226</v>
      </c>
      <c r="L157" s="321"/>
      <c r="M157" s="132" t="s">
        <v>140</v>
      </c>
      <c r="N157" s="212" t="s">
        <v>185</v>
      </c>
      <c r="O157" s="213" t="s">
        <v>186</v>
      </c>
      <c r="P157" s="319"/>
      <c r="Q157" s="316" t="s">
        <v>1059</v>
      </c>
      <c r="R157" s="316" t="s">
        <v>3227</v>
      </c>
      <c r="S157" s="294" t="s">
        <v>3228</v>
      </c>
      <c r="T157" s="294" t="s">
        <v>3229</v>
      </c>
      <c r="U157" s="294" t="s">
        <v>3230</v>
      </c>
      <c r="V157" s="294" t="s">
        <v>3231</v>
      </c>
      <c r="W157" s="276"/>
      <c r="AA157" s="270">
        <f>IF(OR(J157="Fail",ISBLANK(J157)),INDEX('Issue Code Table'!C:C,MATCH(N:N,'Issue Code Table'!A:A,0)),IF(M157="Critical",6,IF(M157="Significant",5,IF(M157="Moderate",3,2))))</f>
        <v>5</v>
      </c>
    </row>
    <row r="158" spans="1:27" ht="162.5" x14ac:dyDescent="0.35">
      <c r="A158" s="294" t="s">
        <v>3232</v>
      </c>
      <c r="B158" s="294" t="s">
        <v>180</v>
      </c>
      <c r="C158" s="315" t="s">
        <v>181</v>
      </c>
      <c r="D158" s="294" t="s">
        <v>219</v>
      </c>
      <c r="E158" s="294" t="s">
        <v>3233</v>
      </c>
      <c r="F158" s="294" t="s">
        <v>3234</v>
      </c>
      <c r="G158" s="294" t="s">
        <v>4892</v>
      </c>
      <c r="H158" s="294" t="s">
        <v>3235</v>
      </c>
      <c r="I158" s="316"/>
      <c r="J158" s="317"/>
      <c r="K158" s="318" t="s">
        <v>3236</v>
      </c>
      <c r="L158" s="321"/>
      <c r="M158" s="132" t="s">
        <v>140</v>
      </c>
      <c r="N158" s="212" t="s">
        <v>185</v>
      </c>
      <c r="O158" s="213" t="s">
        <v>186</v>
      </c>
      <c r="P158" s="319"/>
      <c r="Q158" s="316" t="s">
        <v>1059</v>
      </c>
      <c r="R158" s="316" t="s">
        <v>3237</v>
      </c>
      <c r="S158" s="294" t="s">
        <v>3238</v>
      </c>
      <c r="T158" s="294" t="s">
        <v>3239</v>
      </c>
      <c r="U158" s="294" t="s">
        <v>3240</v>
      </c>
      <c r="V158" s="294" t="s">
        <v>3241</v>
      </c>
      <c r="W158" s="276"/>
      <c r="AA158" s="270">
        <f>IF(OR(J158="Fail",ISBLANK(J158)),INDEX('Issue Code Table'!C:C,MATCH(N:N,'Issue Code Table'!A:A,0)),IF(M158="Critical",6,IF(M158="Significant",5,IF(M158="Moderate",3,2))))</f>
        <v>5</v>
      </c>
    </row>
    <row r="159" spans="1:27" ht="175" x14ac:dyDescent="0.35">
      <c r="A159" s="294" t="s">
        <v>3242</v>
      </c>
      <c r="B159" s="294" t="s">
        <v>180</v>
      </c>
      <c r="C159" s="315" t="s">
        <v>181</v>
      </c>
      <c r="D159" s="294" t="s">
        <v>219</v>
      </c>
      <c r="E159" s="294" t="s">
        <v>3243</v>
      </c>
      <c r="F159" s="294" t="s">
        <v>3244</v>
      </c>
      <c r="G159" s="294" t="s">
        <v>3245</v>
      </c>
      <c r="H159" s="294" t="s">
        <v>3246</v>
      </c>
      <c r="I159" s="316"/>
      <c r="J159" s="317"/>
      <c r="K159" s="318" t="s">
        <v>3247</v>
      </c>
      <c r="L159" s="321"/>
      <c r="M159" s="132" t="s">
        <v>140</v>
      </c>
      <c r="N159" s="212" t="s">
        <v>185</v>
      </c>
      <c r="O159" s="213" t="s">
        <v>186</v>
      </c>
      <c r="P159" s="319"/>
      <c r="Q159" s="316" t="s">
        <v>1059</v>
      </c>
      <c r="R159" s="316" t="s">
        <v>3248</v>
      </c>
      <c r="S159" s="294" t="s">
        <v>3249</v>
      </c>
      <c r="T159" s="294" t="s">
        <v>3250</v>
      </c>
      <c r="U159" s="294" t="s">
        <v>3251</v>
      </c>
      <c r="V159" s="294" t="s">
        <v>3252</v>
      </c>
      <c r="W159" s="276"/>
      <c r="AA159" s="270">
        <f>IF(OR(J159="Fail",ISBLANK(J159)),INDEX('Issue Code Table'!C:C,MATCH(N:N,'Issue Code Table'!A:A,0)),IF(M159="Critical",6,IF(M159="Significant",5,IF(M159="Moderate",3,2))))</f>
        <v>5</v>
      </c>
    </row>
    <row r="160" spans="1:27" ht="325" x14ac:dyDescent="0.35">
      <c r="A160" s="294" t="s">
        <v>3253</v>
      </c>
      <c r="B160" s="322" t="s">
        <v>935</v>
      </c>
      <c r="C160" s="323" t="s">
        <v>936</v>
      </c>
      <c r="D160" s="294" t="s">
        <v>206</v>
      </c>
      <c r="E160" s="294" t="s">
        <v>3254</v>
      </c>
      <c r="F160" s="294" t="s">
        <v>4893</v>
      </c>
      <c r="G160" s="294" t="s">
        <v>3255</v>
      </c>
      <c r="H160" s="294" t="s">
        <v>3256</v>
      </c>
      <c r="I160" s="316"/>
      <c r="J160" s="317"/>
      <c r="K160" s="318" t="s">
        <v>3257</v>
      </c>
      <c r="L160" s="321"/>
      <c r="M160" s="132" t="s">
        <v>198</v>
      </c>
      <c r="N160" s="212" t="s">
        <v>3258</v>
      </c>
      <c r="O160" s="213" t="s">
        <v>3259</v>
      </c>
      <c r="P160" s="319"/>
      <c r="Q160" s="316" t="s">
        <v>1059</v>
      </c>
      <c r="R160" s="316" t="s">
        <v>3260</v>
      </c>
      <c r="S160" s="294" t="s">
        <v>3261</v>
      </c>
      <c r="T160" s="294" t="s">
        <v>3262</v>
      </c>
      <c r="U160" s="294" t="s">
        <v>3263</v>
      </c>
      <c r="V160" s="294"/>
      <c r="W160" s="276"/>
      <c r="AA160" s="270">
        <f>IF(OR(J160="Fail",ISBLANK(J160)),INDEX('Issue Code Table'!C:C,MATCH(N:N,'Issue Code Table'!A:A,0)),IF(M160="Critical",6,IF(M160="Significant",5,IF(M160="Moderate",3,2))))</f>
        <v>2</v>
      </c>
    </row>
    <row r="161" spans="1:27" ht="100" x14ac:dyDescent="0.35">
      <c r="A161" s="294" t="s">
        <v>3264</v>
      </c>
      <c r="B161" s="322" t="s">
        <v>935</v>
      </c>
      <c r="C161" s="323" t="s">
        <v>936</v>
      </c>
      <c r="D161" s="294" t="s">
        <v>206</v>
      </c>
      <c r="E161" s="294" t="s">
        <v>3265</v>
      </c>
      <c r="F161" s="294" t="s">
        <v>3266</v>
      </c>
      <c r="G161" s="294" t="s">
        <v>3267</v>
      </c>
      <c r="H161" s="294" t="s">
        <v>3268</v>
      </c>
      <c r="I161" s="316"/>
      <c r="J161" s="317"/>
      <c r="K161" s="318" t="s">
        <v>3269</v>
      </c>
      <c r="L161" s="321"/>
      <c r="M161" s="132" t="s">
        <v>198</v>
      </c>
      <c r="N161" s="212" t="s">
        <v>3258</v>
      </c>
      <c r="O161" s="213" t="s">
        <v>3259</v>
      </c>
      <c r="P161" s="319"/>
      <c r="Q161" s="316" t="s">
        <v>1059</v>
      </c>
      <c r="R161" s="316" t="s">
        <v>3270</v>
      </c>
      <c r="S161" s="294" t="s">
        <v>3271</v>
      </c>
      <c r="T161" s="294" t="s">
        <v>4894</v>
      </c>
      <c r="U161" s="294" t="s">
        <v>3272</v>
      </c>
      <c r="V161" s="294"/>
      <c r="W161" s="276"/>
      <c r="AA161" s="270">
        <f>IF(OR(J161="Fail",ISBLANK(J161)),INDEX('Issue Code Table'!C:C,MATCH(N:N,'Issue Code Table'!A:A,0)),IF(M161="Critical",6,IF(M161="Significant",5,IF(M161="Moderate",3,2))))</f>
        <v>2</v>
      </c>
    </row>
    <row r="162" spans="1:27" ht="262.5" x14ac:dyDescent="0.35">
      <c r="A162" s="294" t="s">
        <v>3273</v>
      </c>
      <c r="B162" s="322" t="s">
        <v>935</v>
      </c>
      <c r="C162" s="323" t="s">
        <v>936</v>
      </c>
      <c r="D162" s="294" t="s">
        <v>206</v>
      </c>
      <c r="E162" s="294" t="s">
        <v>3274</v>
      </c>
      <c r="F162" s="294" t="s">
        <v>3275</v>
      </c>
      <c r="G162" s="294" t="s">
        <v>3276</v>
      </c>
      <c r="H162" s="294" t="s">
        <v>3277</v>
      </c>
      <c r="I162" s="316"/>
      <c r="J162" s="317"/>
      <c r="K162" s="318" t="s">
        <v>3278</v>
      </c>
      <c r="L162" s="321"/>
      <c r="M162" s="132" t="s">
        <v>140</v>
      </c>
      <c r="N162" s="212" t="s">
        <v>185</v>
      </c>
      <c r="O162" s="213" t="s">
        <v>186</v>
      </c>
      <c r="P162" s="319"/>
      <c r="Q162" s="316" t="s">
        <v>1059</v>
      </c>
      <c r="R162" s="316" t="s">
        <v>3279</v>
      </c>
      <c r="S162" s="294" t="s">
        <v>3280</v>
      </c>
      <c r="T162" s="294" t="s">
        <v>3281</v>
      </c>
      <c r="U162" s="294" t="s">
        <v>3282</v>
      </c>
      <c r="V162" s="294" t="s">
        <v>3283</v>
      </c>
      <c r="W162" s="276"/>
      <c r="AA162" s="270">
        <f>IF(OR(J162="Fail",ISBLANK(J162)),INDEX('Issue Code Table'!C:C,MATCH(N:N,'Issue Code Table'!A:A,0)),IF(M162="Critical",6,IF(M162="Significant",5,IF(M162="Moderate",3,2))))</f>
        <v>5</v>
      </c>
    </row>
    <row r="163" spans="1:27" ht="175" x14ac:dyDescent="0.35">
      <c r="A163" s="294" t="s">
        <v>3284</v>
      </c>
      <c r="B163" s="294" t="s">
        <v>180</v>
      </c>
      <c r="C163" s="315" t="s">
        <v>181</v>
      </c>
      <c r="D163" s="294" t="s">
        <v>206</v>
      </c>
      <c r="E163" s="294" t="s">
        <v>3285</v>
      </c>
      <c r="F163" s="294" t="s">
        <v>3286</v>
      </c>
      <c r="G163" s="294" t="s">
        <v>4895</v>
      </c>
      <c r="H163" s="294" t="s">
        <v>3287</v>
      </c>
      <c r="I163" s="316"/>
      <c r="J163" s="317"/>
      <c r="K163" s="318" t="s">
        <v>3288</v>
      </c>
      <c r="L163" s="321"/>
      <c r="M163" s="132" t="s">
        <v>140</v>
      </c>
      <c r="N163" s="212" t="s">
        <v>185</v>
      </c>
      <c r="O163" s="213" t="s">
        <v>186</v>
      </c>
      <c r="P163" s="319"/>
      <c r="Q163" s="316" t="s">
        <v>1068</v>
      </c>
      <c r="R163" s="316" t="s">
        <v>3289</v>
      </c>
      <c r="S163" s="294" t="s">
        <v>3290</v>
      </c>
      <c r="T163" s="294" t="s">
        <v>3291</v>
      </c>
      <c r="U163" s="294" t="s">
        <v>3292</v>
      </c>
      <c r="V163" s="294" t="s">
        <v>3293</v>
      </c>
      <c r="W163" s="276"/>
      <c r="AA163" s="270">
        <f>IF(OR(J163="Fail",ISBLANK(J163)),INDEX('Issue Code Table'!C:C,MATCH(N:N,'Issue Code Table'!A:A,0)),IF(M163="Critical",6,IF(M163="Significant",5,IF(M163="Moderate",3,2))))</f>
        <v>5</v>
      </c>
    </row>
    <row r="164" spans="1:27" ht="125" x14ac:dyDescent="0.35">
      <c r="A164" s="294" t="s">
        <v>3294</v>
      </c>
      <c r="B164" s="322" t="s">
        <v>935</v>
      </c>
      <c r="C164" s="323" t="s">
        <v>936</v>
      </c>
      <c r="D164" s="294" t="s">
        <v>219</v>
      </c>
      <c r="E164" s="294" t="s">
        <v>3295</v>
      </c>
      <c r="F164" s="294" t="s">
        <v>3296</v>
      </c>
      <c r="G164" s="294" t="s">
        <v>3297</v>
      </c>
      <c r="H164" s="294" t="s">
        <v>3298</v>
      </c>
      <c r="I164" s="316"/>
      <c r="J164" s="317"/>
      <c r="K164" s="318" t="s">
        <v>3299</v>
      </c>
      <c r="L164" s="321"/>
      <c r="M164" s="132" t="s">
        <v>140</v>
      </c>
      <c r="N164" s="212" t="s">
        <v>185</v>
      </c>
      <c r="O164" s="213" t="s">
        <v>186</v>
      </c>
      <c r="P164" s="319"/>
      <c r="Q164" s="316" t="s">
        <v>1068</v>
      </c>
      <c r="R164" s="316" t="s">
        <v>3300</v>
      </c>
      <c r="S164" s="294" t="s">
        <v>3301</v>
      </c>
      <c r="T164" s="294" t="s">
        <v>3302</v>
      </c>
      <c r="U164" s="294" t="s">
        <v>3303</v>
      </c>
      <c r="V164" s="294" t="s">
        <v>3304</v>
      </c>
      <c r="W164" s="276"/>
      <c r="AA164" s="270">
        <f>IF(OR(J164="Fail",ISBLANK(J164)),INDEX('Issue Code Table'!C:C,MATCH(N:N,'Issue Code Table'!A:A,0)),IF(M164="Critical",6,IF(M164="Significant",5,IF(M164="Moderate",3,2))))</f>
        <v>5</v>
      </c>
    </row>
    <row r="165" spans="1:27" ht="162.5" x14ac:dyDescent="0.35">
      <c r="A165" s="294" t="s">
        <v>3305</v>
      </c>
      <c r="B165" s="322" t="s">
        <v>935</v>
      </c>
      <c r="C165" s="323" t="s">
        <v>936</v>
      </c>
      <c r="D165" s="294" t="s">
        <v>219</v>
      </c>
      <c r="E165" s="294" t="s">
        <v>3306</v>
      </c>
      <c r="F165" s="294" t="s">
        <v>3307</v>
      </c>
      <c r="G165" s="294" t="s">
        <v>3308</v>
      </c>
      <c r="H165" s="294" t="s">
        <v>3309</v>
      </c>
      <c r="I165" s="316"/>
      <c r="J165" s="317"/>
      <c r="K165" s="318" t="s">
        <v>3310</v>
      </c>
      <c r="L165" s="321"/>
      <c r="M165" s="132" t="s">
        <v>140</v>
      </c>
      <c r="N165" s="212" t="s">
        <v>185</v>
      </c>
      <c r="O165" s="213" t="s">
        <v>186</v>
      </c>
      <c r="P165" s="319"/>
      <c r="Q165" s="316" t="s">
        <v>1068</v>
      </c>
      <c r="R165" s="316" t="s">
        <v>3311</v>
      </c>
      <c r="S165" s="294" t="s">
        <v>3312</v>
      </c>
      <c r="T165" s="294" t="s">
        <v>3313</v>
      </c>
      <c r="U165" s="294" t="s">
        <v>3314</v>
      </c>
      <c r="V165" s="294" t="s">
        <v>3315</v>
      </c>
      <c r="W165" s="276"/>
      <c r="AA165" s="270">
        <f>IF(OR(J165="Fail",ISBLANK(J165)),INDEX('Issue Code Table'!C:C,MATCH(N:N,'Issue Code Table'!A:A,0)),IF(M165="Critical",6,IF(M165="Significant",5,IF(M165="Moderate",3,2))))</f>
        <v>5</v>
      </c>
    </row>
    <row r="166" spans="1:27" ht="200" x14ac:dyDescent="0.35">
      <c r="A166" s="294" t="s">
        <v>3316</v>
      </c>
      <c r="B166" s="322" t="s">
        <v>935</v>
      </c>
      <c r="C166" s="323" t="s">
        <v>936</v>
      </c>
      <c r="D166" s="294" t="s">
        <v>206</v>
      </c>
      <c r="E166" s="294" t="s">
        <v>3317</v>
      </c>
      <c r="F166" s="294" t="s">
        <v>3318</v>
      </c>
      <c r="G166" s="294" t="s">
        <v>3319</v>
      </c>
      <c r="H166" s="294" t="s">
        <v>3320</v>
      </c>
      <c r="I166" s="316"/>
      <c r="J166" s="317"/>
      <c r="K166" s="318" t="s">
        <v>3321</v>
      </c>
      <c r="L166" s="321"/>
      <c r="M166" s="132" t="s">
        <v>140</v>
      </c>
      <c r="N166" s="212" t="s">
        <v>185</v>
      </c>
      <c r="O166" s="213" t="s">
        <v>186</v>
      </c>
      <c r="P166" s="319"/>
      <c r="Q166" s="316" t="s">
        <v>1068</v>
      </c>
      <c r="R166" s="316" t="s">
        <v>3322</v>
      </c>
      <c r="S166" s="294" t="s">
        <v>3323</v>
      </c>
      <c r="T166" s="294" t="s">
        <v>3324</v>
      </c>
      <c r="U166" s="294" t="s">
        <v>3325</v>
      </c>
      <c r="V166" s="294" t="s">
        <v>3326</v>
      </c>
      <c r="W166" s="276"/>
      <c r="AA166" s="270">
        <f>IF(OR(J166="Fail",ISBLANK(J166)),INDEX('Issue Code Table'!C:C,MATCH(N:N,'Issue Code Table'!A:A,0)),IF(M166="Critical",6,IF(M166="Significant",5,IF(M166="Moderate",3,2))))</f>
        <v>5</v>
      </c>
    </row>
    <row r="167" spans="1:27" ht="350" x14ac:dyDescent="0.35">
      <c r="A167" s="294" t="s">
        <v>3327</v>
      </c>
      <c r="B167" s="294" t="s">
        <v>180</v>
      </c>
      <c r="C167" s="315" t="s">
        <v>181</v>
      </c>
      <c r="D167" s="294" t="s">
        <v>206</v>
      </c>
      <c r="E167" s="294" t="s">
        <v>3328</v>
      </c>
      <c r="F167" s="294" t="s">
        <v>3329</v>
      </c>
      <c r="G167" s="294" t="s">
        <v>4896</v>
      </c>
      <c r="H167" s="294" t="s">
        <v>3330</v>
      </c>
      <c r="I167" s="316"/>
      <c r="J167" s="317"/>
      <c r="K167" s="318" t="s">
        <v>3331</v>
      </c>
      <c r="L167" s="321"/>
      <c r="M167" s="132" t="s">
        <v>140</v>
      </c>
      <c r="N167" s="212" t="s">
        <v>185</v>
      </c>
      <c r="O167" s="213" t="s">
        <v>186</v>
      </c>
      <c r="P167" s="319"/>
      <c r="Q167" s="316" t="s">
        <v>1068</v>
      </c>
      <c r="R167" s="316" t="s">
        <v>3332</v>
      </c>
      <c r="S167" s="294" t="s">
        <v>1154</v>
      </c>
      <c r="T167" s="294" t="s">
        <v>3333</v>
      </c>
      <c r="U167" s="294" t="s">
        <v>3334</v>
      </c>
      <c r="V167" s="294" t="s">
        <v>3335</v>
      </c>
      <c r="W167" s="276"/>
      <c r="AA167" s="270">
        <f>IF(OR(J167="Fail",ISBLANK(J167)),INDEX('Issue Code Table'!C:C,MATCH(N:N,'Issue Code Table'!A:A,0)),IF(M167="Critical",6,IF(M167="Significant",5,IF(M167="Moderate",3,2))))</f>
        <v>5</v>
      </c>
    </row>
    <row r="168" spans="1:27" ht="175" x14ac:dyDescent="0.35">
      <c r="A168" s="294" t="s">
        <v>3336</v>
      </c>
      <c r="B168" s="294" t="s">
        <v>180</v>
      </c>
      <c r="C168" s="315" t="s">
        <v>181</v>
      </c>
      <c r="D168" s="294" t="s">
        <v>219</v>
      </c>
      <c r="E168" s="294" t="s">
        <v>3337</v>
      </c>
      <c r="F168" s="294" t="s">
        <v>3338</v>
      </c>
      <c r="G168" s="294" t="s">
        <v>3339</v>
      </c>
      <c r="H168" s="294" t="s">
        <v>3340</v>
      </c>
      <c r="I168" s="316"/>
      <c r="J168" s="317"/>
      <c r="K168" s="318" t="s">
        <v>3341</v>
      </c>
      <c r="L168" s="321"/>
      <c r="M168" s="132" t="s">
        <v>140</v>
      </c>
      <c r="N168" s="212" t="s">
        <v>185</v>
      </c>
      <c r="O168" s="213" t="s">
        <v>186</v>
      </c>
      <c r="P168" s="319"/>
      <c r="Q168" s="316" t="s">
        <v>1068</v>
      </c>
      <c r="R168" s="316" t="s">
        <v>3342</v>
      </c>
      <c r="S168" s="294" t="s">
        <v>3343</v>
      </c>
      <c r="T168" s="294" t="s">
        <v>3344</v>
      </c>
      <c r="U168" s="294" t="s">
        <v>3345</v>
      </c>
      <c r="V168" s="294" t="s">
        <v>3346</v>
      </c>
      <c r="W168" s="276"/>
      <c r="AA168" s="270">
        <f>IF(OR(J168="Fail",ISBLANK(J168)),INDEX('Issue Code Table'!C:C,MATCH(N:N,'Issue Code Table'!A:A,0)),IF(M168="Critical",6,IF(M168="Significant",5,IF(M168="Moderate",3,2))))</f>
        <v>5</v>
      </c>
    </row>
    <row r="169" spans="1:27" ht="75" x14ac:dyDescent="0.35">
      <c r="A169" s="294" t="s">
        <v>3347</v>
      </c>
      <c r="B169" s="322" t="s">
        <v>935</v>
      </c>
      <c r="C169" s="323" t="s">
        <v>936</v>
      </c>
      <c r="D169" s="294" t="s">
        <v>219</v>
      </c>
      <c r="E169" s="294" t="s">
        <v>3348</v>
      </c>
      <c r="F169" s="294" t="s">
        <v>3349</v>
      </c>
      <c r="G169" s="294" t="s">
        <v>3350</v>
      </c>
      <c r="H169" s="294" t="s">
        <v>3351</v>
      </c>
      <c r="I169" s="316"/>
      <c r="J169" s="317"/>
      <c r="K169" s="318" t="s">
        <v>3352</v>
      </c>
      <c r="L169" s="321"/>
      <c r="M169" s="132" t="s">
        <v>140</v>
      </c>
      <c r="N169" s="212" t="s">
        <v>185</v>
      </c>
      <c r="O169" s="213" t="s">
        <v>186</v>
      </c>
      <c r="P169" s="319"/>
      <c r="Q169" s="316" t="s">
        <v>1068</v>
      </c>
      <c r="R169" s="316" t="s">
        <v>3353</v>
      </c>
      <c r="S169" s="294" t="s">
        <v>4897</v>
      </c>
      <c r="T169" s="294" t="s">
        <v>3354</v>
      </c>
      <c r="U169" s="294" t="s">
        <v>3355</v>
      </c>
      <c r="V169" s="294" t="s">
        <v>3356</v>
      </c>
      <c r="W169" s="276"/>
      <c r="AA169" s="270">
        <f>IF(OR(J169="Fail",ISBLANK(J169)),INDEX('Issue Code Table'!C:C,MATCH(N:N,'Issue Code Table'!A:A,0)),IF(M169="Critical",6,IF(M169="Significant",5,IF(M169="Moderate",3,2))))</f>
        <v>5</v>
      </c>
    </row>
    <row r="170" spans="1:27" ht="409.5" x14ac:dyDescent="0.35">
      <c r="A170" s="294" t="s">
        <v>3357</v>
      </c>
      <c r="B170" s="294" t="s">
        <v>457</v>
      </c>
      <c r="C170" s="315" t="s">
        <v>458</v>
      </c>
      <c r="D170" s="294" t="s">
        <v>206</v>
      </c>
      <c r="E170" s="294" t="s">
        <v>3358</v>
      </c>
      <c r="F170" s="294" t="s">
        <v>3359</v>
      </c>
      <c r="G170" s="294" t="s">
        <v>3360</v>
      </c>
      <c r="H170" s="294" t="s">
        <v>3361</v>
      </c>
      <c r="I170" s="316"/>
      <c r="J170" s="317"/>
      <c r="K170" s="318" t="s">
        <v>3362</v>
      </c>
      <c r="L170" s="321"/>
      <c r="M170" s="132" t="s">
        <v>140</v>
      </c>
      <c r="N170" s="212" t="s">
        <v>185</v>
      </c>
      <c r="O170" s="213" t="s">
        <v>186</v>
      </c>
      <c r="P170" s="319"/>
      <c r="Q170" s="316" t="s">
        <v>1068</v>
      </c>
      <c r="R170" s="316" t="s">
        <v>3363</v>
      </c>
      <c r="S170" s="294" t="s">
        <v>3364</v>
      </c>
      <c r="T170" s="294" t="s">
        <v>3365</v>
      </c>
      <c r="U170" s="294" t="s">
        <v>3366</v>
      </c>
      <c r="V170" s="294" t="s">
        <v>3367</v>
      </c>
      <c r="W170" s="276"/>
      <c r="AA170" s="270">
        <f>IF(OR(J170="Fail",ISBLANK(J170)),INDEX('Issue Code Table'!C:C,MATCH(N:N,'Issue Code Table'!A:A,0)),IF(M170="Critical",6,IF(M170="Significant",5,IF(M170="Moderate",3,2))))</f>
        <v>5</v>
      </c>
    </row>
    <row r="171" spans="1:27" ht="100" x14ac:dyDescent="0.35">
      <c r="A171" s="294" t="s">
        <v>3368</v>
      </c>
      <c r="B171" s="322" t="s">
        <v>935</v>
      </c>
      <c r="C171" s="323" t="s">
        <v>936</v>
      </c>
      <c r="D171" s="294" t="s">
        <v>219</v>
      </c>
      <c r="E171" s="294" t="s">
        <v>3369</v>
      </c>
      <c r="F171" s="294" t="s">
        <v>1132</v>
      </c>
      <c r="G171" s="294" t="s">
        <v>3370</v>
      </c>
      <c r="H171" s="294" t="s">
        <v>1134</v>
      </c>
      <c r="I171" s="316"/>
      <c r="J171" s="317"/>
      <c r="K171" s="318" t="s">
        <v>1135</v>
      </c>
      <c r="L171" s="321"/>
      <c r="M171" s="132" t="s">
        <v>140</v>
      </c>
      <c r="N171" s="212" t="s">
        <v>185</v>
      </c>
      <c r="O171" s="213" t="s">
        <v>186</v>
      </c>
      <c r="P171" s="319"/>
      <c r="Q171" s="316" t="s">
        <v>3371</v>
      </c>
      <c r="R171" s="316" t="s">
        <v>3372</v>
      </c>
      <c r="S171" s="294" t="s">
        <v>1137</v>
      </c>
      <c r="T171" s="294" t="s">
        <v>3373</v>
      </c>
      <c r="U171" s="294" t="s">
        <v>3374</v>
      </c>
      <c r="V171" s="294" t="s">
        <v>3375</v>
      </c>
      <c r="W171" s="276"/>
      <c r="AA171" s="270">
        <f>IF(OR(J171="Fail",ISBLANK(J171)),INDEX('Issue Code Table'!C:C,MATCH(N:N,'Issue Code Table'!A:A,0)),IF(M171="Critical",6,IF(M171="Significant",5,IF(M171="Moderate",3,2))))</f>
        <v>5</v>
      </c>
    </row>
    <row r="172" spans="1:27" ht="237.5" x14ac:dyDescent="0.35">
      <c r="A172" s="294" t="s">
        <v>3376</v>
      </c>
      <c r="B172" s="322" t="s">
        <v>935</v>
      </c>
      <c r="C172" s="323" t="s">
        <v>936</v>
      </c>
      <c r="D172" s="294" t="s">
        <v>206</v>
      </c>
      <c r="E172" s="294" t="s">
        <v>3317</v>
      </c>
      <c r="F172" s="294" t="s">
        <v>1141</v>
      </c>
      <c r="G172" s="294" t="s">
        <v>1142</v>
      </c>
      <c r="H172" s="294" t="s">
        <v>1143</v>
      </c>
      <c r="I172" s="316"/>
      <c r="J172" s="317"/>
      <c r="K172" s="318" t="s">
        <v>2068</v>
      </c>
      <c r="L172" s="321"/>
      <c r="M172" s="132" t="s">
        <v>140</v>
      </c>
      <c r="N172" s="212" t="s">
        <v>185</v>
      </c>
      <c r="O172" s="213" t="s">
        <v>186</v>
      </c>
      <c r="P172" s="319"/>
      <c r="Q172" s="316" t="s">
        <v>3371</v>
      </c>
      <c r="R172" s="316" t="s">
        <v>3377</v>
      </c>
      <c r="S172" s="294" t="s">
        <v>1146</v>
      </c>
      <c r="T172" s="294" t="s">
        <v>3378</v>
      </c>
      <c r="U172" s="294" t="s">
        <v>3379</v>
      </c>
      <c r="V172" s="294" t="s">
        <v>3380</v>
      </c>
      <c r="W172" s="276"/>
      <c r="AA172" s="270">
        <f>IF(OR(J172="Fail",ISBLANK(J172)),INDEX('Issue Code Table'!C:C,MATCH(N:N,'Issue Code Table'!A:A,0)),IF(M172="Critical",6,IF(M172="Significant",5,IF(M172="Moderate",3,2))))</f>
        <v>5</v>
      </c>
    </row>
    <row r="173" spans="1:27" ht="212.5" x14ac:dyDescent="0.35">
      <c r="A173" s="294" t="s">
        <v>3381</v>
      </c>
      <c r="B173" s="322" t="s">
        <v>935</v>
      </c>
      <c r="C173" s="323" t="s">
        <v>936</v>
      </c>
      <c r="D173" s="294" t="s">
        <v>206</v>
      </c>
      <c r="E173" s="294" t="s">
        <v>3328</v>
      </c>
      <c r="F173" s="294" t="s">
        <v>1149</v>
      </c>
      <c r="G173" s="294" t="s">
        <v>1150</v>
      </c>
      <c r="H173" s="294" t="s">
        <v>1151</v>
      </c>
      <c r="I173" s="316"/>
      <c r="J173" s="317"/>
      <c r="K173" s="318" t="s">
        <v>1152</v>
      </c>
      <c r="L173" s="321"/>
      <c r="M173" s="132" t="s">
        <v>140</v>
      </c>
      <c r="N173" s="212" t="s">
        <v>185</v>
      </c>
      <c r="O173" s="213" t="s">
        <v>186</v>
      </c>
      <c r="P173" s="319"/>
      <c r="Q173" s="316" t="s">
        <v>3371</v>
      </c>
      <c r="R173" s="316" t="s">
        <v>3382</v>
      </c>
      <c r="S173" s="294" t="s">
        <v>1154</v>
      </c>
      <c r="T173" s="294" t="s">
        <v>3383</v>
      </c>
      <c r="U173" s="294" t="s">
        <v>3384</v>
      </c>
      <c r="V173" s="294" t="s">
        <v>3385</v>
      </c>
      <c r="W173" s="276"/>
      <c r="AA173" s="270">
        <f>IF(OR(J173="Fail",ISBLANK(J173)),INDEX('Issue Code Table'!C:C,MATCH(N:N,'Issue Code Table'!A:A,0)),IF(M173="Critical",6,IF(M173="Significant",5,IF(M173="Moderate",3,2))))</f>
        <v>5</v>
      </c>
    </row>
    <row r="174" spans="1:27" ht="350" x14ac:dyDescent="0.35">
      <c r="A174" s="294" t="s">
        <v>3386</v>
      </c>
      <c r="B174" s="322" t="s">
        <v>935</v>
      </c>
      <c r="C174" s="323" t="s">
        <v>936</v>
      </c>
      <c r="D174" s="294" t="s">
        <v>206</v>
      </c>
      <c r="E174" s="294" t="s">
        <v>3387</v>
      </c>
      <c r="F174" s="294" t="s">
        <v>1157</v>
      </c>
      <c r="G174" s="294" t="s">
        <v>3388</v>
      </c>
      <c r="H174" s="294" t="s">
        <v>1159</v>
      </c>
      <c r="I174" s="316"/>
      <c r="J174" s="317"/>
      <c r="K174" s="318" t="s">
        <v>4898</v>
      </c>
      <c r="L174" s="321"/>
      <c r="M174" s="132" t="s">
        <v>140</v>
      </c>
      <c r="N174" s="212" t="s">
        <v>185</v>
      </c>
      <c r="O174" s="213" t="s">
        <v>186</v>
      </c>
      <c r="P174" s="319"/>
      <c r="Q174" s="316" t="s">
        <v>3371</v>
      </c>
      <c r="R174" s="316" t="s">
        <v>3389</v>
      </c>
      <c r="S174" s="294" t="s">
        <v>1162</v>
      </c>
      <c r="T174" s="294" t="s">
        <v>3390</v>
      </c>
      <c r="U174" s="294" t="s">
        <v>3391</v>
      </c>
      <c r="V174" s="294" t="s">
        <v>3392</v>
      </c>
      <c r="W174" s="276"/>
      <c r="AA174" s="270">
        <f>IF(OR(J174="Fail",ISBLANK(J174)),INDEX('Issue Code Table'!C:C,MATCH(N:N,'Issue Code Table'!A:A,0)),IF(M174="Critical",6,IF(M174="Significant",5,IF(M174="Moderate",3,2))))</f>
        <v>5</v>
      </c>
    </row>
    <row r="175" spans="1:27" ht="137.5" x14ac:dyDescent="0.35">
      <c r="A175" s="294" t="s">
        <v>3393</v>
      </c>
      <c r="B175" s="322" t="s">
        <v>935</v>
      </c>
      <c r="C175" s="323" t="s">
        <v>936</v>
      </c>
      <c r="D175" s="294" t="s">
        <v>219</v>
      </c>
      <c r="E175" s="294" t="s">
        <v>3394</v>
      </c>
      <c r="F175" s="294" t="s">
        <v>1132</v>
      </c>
      <c r="G175" s="294" t="s">
        <v>3395</v>
      </c>
      <c r="H175" s="294" t="s">
        <v>3396</v>
      </c>
      <c r="I175" s="316"/>
      <c r="J175" s="317"/>
      <c r="K175" s="318" t="s">
        <v>3397</v>
      </c>
      <c r="L175" s="321"/>
      <c r="M175" s="132" t="s">
        <v>140</v>
      </c>
      <c r="N175" s="212" t="s">
        <v>185</v>
      </c>
      <c r="O175" s="213" t="s">
        <v>186</v>
      </c>
      <c r="P175" s="319"/>
      <c r="Q175" s="316" t="s">
        <v>3398</v>
      </c>
      <c r="R175" s="316" t="s">
        <v>3399</v>
      </c>
      <c r="S175" s="294" t="s">
        <v>1137</v>
      </c>
      <c r="T175" s="294" t="s">
        <v>3400</v>
      </c>
      <c r="U175" s="294" t="s">
        <v>3401</v>
      </c>
      <c r="V175" s="294" t="s">
        <v>3346</v>
      </c>
      <c r="W175" s="276"/>
      <c r="AA175" s="270">
        <f>IF(OR(J175="Fail",ISBLANK(J175)),INDEX('Issue Code Table'!C:C,MATCH(N:N,'Issue Code Table'!A:A,0)),IF(M175="Critical",6,IF(M175="Significant",5,IF(M175="Moderate",3,2))))</f>
        <v>5</v>
      </c>
    </row>
    <row r="176" spans="1:27" ht="262.5" x14ac:dyDescent="0.35">
      <c r="A176" s="294" t="s">
        <v>3402</v>
      </c>
      <c r="B176" s="322" t="s">
        <v>935</v>
      </c>
      <c r="C176" s="323" t="s">
        <v>936</v>
      </c>
      <c r="D176" s="294" t="s">
        <v>206</v>
      </c>
      <c r="E176" s="294" t="s">
        <v>3403</v>
      </c>
      <c r="F176" s="294" t="s">
        <v>3404</v>
      </c>
      <c r="G176" s="294" t="s">
        <v>3405</v>
      </c>
      <c r="H176" s="294" t="s">
        <v>3406</v>
      </c>
      <c r="I176" s="316"/>
      <c r="J176" s="317"/>
      <c r="K176" s="318" t="s">
        <v>3407</v>
      </c>
      <c r="L176" s="321"/>
      <c r="M176" s="132" t="s">
        <v>140</v>
      </c>
      <c r="N176" s="212" t="s">
        <v>185</v>
      </c>
      <c r="O176" s="213" t="s">
        <v>186</v>
      </c>
      <c r="P176" s="319"/>
      <c r="Q176" s="316" t="s">
        <v>3398</v>
      </c>
      <c r="R176" s="316" t="s">
        <v>3408</v>
      </c>
      <c r="S176" s="294" t="s">
        <v>3409</v>
      </c>
      <c r="T176" s="294" t="s">
        <v>3410</v>
      </c>
      <c r="U176" s="294" t="s">
        <v>3411</v>
      </c>
      <c r="V176" s="294" t="s">
        <v>3412</v>
      </c>
      <c r="W176" s="276"/>
      <c r="AA176" s="270">
        <f>IF(OR(J176="Fail",ISBLANK(J176)),INDEX('Issue Code Table'!C:C,MATCH(N:N,'Issue Code Table'!A:A,0)),IF(M176="Critical",6,IF(M176="Significant",5,IF(M176="Moderate",3,2))))</f>
        <v>5</v>
      </c>
    </row>
    <row r="177" spans="1:27" ht="212.5" x14ac:dyDescent="0.35">
      <c r="A177" s="294" t="s">
        <v>3413</v>
      </c>
      <c r="B177" s="322" t="s">
        <v>935</v>
      </c>
      <c r="C177" s="323" t="s">
        <v>936</v>
      </c>
      <c r="D177" s="294" t="s">
        <v>206</v>
      </c>
      <c r="E177" s="294" t="s">
        <v>3414</v>
      </c>
      <c r="F177" s="294" t="s">
        <v>3415</v>
      </c>
      <c r="G177" s="294" t="s">
        <v>3416</v>
      </c>
      <c r="H177" s="294" t="s">
        <v>1151</v>
      </c>
      <c r="I177" s="294"/>
      <c r="J177" s="317"/>
      <c r="K177" s="318" t="s">
        <v>1152</v>
      </c>
      <c r="L177" s="321"/>
      <c r="M177" s="132" t="s">
        <v>140</v>
      </c>
      <c r="N177" s="212" t="s">
        <v>185</v>
      </c>
      <c r="O177" s="213" t="s">
        <v>186</v>
      </c>
      <c r="P177" s="319"/>
      <c r="Q177" s="316" t="s">
        <v>3398</v>
      </c>
      <c r="R177" s="316" t="s">
        <v>3417</v>
      </c>
      <c r="S177" s="294" t="s">
        <v>1154</v>
      </c>
      <c r="T177" s="294" t="s">
        <v>3418</v>
      </c>
      <c r="U177" s="294" t="s">
        <v>3419</v>
      </c>
      <c r="V177" s="294" t="s">
        <v>3420</v>
      </c>
      <c r="W177" s="276"/>
      <c r="AA177" s="270">
        <f>IF(OR(J177="Fail",ISBLANK(J177)),INDEX('Issue Code Table'!C:C,MATCH(N:N,'Issue Code Table'!A:A,0)),IF(M177="Critical",6,IF(M177="Significant",5,IF(M177="Moderate",3,2))))</f>
        <v>5</v>
      </c>
    </row>
    <row r="178" spans="1:27" ht="409.5" x14ac:dyDescent="0.35">
      <c r="A178" s="294" t="s">
        <v>3421</v>
      </c>
      <c r="B178" s="322" t="s">
        <v>935</v>
      </c>
      <c r="C178" s="323" t="s">
        <v>936</v>
      </c>
      <c r="D178" s="294" t="s">
        <v>206</v>
      </c>
      <c r="E178" s="294" t="s">
        <v>3422</v>
      </c>
      <c r="F178" s="294" t="s">
        <v>1157</v>
      </c>
      <c r="G178" s="294" t="s">
        <v>3423</v>
      </c>
      <c r="H178" s="294" t="s">
        <v>1159</v>
      </c>
      <c r="I178" s="316"/>
      <c r="J178" s="317"/>
      <c r="K178" s="318" t="s">
        <v>4898</v>
      </c>
      <c r="L178" s="321"/>
      <c r="M178" s="132" t="s">
        <v>140</v>
      </c>
      <c r="N178" s="212" t="s">
        <v>185</v>
      </c>
      <c r="O178" s="213" t="s">
        <v>186</v>
      </c>
      <c r="P178" s="319"/>
      <c r="Q178" s="316" t="s">
        <v>3398</v>
      </c>
      <c r="R178" s="316" t="s">
        <v>3424</v>
      </c>
      <c r="S178" s="294" t="s">
        <v>1162</v>
      </c>
      <c r="T178" s="294" t="s">
        <v>3425</v>
      </c>
      <c r="U178" s="294" t="s">
        <v>3426</v>
      </c>
      <c r="V178" s="294" t="s">
        <v>3427</v>
      </c>
      <c r="W178" s="276"/>
      <c r="AA178" s="270">
        <f>IF(OR(J178="Fail",ISBLANK(J178)),INDEX('Issue Code Table'!C:C,MATCH(N:N,'Issue Code Table'!A:A,0)),IF(M178="Critical",6,IF(M178="Significant",5,IF(M178="Moderate",3,2))))</f>
        <v>5</v>
      </c>
    </row>
    <row r="179" spans="1:27" ht="100" x14ac:dyDescent="0.35">
      <c r="A179" s="294" t="s">
        <v>3428</v>
      </c>
      <c r="B179" s="294" t="s">
        <v>180</v>
      </c>
      <c r="C179" s="315" t="s">
        <v>181</v>
      </c>
      <c r="D179" s="294" t="s">
        <v>219</v>
      </c>
      <c r="E179" s="294" t="s">
        <v>1180</v>
      </c>
      <c r="F179" s="294" t="s">
        <v>3429</v>
      </c>
      <c r="G179" s="294" t="s">
        <v>3430</v>
      </c>
      <c r="H179" s="294" t="s">
        <v>3431</v>
      </c>
      <c r="I179" s="316"/>
      <c r="J179" s="317"/>
      <c r="K179" s="318" t="s">
        <v>2074</v>
      </c>
      <c r="L179" s="321"/>
      <c r="M179" s="132" t="s">
        <v>140</v>
      </c>
      <c r="N179" s="212" t="s">
        <v>185</v>
      </c>
      <c r="O179" s="213" t="s">
        <v>186</v>
      </c>
      <c r="P179" s="319"/>
      <c r="Q179" s="316" t="s">
        <v>1205</v>
      </c>
      <c r="R179" s="316" t="s">
        <v>1206</v>
      </c>
      <c r="S179" s="294" t="s">
        <v>3432</v>
      </c>
      <c r="T179" s="294" t="s">
        <v>4899</v>
      </c>
      <c r="U179" s="318" t="s">
        <v>3433</v>
      </c>
      <c r="V179" s="294" t="s">
        <v>3434</v>
      </c>
      <c r="W179" s="276"/>
      <c r="AA179" s="270">
        <f>IF(OR(J179="Fail",ISBLANK(J179)),INDEX('Issue Code Table'!C:C,MATCH(N:N,'Issue Code Table'!A:A,0)),IF(M179="Critical",6,IF(M179="Significant",5,IF(M179="Moderate",3,2))))</f>
        <v>5</v>
      </c>
    </row>
    <row r="180" spans="1:27" ht="75" x14ac:dyDescent="0.35">
      <c r="A180" s="294" t="s">
        <v>3435</v>
      </c>
      <c r="B180" s="294" t="s">
        <v>1178</v>
      </c>
      <c r="C180" s="315" t="s">
        <v>1179</v>
      </c>
      <c r="D180" s="294" t="s">
        <v>219</v>
      </c>
      <c r="E180" s="294" t="s">
        <v>3436</v>
      </c>
      <c r="F180" s="294" t="s">
        <v>3437</v>
      </c>
      <c r="G180" s="294" t="s">
        <v>3438</v>
      </c>
      <c r="H180" s="294" t="s">
        <v>1203</v>
      </c>
      <c r="I180" s="316"/>
      <c r="J180" s="317"/>
      <c r="K180" s="318" t="s">
        <v>2078</v>
      </c>
      <c r="L180" s="321"/>
      <c r="M180" s="132" t="s">
        <v>140</v>
      </c>
      <c r="N180" s="213" t="s">
        <v>1253</v>
      </c>
      <c r="O180" s="213" t="s">
        <v>1254</v>
      </c>
      <c r="P180" s="319"/>
      <c r="Q180" s="316" t="s">
        <v>1205</v>
      </c>
      <c r="R180" s="316" t="s">
        <v>1217</v>
      </c>
      <c r="S180" s="294" t="s">
        <v>1207</v>
      </c>
      <c r="T180" s="294" t="s">
        <v>3439</v>
      </c>
      <c r="U180" s="318" t="s">
        <v>3440</v>
      </c>
      <c r="V180" s="294" t="s">
        <v>3441</v>
      </c>
      <c r="W180" s="276"/>
      <c r="AA180" s="270">
        <f>IF(OR(J180="Fail",ISBLANK(J180)),INDEX('Issue Code Table'!C:C,MATCH(N:N,'Issue Code Table'!A:A,0)),IF(M180="Critical",6,IF(M180="Significant",5,IF(M180="Moderate",3,2))))</f>
        <v>5</v>
      </c>
    </row>
    <row r="181" spans="1:27" ht="100" x14ac:dyDescent="0.35">
      <c r="A181" s="294" t="s">
        <v>3442</v>
      </c>
      <c r="B181" s="301" t="s">
        <v>172</v>
      </c>
      <c r="C181" s="302" t="s">
        <v>1220</v>
      </c>
      <c r="D181" s="294" t="s">
        <v>219</v>
      </c>
      <c r="E181" s="294" t="s">
        <v>3443</v>
      </c>
      <c r="F181" s="294" t="s">
        <v>1222</v>
      </c>
      <c r="G181" s="294" t="s">
        <v>3444</v>
      </c>
      <c r="H181" s="294" t="s">
        <v>1224</v>
      </c>
      <c r="I181" s="316"/>
      <c r="J181" s="317"/>
      <c r="K181" s="318" t="s">
        <v>2082</v>
      </c>
      <c r="L181" s="316"/>
      <c r="M181" s="132" t="s">
        <v>140</v>
      </c>
      <c r="N181" s="213" t="s">
        <v>177</v>
      </c>
      <c r="O181" s="213" t="s">
        <v>1226</v>
      </c>
      <c r="P181" s="319"/>
      <c r="Q181" s="316" t="s">
        <v>1205</v>
      </c>
      <c r="R181" s="316" t="s">
        <v>1227</v>
      </c>
      <c r="S181" s="294" t="s">
        <v>1197</v>
      </c>
      <c r="T181" s="294" t="s">
        <v>3445</v>
      </c>
      <c r="U181" s="318" t="s">
        <v>3446</v>
      </c>
      <c r="V181" s="294" t="s">
        <v>3447</v>
      </c>
      <c r="W181" s="276"/>
      <c r="AA181" s="270">
        <f>IF(OR(J181="Fail",ISBLANK(J181)),INDEX('Issue Code Table'!C:C,MATCH(N:N,'Issue Code Table'!A:A,0)),IF(M181="Critical",6,IF(M181="Significant",5,IF(M181="Moderate",3,2))))</f>
        <v>4</v>
      </c>
    </row>
    <row r="182" spans="1:27" ht="362.5" x14ac:dyDescent="0.35">
      <c r="A182" s="294" t="s">
        <v>3448</v>
      </c>
      <c r="B182" s="294" t="s">
        <v>2362</v>
      </c>
      <c r="C182" s="315" t="s">
        <v>2363</v>
      </c>
      <c r="D182" s="294" t="s">
        <v>206</v>
      </c>
      <c r="E182" s="294" t="s">
        <v>3449</v>
      </c>
      <c r="F182" s="294" t="s">
        <v>3450</v>
      </c>
      <c r="G182" s="294" t="s">
        <v>3451</v>
      </c>
      <c r="H182" s="294" t="s">
        <v>3452</v>
      </c>
      <c r="I182" s="316"/>
      <c r="J182" s="317"/>
      <c r="K182" s="318" t="s">
        <v>2080</v>
      </c>
      <c r="L182" s="321"/>
      <c r="M182" s="132" t="s">
        <v>151</v>
      </c>
      <c r="N182" s="213" t="s">
        <v>1215</v>
      </c>
      <c r="O182" s="213" t="s">
        <v>1216</v>
      </c>
      <c r="P182" s="319"/>
      <c r="Q182" s="316" t="s">
        <v>1205</v>
      </c>
      <c r="R182" s="316" t="s">
        <v>1237</v>
      </c>
      <c r="S182" s="294" t="s">
        <v>1218</v>
      </c>
      <c r="T182" s="294" t="s">
        <v>3453</v>
      </c>
      <c r="U182" s="318" t="s">
        <v>3454</v>
      </c>
      <c r="V182" s="328"/>
      <c r="W182" s="276"/>
      <c r="AA182" s="270" t="e">
        <f>IF(OR(J182="Fail",ISBLANK(J182)),INDEX('Issue Code Table'!C:C,MATCH(N:N,'Issue Code Table'!A:A,0)),IF(M182="Critical",6,IF(M182="Significant",5,IF(M182="Moderate",3,2))))</f>
        <v>#N/A</v>
      </c>
    </row>
    <row r="183" spans="1:27" ht="162.5" x14ac:dyDescent="0.35">
      <c r="A183" s="294" t="s">
        <v>3455</v>
      </c>
      <c r="B183" s="294" t="s">
        <v>172</v>
      </c>
      <c r="C183" s="315" t="s">
        <v>1220</v>
      </c>
      <c r="D183" s="294" t="s">
        <v>219</v>
      </c>
      <c r="E183" s="294" t="s">
        <v>3456</v>
      </c>
      <c r="F183" s="294" t="s">
        <v>3457</v>
      </c>
      <c r="G183" s="294" t="s">
        <v>3458</v>
      </c>
      <c r="H183" s="294" t="s">
        <v>1233</v>
      </c>
      <c r="I183" s="316"/>
      <c r="J183" s="317"/>
      <c r="K183" s="318" t="s">
        <v>2084</v>
      </c>
      <c r="L183" s="321"/>
      <c r="M183" s="132" t="s">
        <v>198</v>
      </c>
      <c r="N183" s="213" t="s">
        <v>1235</v>
      </c>
      <c r="O183" s="213" t="s">
        <v>1236</v>
      </c>
      <c r="P183" s="319"/>
      <c r="Q183" s="316" t="s">
        <v>1205</v>
      </c>
      <c r="R183" s="316" t="s">
        <v>1245</v>
      </c>
      <c r="S183" s="294" t="s">
        <v>1238</v>
      </c>
      <c r="T183" s="294" t="s">
        <v>3459</v>
      </c>
      <c r="U183" s="318" t="s">
        <v>3460</v>
      </c>
      <c r="V183" s="328"/>
      <c r="W183" s="276"/>
      <c r="AA183" s="270">
        <f>IF(OR(J183="Fail",ISBLANK(J183)),INDEX('Issue Code Table'!C:C,MATCH(N:N,'Issue Code Table'!A:A,0)),IF(M183="Critical",6,IF(M183="Significant",5,IF(M183="Moderate",3,2))))</f>
        <v>4</v>
      </c>
    </row>
    <row r="184" spans="1:27" ht="250" x14ac:dyDescent="0.35">
      <c r="A184" s="294" t="s">
        <v>3461</v>
      </c>
      <c r="B184" s="294" t="s">
        <v>180</v>
      </c>
      <c r="C184" s="315" t="s">
        <v>181</v>
      </c>
      <c r="D184" s="294" t="s">
        <v>206</v>
      </c>
      <c r="E184" s="294" t="s">
        <v>3462</v>
      </c>
      <c r="F184" s="294" t="s">
        <v>3463</v>
      </c>
      <c r="G184" s="294" t="s">
        <v>3464</v>
      </c>
      <c r="H184" s="294" t="s">
        <v>3465</v>
      </c>
      <c r="I184" s="316"/>
      <c r="J184" s="317"/>
      <c r="K184" s="318" t="s">
        <v>2086</v>
      </c>
      <c r="L184" s="321"/>
      <c r="M184" s="132" t="s">
        <v>151</v>
      </c>
      <c r="N184" s="213" t="s">
        <v>177</v>
      </c>
      <c r="O184" s="213" t="s">
        <v>178</v>
      </c>
      <c r="P184" s="319"/>
      <c r="Q184" s="316" t="s">
        <v>1205</v>
      </c>
      <c r="R184" s="316" t="s">
        <v>3466</v>
      </c>
      <c r="S184" s="294" t="s">
        <v>1246</v>
      </c>
      <c r="T184" s="294" t="s">
        <v>3467</v>
      </c>
      <c r="U184" s="318" t="s">
        <v>3468</v>
      </c>
      <c r="V184" s="328"/>
      <c r="W184" s="276"/>
      <c r="AA184" s="270">
        <f>IF(OR(J184="Fail",ISBLANK(J184)),INDEX('Issue Code Table'!C:C,MATCH(N:N,'Issue Code Table'!A:A,0)),IF(M184="Critical",6,IF(M184="Significant",5,IF(M184="Moderate",3,2))))</f>
        <v>4</v>
      </c>
    </row>
    <row r="185" spans="1:27" ht="100" x14ac:dyDescent="0.35">
      <c r="A185" s="294" t="s">
        <v>3469</v>
      </c>
      <c r="B185" s="294" t="s">
        <v>2362</v>
      </c>
      <c r="C185" s="315" t="s">
        <v>2363</v>
      </c>
      <c r="D185" s="294" t="s">
        <v>219</v>
      </c>
      <c r="E185" s="294" t="s">
        <v>3470</v>
      </c>
      <c r="F185" s="294" t="s">
        <v>3471</v>
      </c>
      <c r="G185" s="294" t="s">
        <v>3472</v>
      </c>
      <c r="H185" s="294" t="s">
        <v>3473</v>
      </c>
      <c r="I185" s="316"/>
      <c r="J185" s="317"/>
      <c r="K185" s="318" t="s">
        <v>3474</v>
      </c>
      <c r="L185" s="321"/>
      <c r="M185" s="132" t="s">
        <v>198</v>
      </c>
      <c r="N185" s="213" t="s">
        <v>1235</v>
      </c>
      <c r="O185" s="213" t="s">
        <v>1236</v>
      </c>
      <c r="P185" s="319"/>
      <c r="Q185" s="316" t="s">
        <v>1255</v>
      </c>
      <c r="R185" s="316" t="s">
        <v>1256</v>
      </c>
      <c r="S185" s="294" t="s">
        <v>3475</v>
      </c>
      <c r="T185" s="294" t="s">
        <v>3476</v>
      </c>
      <c r="U185" s="294" t="s">
        <v>3477</v>
      </c>
      <c r="V185" s="328"/>
      <c r="W185" s="276"/>
      <c r="AA185" s="270">
        <f>IF(OR(J185="Fail",ISBLANK(J185)),INDEX('Issue Code Table'!C:C,MATCH(N:N,'Issue Code Table'!A:A,0)),IF(M185="Critical",6,IF(M185="Significant",5,IF(M185="Moderate",3,2))))</f>
        <v>4</v>
      </c>
    </row>
    <row r="186" spans="1:27" ht="100" x14ac:dyDescent="0.35">
      <c r="A186" s="294" t="s">
        <v>3478</v>
      </c>
      <c r="B186" s="294" t="s">
        <v>313</v>
      </c>
      <c r="C186" s="315" t="s">
        <v>314</v>
      </c>
      <c r="D186" s="294" t="s">
        <v>219</v>
      </c>
      <c r="E186" s="294" t="s">
        <v>3479</v>
      </c>
      <c r="F186" s="294" t="s">
        <v>3480</v>
      </c>
      <c r="G186" s="294" t="s">
        <v>3481</v>
      </c>
      <c r="H186" s="294" t="s">
        <v>4900</v>
      </c>
      <c r="I186" s="316"/>
      <c r="J186" s="317"/>
      <c r="K186" s="318" t="s">
        <v>3482</v>
      </c>
      <c r="L186" s="321"/>
      <c r="M186" s="132" t="s">
        <v>151</v>
      </c>
      <c r="N186" s="213" t="s">
        <v>177</v>
      </c>
      <c r="O186" s="213" t="s">
        <v>178</v>
      </c>
      <c r="P186" s="319"/>
      <c r="Q186" s="316" t="s">
        <v>1255</v>
      </c>
      <c r="R186" s="316" t="s">
        <v>1266</v>
      </c>
      <c r="S186" s="294" t="s">
        <v>3483</v>
      </c>
      <c r="T186" s="294" t="s">
        <v>3484</v>
      </c>
      <c r="U186" s="294" t="s">
        <v>3485</v>
      </c>
      <c r="V186" s="328"/>
      <c r="W186" s="276"/>
      <c r="AA186" s="270">
        <f>IF(OR(J186="Fail",ISBLANK(J186)),INDEX('Issue Code Table'!C:C,MATCH(N:N,'Issue Code Table'!A:A,0)),IF(M186="Critical",6,IF(M186="Significant",5,IF(M186="Moderate",3,2))))</f>
        <v>4</v>
      </c>
    </row>
    <row r="187" spans="1:27" ht="137.5" x14ac:dyDescent="0.35">
      <c r="A187" s="294" t="s">
        <v>3486</v>
      </c>
      <c r="B187" s="294" t="s">
        <v>172</v>
      </c>
      <c r="C187" s="315" t="s">
        <v>1220</v>
      </c>
      <c r="D187" s="294" t="s">
        <v>219</v>
      </c>
      <c r="E187" s="294" t="s">
        <v>3487</v>
      </c>
      <c r="F187" s="294" t="s">
        <v>3488</v>
      </c>
      <c r="G187" s="294" t="s">
        <v>3489</v>
      </c>
      <c r="H187" s="294" t="s">
        <v>3490</v>
      </c>
      <c r="I187" s="316"/>
      <c r="J187" s="317"/>
      <c r="K187" s="318" t="s">
        <v>3491</v>
      </c>
      <c r="L187" s="321"/>
      <c r="M187" s="132" t="s">
        <v>151</v>
      </c>
      <c r="N187" s="213" t="s">
        <v>177</v>
      </c>
      <c r="O187" s="213" t="s">
        <v>178</v>
      </c>
      <c r="P187" s="319"/>
      <c r="Q187" s="316" t="s">
        <v>1255</v>
      </c>
      <c r="R187" s="316" t="s">
        <v>1274</v>
      </c>
      <c r="S187" s="294" t="s">
        <v>3492</v>
      </c>
      <c r="T187" s="294" t="s">
        <v>3493</v>
      </c>
      <c r="U187" s="294" t="s">
        <v>3494</v>
      </c>
      <c r="V187" s="328"/>
      <c r="W187" s="276"/>
      <c r="AA187" s="270">
        <f>IF(OR(J187="Fail",ISBLANK(J187)),INDEX('Issue Code Table'!C:C,MATCH(N:N,'Issue Code Table'!A:A,0)),IF(M187="Critical",6,IF(M187="Significant",5,IF(M187="Moderate",3,2))))</f>
        <v>4</v>
      </c>
    </row>
    <row r="188" spans="1:27" ht="212.5" x14ac:dyDescent="0.35">
      <c r="A188" s="294" t="s">
        <v>3495</v>
      </c>
      <c r="B188" s="294" t="s">
        <v>144</v>
      </c>
      <c r="C188" s="315" t="s">
        <v>145</v>
      </c>
      <c r="D188" s="294" t="s">
        <v>219</v>
      </c>
      <c r="E188" s="294" t="s">
        <v>6394</v>
      </c>
      <c r="F188" s="294" t="s">
        <v>6400</v>
      </c>
      <c r="G188" s="294" t="s">
        <v>6395</v>
      </c>
      <c r="H188" s="294" t="s">
        <v>6399</v>
      </c>
      <c r="I188" s="316"/>
      <c r="J188" s="317"/>
      <c r="K188" s="318" t="s">
        <v>1583</v>
      </c>
      <c r="L188" s="321" t="s">
        <v>6396</v>
      </c>
      <c r="M188" s="132" t="s">
        <v>140</v>
      </c>
      <c r="N188" s="212" t="s">
        <v>1584</v>
      </c>
      <c r="O188" s="213" t="s">
        <v>1585</v>
      </c>
      <c r="P188" s="319"/>
      <c r="Q188" s="316" t="s">
        <v>3496</v>
      </c>
      <c r="R188" s="316" t="s">
        <v>3497</v>
      </c>
      <c r="S188" s="294" t="s">
        <v>2134</v>
      </c>
      <c r="T188" s="294" t="s">
        <v>6398</v>
      </c>
      <c r="U188" s="318" t="s">
        <v>6397</v>
      </c>
      <c r="V188" s="328" t="s">
        <v>3498</v>
      </c>
      <c r="W188" s="276"/>
      <c r="AA188" s="270">
        <f>IF(OR(J188="Fail",ISBLANK(J188)),INDEX('Issue Code Table'!C:C,MATCH(N:N,'Issue Code Table'!A:A,0)),IF(M188="Critical",6,IF(M188="Significant",5,IF(M188="Moderate",3,2))))</f>
        <v>5</v>
      </c>
    </row>
    <row r="189" spans="1:27" ht="212.5" x14ac:dyDescent="0.35">
      <c r="A189" s="294" t="s">
        <v>3499</v>
      </c>
      <c r="B189" s="294" t="s">
        <v>471</v>
      </c>
      <c r="C189" s="315" t="s">
        <v>472</v>
      </c>
      <c r="D189" s="294" t="s">
        <v>219</v>
      </c>
      <c r="E189" s="294" t="s">
        <v>3500</v>
      </c>
      <c r="F189" s="294" t="s">
        <v>3501</v>
      </c>
      <c r="G189" s="294" t="s">
        <v>3502</v>
      </c>
      <c r="H189" s="294" t="s">
        <v>1592</v>
      </c>
      <c r="I189" s="316"/>
      <c r="J189" s="317"/>
      <c r="K189" s="318" t="s">
        <v>1593</v>
      </c>
      <c r="L189" s="321" t="s">
        <v>3503</v>
      </c>
      <c r="M189" s="132" t="s">
        <v>140</v>
      </c>
      <c r="N189" s="213" t="s">
        <v>1594</v>
      </c>
      <c r="O189" s="213" t="s">
        <v>1595</v>
      </c>
      <c r="P189" s="319"/>
      <c r="Q189" s="316" t="s">
        <v>3496</v>
      </c>
      <c r="R189" s="316" t="s">
        <v>3504</v>
      </c>
      <c r="S189" s="294" t="s">
        <v>1598</v>
      </c>
      <c r="T189" s="294" t="s">
        <v>3505</v>
      </c>
      <c r="U189" s="318" t="s">
        <v>3506</v>
      </c>
      <c r="V189" s="328" t="s">
        <v>3498</v>
      </c>
      <c r="W189" s="276"/>
      <c r="AA189" s="270">
        <f>IF(OR(J189="Fail",ISBLANK(J189)),INDEX('Issue Code Table'!C:C,MATCH(N:N,'Issue Code Table'!A:A,0)),IF(M189="Critical",6,IF(M189="Significant",5,IF(M189="Moderate",3,2))))</f>
        <v>5</v>
      </c>
    </row>
    <row r="190" spans="1:27" ht="237.5" x14ac:dyDescent="0.35">
      <c r="A190" s="294" t="s">
        <v>3507</v>
      </c>
      <c r="B190" s="294" t="s">
        <v>144</v>
      </c>
      <c r="C190" s="315" t="s">
        <v>145</v>
      </c>
      <c r="D190" s="294" t="s">
        <v>219</v>
      </c>
      <c r="E190" s="294" t="s">
        <v>3508</v>
      </c>
      <c r="F190" s="294" t="s">
        <v>2139</v>
      </c>
      <c r="G190" s="294" t="s">
        <v>3509</v>
      </c>
      <c r="H190" s="294" t="s">
        <v>2140</v>
      </c>
      <c r="I190" s="316"/>
      <c r="J190" s="317"/>
      <c r="K190" s="318" t="s">
        <v>1601</v>
      </c>
      <c r="L190" s="326" t="s">
        <v>1602</v>
      </c>
      <c r="M190" s="132" t="s">
        <v>198</v>
      </c>
      <c r="N190" s="213" t="s">
        <v>1621</v>
      </c>
      <c r="O190" s="213" t="s">
        <v>1622</v>
      </c>
      <c r="P190" s="319"/>
      <c r="Q190" s="316" t="s">
        <v>3496</v>
      </c>
      <c r="R190" s="316" t="s">
        <v>3510</v>
      </c>
      <c r="S190" s="294" t="s">
        <v>1606</v>
      </c>
      <c r="T190" s="294" t="s">
        <v>3511</v>
      </c>
      <c r="U190" s="318" t="s">
        <v>3512</v>
      </c>
      <c r="V190" s="328"/>
      <c r="W190" s="276"/>
      <c r="AA190" s="270">
        <f>IF(OR(J190="Fail",ISBLANK(J190)),INDEX('Issue Code Table'!C:C,MATCH(N:N,'Issue Code Table'!A:A,0)),IF(M190="Critical",6,IF(M190="Significant",5,IF(M190="Moderate",3,2))))</f>
        <v>4</v>
      </c>
    </row>
    <row r="191" spans="1:27" ht="225" x14ac:dyDescent="0.35">
      <c r="A191" s="294" t="s">
        <v>3513</v>
      </c>
      <c r="B191" s="294" t="s">
        <v>144</v>
      </c>
      <c r="C191" s="315" t="s">
        <v>145</v>
      </c>
      <c r="D191" s="294" t="s">
        <v>219</v>
      </c>
      <c r="E191" s="294" t="s">
        <v>3514</v>
      </c>
      <c r="F191" s="294" t="s">
        <v>1609</v>
      </c>
      <c r="G191" s="294" t="s">
        <v>3515</v>
      </c>
      <c r="H191" s="294" t="s">
        <v>1611</v>
      </c>
      <c r="I191" s="316"/>
      <c r="J191" s="317"/>
      <c r="K191" s="318" t="s">
        <v>1593</v>
      </c>
      <c r="L191" s="326"/>
      <c r="M191" s="132" t="s">
        <v>151</v>
      </c>
      <c r="N191" s="213" t="s">
        <v>1612</v>
      </c>
      <c r="O191" s="213" t="s">
        <v>1613</v>
      </c>
      <c r="P191" s="319"/>
      <c r="Q191" s="316" t="s">
        <v>3496</v>
      </c>
      <c r="R191" s="316" t="s">
        <v>3516</v>
      </c>
      <c r="S191" s="294" t="s">
        <v>1615</v>
      </c>
      <c r="T191" s="294" t="s">
        <v>3517</v>
      </c>
      <c r="U191" s="318" t="s">
        <v>3518</v>
      </c>
      <c r="V191" s="328"/>
      <c r="W191" s="276"/>
      <c r="AA191" s="270">
        <f>IF(OR(J191="Fail",ISBLANK(J191)),INDEX('Issue Code Table'!C:C,MATCH(N:N,'Issue Code Table'!A:A,0)),IF(M191="Critical",6,IF(M191="Significant",5,IF(M191="Moderate",3,2))))</f>
        <v>5</v>
      </c>
    </row>
    <row r="192" spans="1:27" ht="51.75" customHeight="1" x14ac:dyDescent="0.35">
      <c r="A192" s="294" t="s">
        <v>3519</v>
      </c>
      <c r="B192" s="294" t="s">
        <v>471</v>
      </c>
      <c r="C192" s="315" t="s">
        <v>472</v>
      </c>
      <c r="D192" s="294" t="s">
        <v>206</v>
      </c>
      <c r="E192" s="294" t="s">
        <v>3520</v>
      </c>
      <c r="F192" s="294" t="s">
        <v>1618</v>
      </c>
      <c r="G192" s="294" t="s">
        <v>3521</v>
      </c>
      <c r="H192" s="294" t="s">
        <v>1620</v>
      </c>
      <c r="I192" s="316"/>
      <c r="J192" s="317"/>
      <c r="K192" s="318" t="s">
        <v>1601</v>
      </c>
      <c r="L192" s="326"/>
      <c r="M192" s="132" t="s">
        <v>198</v>
      </c>
      <c r="N192" s="213" t="s">
        <v>1621</v>
      </c>
      <c r="O192" s="213" t="s">
        <v>1622</v>
      </c>
      <c r="P192" s="319"/>
      <c r="Q192" s="316" t="s">
        <v>3496</v>
      </c>
      <c r="R192" s="316" t="s">
        <v>3522</v>
      </c>
      <c r="S192" s="294" t="s">
        <v>1624</v>
      </c>
      <c r="T192" s="294" t="s">
        <v>1625</v>
      </c>
      <c r="U192" s="294" t="s">
        <v>1625</v>
      </c>
      <c r="V192" s="328"/>
      <c r="W192" s="276"/>
      <c r="AA192" s="270">
        <f>IF(OR(J192="Fail",ISBLANK(J192)),INDEX('Issue Code Table'!C:C,MATCH(N:N,'Issue Code Table'!A:A,0)),IF(M192="Critical",6,IF(M192="Significant",5,IF(M192="Moderate",3,2))))</f>
        <v>4</v>
      </c>
    </row>
    <row r="193" spans="1:27" ht="51.75" customHeight="1" x14ac:dyDescent="0.35">
      <c r="A193" s="138"/>
      <c r="B193" s="138"/>
      <c r="C193" s="138"/>
      <c r="D193" s="138"/>
      <c r="E193" s="138"/>
      <c r="F193" s="138"/>
      <c r="G193" s="138"/>
      <c r="H193" s="138"/>
      <c r="I193" s="138"/>
      <c r="J193" s="138"/>
      <c r="K193" s="138"/>
      <c r="L193" s="138"/>
      <c r="M193" s="138"/>
      <c r="N193" s="138"/>
      <c r="O193" s="138"/>
      <c r="P193" s="138"/>
      <c r="Q193" s="138"/>
      <c r="R193" s="138"/>
      <c r="S193" s="138"/>
      <c r="T193" s="138"/>
      <c r="U193" s="329"/>
      <c r="V193" s="138"/>
      <c r="W193" s="276"/>
      <c r="AA193" s="138"/>
    </row>
    <row r="194" spans="1:27" ht="51.75" hidden="1" customHeight="1" x14ac:dyDescent="0.35">
      <c r="A194" s="307"/>
      <c r="B194" s="307"/>
      <c r="C194" s="313"/>
      <c r="D194" s="307"/>
      <c r="E194" s="307"/>
      <c r="F194" s="307"/>
      <c r="G194" s="307"/>
      <c r="H194" s="307"/>
      <c r="I194" s="72" t="s">
        <v>56</v>
      </c>
      <c r="J194" s="307"/>
      <c r="K194" s="307"/>
      <c r="L194" s="307"/>
      <c r="M194" s="72"/>
      <c r="P194" s="307"/>
      <c r="Q194" s="307"/>
      <c r="R194" s="307"/>
      <c r="S194" s="307"/>
      <c r="T194" s="307"/>
      <c r="U194" s="272"/>
      <c r="V194" s="272"/>
    </row>
    <row r="195" spans="1:27" ht="51.75" hidden="1" customHeight="1" x14ac:dyDescent="0.35">
      <c r="A195" s="307"/>
      <c r="B195" s="307"/>
      <c r="C195" s="313"/>
      <c r="D195" s="307"/>
      <c r="E195" s="307"/>
      <c r="F195" s="307"/>
      <c r="G195" s="307"/>
      <c r="H195" s="307"/>
      <c r="I195" s="72" t="s">
        <v>57</v>
      </c>
      <c r="J195" s="307"/>
      <c r="K195" s="307"/>
      <c r="L195" s="307"/>
      <c r="M195" s="72"/>
      <c r="P195" s="307"/>
      <c r="Q195" s="307"/>
      <c r="R195" s="307"/>
      <c r="S195" s="307"/>
      <c r="T195" s="307"/>
      <c r="U195" s="272"/>
      <c r="V195" s="272"/>
    </row>
    <row r="196" spans="1:27" ht="51.75" hidden="1" customHeight="1" x14ac:dyDescent="0.35">
      <c r="A196" s="307"/>
      <c r="B196" s="307"/>
      <c r="C196" s="313"/>
      <c r="D196" s="307"/>
      <c r="E196" s="307"/>
      <c r="F196" s="307"/>
      <c r="G196" s="307"/>
      <c r="H196" s="307"/>
      <c r="I196" s="72" t="s">
        <v>45</v>
      </c>
      <c r="J196" s="307"/>
      <c r="K196" s="307"/>
      <c r="L196" s="307"/>
      <c r="M196" s="72"/>
      <c r="P196" s="307"/>
      <c r="Q196" s="307"/>
      <c r="R196" s="307"/>
      <c r="S196" s="307"/>
      <c r="T196" s="307"/>
      <c r="U196" s="272"/>
      <c r="V196" s="272"/>
    </row>
    <row r="197" spans="1:27" ht="51.75" hidden="1" customHeight="1" x14ac:dyDescent="0.35">
      <c r="A197" s="307"/>
      <c r="B197" s="307"/>
      <c r="C197" s="313"/>
      <c r="D197" s="307"/>
      <c r="E197" s="307"/>
      <c r="F197" s="307"/>
      <c r="G197" s="307"/>
      <c r="H197" s="307"/>
      <c r="I197" s="72" t="s">
        <v>196</v>
      </c>
      <c r="J197" s="307"/>
      <c r="K197" s="307"/>
      <c r="L197" s="307"/>
      <c r="M197" s="72"/>
      <c r="P197" s="307"/>
      <c r="Q197" s="307"/>
      <c r="R197" s="307"/>
      <c r="S197" s="307"/>
      <c r="T197" s="307"/>
      <c r="U197" s="272"/>
      <c r="V197" s="272"/>
    </row>
    <row r="198" spans="1:27" ht="51.75" hidden="1" customHeight="1" x14ac:dyDescent="0.35">
      <c r="A198" s="307"/>
      <c r="B198" s="307"/>
      <c r="C198" s="313"/>
      <c r="D198" s="307"/>
      <c r="E198" s="307"/>
      <c r="F198" s="307"/>
      <c r="G198" s="307"/>
      <c r="H198" s="307"/>
      <c r="I198" s="307"/>
      <c r="J198" s="307"/>
      <c r="K198" s="307"/>
      <c r="L198" s="307"/>
      <c r="M198" s="72"/>
      <c r="P198" s="307"/>
      <c r="Q198" s="307"/>
      <c r="R198" s="307"/>
      <c r="S198" s="307"/>
      <c r="T198" s="307"/>
      <c r="U198" s="272"/>
      <c r="V198" s="272"/>
    </row>
    <row r="199" spans="1:27" ht="51.75" hidden="1" customHeight="1" x14ac:dyDescent="0.35">
      <c r="A199" s="307"/>
      <c r="B199" s="307"/>
      <c r="C199" s="313"/>
      <c r="D199" s="307"/>
      <c r="E199" s="307"/>
      <c r="F199" s="307"/>
      <c r="G199" s="307"/>
      <c r="H199" s="307"/>
      <c r="I199" s="72" t="s">
        <v>197</v>
      </c>
      <c r="J199" s="307"/>
      <c r="K199" s="307"/>
      <c r="L199" s="307"/>
      <c r="P199" s="307"/>
      <c r="Q199" s="307"/>
      <c r="R199" s="307"/>
      <c r="S199" s="307"/>
      <c r="T199" s="307"/>
      <c r="U199" s="272"/>
      <c r="V199" s="272"/>
    </row>
    <row r="200" spans="1:27" ht="51.75" hidden="1" customHeight="1" x14ac:dyDescent="0.35">
      <c r="A200" s="307"/>
      <c r="B200" s="307"/>
      <c r="C200" s="313"/>
      <c r="D200" s="307"/>
      <c r="E200" s="307"/>
      <c r="F200" s="307"/>
      <c r="G200" s="307"/>
      <c r="H200" s="307"/>
      <c r="I200" s="72" t="s">
        <v>131</v>
      </c>
      <c r="J200" s="307"/>
      <c r="K200" s="307"/>
      <c r="L200" s="307"/>
      <c r="P200" s="307"/>
      <c r="Q200" s="307"/>
      <c r="R200" s="307"/>
      <c r="S200" s="307"/>
      <c r="T200" s="307"/>
      <c r="U200" s="272"/>
      <c r="V200" s="272"/>
    </row>
    <row r="201" spans="1:27" ht="51.75" hidden="1" customHeight="1" x14ac:dyDescent="0.35">
      <c r="A201" s="307"/>
      <c r="B201" s="307"/>
      <c r="C201" s="313"/>
      <c r="D201" s="307"/>
      <c r="E201" s="307"/>
      <c r="F201" s="307"/>
      <c r="G201" s="307"/>
      <c r="H201" s="307"/>
      <c r="I201" s="72" t="s">
        <v>140</v>
      </c>
      <c r="J201" s="307"/>
      <c r="K201" s="307"/>
      <c r="L201" s="307"/>
      <c r="P201" s="307"/>
      <c r="Q201" s="307"/>
      <c r="R201" s="307"/>
      <c r="S201" s="307"/>
      <c r="T201" s="307"/>
      <c r="U201" s="272"/>
      <c r="V201" s="272"/>
    </row>
    <row r="202" spans="1:27" ht="51.75" hidden="1" customHeight="1" x14ac:dyDescent="0.35">
      <c r="A202" s="307"/>
      <c r="B202" s="307"/>
      <c r="C202" s="313"/>
      <c r="D202" s="307"/>
      <c r="E202" s="307"/>
      <c r="F202" s="307"/>
      <c r="G202" s="307"/>
      <c r="H202" s="307"/>
      <c r="I202" s="72" t="s">
        <v>151</v>
      </c>
      <c r="J202" s="307"/>
      <c r="K202" s="307"/>
      <c r="L202" s="307"/>
      <c r="P202" s="307"/>
      <c r="Q202" s="307"/>
      <c r="R202" s="307"/>
      <c r="S202" s="307"/>
      <c r="T202" s="307"/>
      <c r="U202" s="272"/>
      <c r="V202" s="272"/>
    </row>
    <row r="203" spans="1:27" ht="51.75" hidden="1" customHeight="1" x14ac:dyDescent="0.35">
      <c r="A203" s="307"/>
      <c r="B203" s="307"/>
      <c r="C203" s="313"/>
      <c r="D203" s="307"/>
      <c r="E203" s="307"/>
      <c r="F203" s="307"/>
      <c r="G203" s="307"/>
      <c r="H203" s="307"/>
      <c r="I203" s="72" t="s">
        <v>198</v>
      </c>
      <c r="J203" s="307"/>
      <c r="K203" s="307"/>
      <c r="L203" s="307"/>
      <c r="P203" s="307"/>
      <c r="Q203" s="307"/>
      <c r="R203" s="307"/>
      <c r="S203" s="307"/>
      <c r="T203" s="307"/>
      <c r="U203" s="272"/>
      <c r="V203" s="272"/>
    </row>
    <row r="204" spans="1:27" ht="51.75" customHeight="1" x14ac:dyDescent="0.35">
      <c r="A204" s="307"/>
      <c r="B204" s="307"/>
      <c r="C204" s="313"/>
      <c r="D204" s="307"/>
      <c r="E204" s="307"/>
      <c r="F204" s="307"/>
      <c r="G204" s="307"/>
      <c r="H204" s="307"/>
      <c r="I204" s="307"/>
      <c r="J204" s="307"/>
      <c r="K204" s="307"/>
      <c r="L204" s="307"/>
      <c r="P204" s="307"/>
      <c r="Q204" s="307"/>
      <c r="R204" s="307"/>
      <c r="S204" s="307"/>
      <c r="T204" s="307"/>
      <c r="U204" s="272"/>
      <c r="V204" s="272"/>
    </row>
    <row r="205" spans="1:27" ht="51.75" customHeight="1" x14ac:dyDescent="0.35">
      <c r="A205" s="307"/>
      <c r="B205" s="307"/>
      <c r="C205" s="313"/>
      <c r="D205" s="307"/>
      <c r="E205" s="307"/>
      <c r="F205" s="307"/>
      <c r="G205" s="307"/>
      <c r="H205" s="307"/>
      <c r="I205" s="307"/>
      <c r="J205" s="307"/>
      <c r="K205" s="307"/>
      <c r="L205" s="307"/>
      <c r="P205" s="307"/>
      <c r="Q205" s="307"/>
      <c r="R205" s="307"/>
      <c r="S205" s="307"/>
      <c r="T205" s="307"/>
      <c r="U205" s="272"/>
      <c r="V205" s="272"/>
    </row>
    <row r="206" spans="1:27" ht="51.75" customHeight="1" x14ac:dyDescent="0.35">
      <c r="A206" s="307"/>
      <c r="B206" s="307"/>
      <c r="C206" s="313"/>
      <c r="D206" s="307"/>
      <c r="E206" s="307"/>
      <c r="F206" s="307"/>
      <c r="G206" s="307"/>
      <c r="H206" s="307"/>
      <c r="I206" s="307"/>
      <c r="J206" s="307"/>
      <c r="K206" s="307"/>
      <c r="L206" s="307"/>
      <c r="P206" s="307"/>
      <c r="Q206" s="307"/>
      <c r="R206" s="307"/>
      <c r="S206" s="307"/>
      <c r="T206" s="307"/>
      <c r="U206" s="272"/>
      <c r="V206" s="272"/>
    </row>
    <row r="207" spans="1:27" ht="51.75" customHeight="1" x14ac:dyDescent="0.35">
      <c r="A207" s="307"/>
      <c r="B207" s="307"/>
      <c r="C207" s="313"/>
      <c r="D207" s="307"/>
      <c r="E207" s="307"/>
      <c r="F207" s="307"/>
      <c r="G207" s="307"/>
      <c r="H207" s="307"/>
      <c r="I207" s="307"/>
      <c r="J207" s="307"/>
      <c r="K207" s="307"/>
      <c r="L207" s="307"/>
      <c r="P207" s="307"/>
      <c r="Q207" s="307"/>
      <c r="R207" s="307"/>
      <c r="S207" s="307"/>
      <c r="T207" s="307"/>
      <c r="U207" s="272"/>
      <c r="V207" s="272"/>
    </row>
    <row r="208" spans="1:27" ht="51.75" customHeight="1" x14ac:dyDescent="0.35">
      <c r="A208" s="307"/>
      <c r="B208" s="307"/>
      <c r="C208" s="313"/>
      <c r="D208" s="307"/>
      <c r="E208" s="307"/>
      <c r="F208" s="307"/>
      <c r="G208" s="307"/>
      <c r="H208" s="307"/>
      <c r="I208" s="307"/>
      <c r="J208" s="307"/>
      <c r="K208" s="307"/>
      <c r="L208" s="307"/>
      <c r="P208" s="307"/>
      <c r="Q208" s="307"/>
      <c r="R208" s="307"/>
      <c r="S208" s="307"/>
      <c r="T208" s="307"/>
      <c r="U208" s="272"/>
      <c r="V208" s="272"/>
    </row>
    <row r="209" spans="21:22" ht="51.75" customHeight="1" x14ac:dyDescent="0.35">
      <c r="U209" s="272"/>
      <c r="V209" s="272"/>
    </row>
    <row r="210" spans="21:22" ht="51.75" customHeight="1" x14ac:dyDescent="0.35">
      <c r="U210" s="272"/>
      <c r="V210" s="272"/>
    </row>
    <row r="211" spans="21:22" ht="51.75" customHeight="1" x14ac:dyDescent="0.35">
      <c r="U211" s="272"/>
      <c r="V211" s="272"/>
    </row>
    <row r="212" spans="21:22" ht="51.75" customHeight="1" x14ac:dyDescent="0.35">
      <c r="U212" s="272"/>
      <c r="V212" s="272"/>
    </row>
    <row r="213" spans="21:22" ht="51.75" customHeight="1" x14ac:dyDescent="0.35">
      <c r="U213" s="272"/>
      <c r="V213" s="272"/>
    </row>
    <row r="214" spans="21:22" ht="51.75" customHeight="1" x14ac:dyDescent="0.35">
      <c r="U214" s="272"/>
      <c r="V214" s="272"/>
    </row>
    <row r="215" spans="21:22" ht="51.75" customHeight="1" x14ac:dyDescent="0.35">
      <c r="U215" s="272"/>
      <c r="V215" s="272"/>
    </row>
    <row r="216" spans="21:22" ht="51.75" customHeight="1" x14ac:dyDescent="0.35">
      <c r="U216" s="272"/>
      <c r="V216" s="272"/>
    </row>
    <row r="217" spans="21:22" ht="51.75" customHeight="1" x14ac:dyDescent="0.35">
      <c r="U217" s="272"/>
      <c r="V217" s="272"/>
    </row>
    <row r="218" spans="21:22" ht="51.75" customHeight="1" x14ac:dyDescent="0.35">
      <c r="U218" s="272"/>
      <c r="V218" s="272"/>
    </row>
    <row r="219" spans="21:22" ht="51.75" customHeight="1" x14ac:dyDescent="0.35">
      <c r="U219" s="272"/>
      <c r="V219" s="272"/>
    </row>
    <row r="220" spans="21:22" ht="51.75" customHeight="1" x14ac:dyDescent="0.35">
      <c r="U220" s="272"/>
      <c r="V220" s="272"/>
    </row>
    <row r="221" spans="21:22" ht="51.75" customHeight="1" x14ac:dyDescent="0.35">
      <c r="U221" s="272"/>
      <c r="V221" s="272"/>
    </row>
    <row r="222" spans="21:22" ht="51.75" customHeight="1" x14ac:dyDescent="0.35">
      <c r="U222" s="272"/>
      <c r="V222" s="272"/>
    </row>
    <row r="223" spans="21:22" ht="51.75" customHeight="1" x14ac:dyDescent="0.35">
      <c r="U223" s="272"/>
      <c r="V223" s="272"/>
    </row>
    <row r="224" spans="21:22" ht="51.75" customHeight="1" x14ac:dyDescent="0.35">
      <c r="U224" s="272"/>
      <c r="V224" s="272"/>
    </row>
    <row r="225" spans="21:22" ht="51.75" customHeight="1" x14ac:dyDescent="0.35">
      <c r="U225" s="272"/>
      <c r="V225" s="272"/>
    </row>
    <row r="226" spans="21:22" ht="51.75" customHeight="1" x14ac:dyDescent="0.35">
      <c r="U226" s="272"/>
      <c r="V226" s="272"/>
    </row>
    <row r="227" spans="21:22" ht="51.75" customHeight="1" x14ac:dyDescent="0.35">
      <c r="U227" s="272"/>
      <c r="V227" s="272"/>
    </row>
    <row r="228" spans="21:22" ht="51.75" customHeight="1" x14ac:dyDescent="0.35">
      <c r="U228" s="272"/>
      <c r="V228" s="272"/>
    </row>
    <row r="229" spans="21:22" ht="51.75" customHeight="1" x14ac:dyDescent="0.35">
      <c r="U229" s="272"/>
      <c r="V229" s="272"/>
    </row>
    <row r="230" spans="21:22" ht="51.75" customHeight="1" x14ac:dyDescent="0.35">
      <c r="U230" s="272"/>
      <c r="V230" s="272"/>
    </row>
    <row r="231" spans="21:22" ht="51.75" customHeight="1" x14ac:dyDescent="0.35">
      <c r="U231" s="272"/>
      <c r="V231" s="272"/>
    </row>
    <row r="232" spans="21:22" ht="51.75" customHeight="1" x14ac:dyDescent="0.35">
      <c r="U232" s="272"/>
      <c r="V232" s="272"/>
    </row>
    <row r="233" spans="21:22" ht="51.75" customHeight="1" x14ac:dyDescent="0.35">
      <c r="U233" s="272"/>
      <c r="V233" s="272"/>
    </row>
    <row r="234" spans="21:22" ht="51.75" customHeight="1" x14ac:dyDescent="0.35">
      <c r="U234" s="272"/>
      <c r="V234" s="272"/>
    </row>
    <row r="235" spans="21:22" ht="51.75" customHeight="1" x14ac:dyDescent="0.35">
      <c r="U235" s="272"/>
      <c r="V235" s="272"/>
    </row>
    <row r="236" spans="21:22" ht="51.75" customHeight="1" x14ac:dyDescent="0.35">
      <c r="U236" s="272"/>
      <c r="V236" s="272"/>
    </row>
    <row r="237" spans="21:22" ht="51.75" customHeight="1" x14ac:dyDescent="0.35">
      <c r="U237" s="272"/>
      <c r="V237" s="272"/>
    </row>
    <row r="238" spans="21:22" ht="51.75" customHeight="1" x14ac:dyDescent="0.35">
      <c r="U238" s="272"/>
      <c r="V238" s="272"/>
    </row>
    <row r="239" spans="21:22" ht="51.75" customHeight="1" x14ac:dyDescent="0.35">
      <c r="U239" s="272"/>
      <c r="V239" s="272"/>
    </row>
    <row r="240" spans="21:22" ht="51.75" customHeight="1" x14ac:dyDescent="0.35">
      <c r="U240" s="272"/>
      <c r="V240" s="272"/>
    </row>
    <row r="241" spans="21:22" ht="51.75" customHeight="1" x14ac:dyDescent="0.35">
      <c r="U241" s="272"/>
      <c r="V241" s="272"/>
    </row>
    <row r="242" spans="21:22" ht="51.75" customHeight="1" x14ac:dyDescent="0.35">
      <c r="U242" s="272"/>
      <c r="V242" s="272"/>
    </row>
    <row r="243" spans="21:22" ht="51.75" customHeight="1" x14ac:dyDescent="0.35">
      <c r="U243" s="272"/>
      <c r="V243" s="272"/>
    </row>
    <row r="244" spans="21:22" ht="51.75" customHeight="1" x14ac:dyDescent="0.35">
      <c r="U244" s="272"/>
      <c r="V244" s="272"/>
    </row>
    <row r="245" spans="21:22" ht="51.75" customHeight="1" x14ac:dyDescent="0.35">
      <c r="U245" s="272"/>
      <c r="V245" s="272"/>
    </row>
    <row r="246" spans="21:22" ht="51.75" customHeight="1" x14ac:dyDescent="0.35">
      <c r="U246" s="272"/>
      <c r="V246" s="272"/>
    </row>
    <row r="247" spans="21:22" ht="51.75" customHeight="1" x14ac:dyDescent="0.35">
      <c r="U247" s="272"/>
      <c r="V247" s="272"/>
    </row>
    <row r="248" spans="21:22" ht="51.75" customHeight="1" x14ac:dyDescent="0.35">
      <c r="U248" s="272"/>
      <c r="V248" s="272"/>
    </row>
    <row r="249" spans="21:22" ht="51.75" customHeight="1" x14ac:dyDescent="0.35">
      <c r="U249" s="272"/>
      <c r="V249" s="272"/>
    </row>
    <row r="250" spans="21:22" ht="51.75" customHeight="1" x14ac:dyDescent="0.35">
      <c r="U250" s="272"/>
      <c r="V250" s="272"/>
    </row>
    <row r="251" spans="21:22" ht="51.75" customHeight="1" x14ac:dyDescent="0.35">
      <c r="U251" s="272"/>
      <c r="V251" s="272"/>
    </row>
    <row r="252" spans="21:22" ht="51.75" customHeight="1" x14ac:dyDescent="0.35">
      <c r="U252" s="272"/>
      <c r="V252" s="272"/>
    </row>
    <row r="253" spans="21:22" ht="51.75" customHeight="1" x14ac:dyDescent="0.35">
      <c r="U253" s="272"/>
      <c r="V253" s="272"/>
    </row>
    <row r="254" spans="21:22" ht="51.75" customHeight="1" x14ac:dyDescent="0.35">
      <c r="U254" s="272"/>
      <c r="V254" s="272"/>
    </row>
    <row r="255" spans="21:22" ht="51.75" customHeight="1" x14ac:dyDescent="0.35">
      <c r="U255" s="272"/>
      <c r="V255" s="272"/>
    </row>
    <row r="256" spans="21:22" ht="51.75" customHeight="1" x14ac:dyDescent="0.35">
      <c r="U256" s="272"/>
      <c r="V256" s="272"/>
    </row>
    <row r="257" spans="21:22" ht="51.75" customHeight="1" x14ac:dyDescent="0.35">
      <c r="U257" s="272"/>
      <c r="V257" s="272"/>
    </row>
    <row r="258" spans="21:22" ht="51.75" customHeight="1" x14ac:dyDescent="0.35">
      <c r="U258" s="272"/>
      <c r="V258" s="272"/>
    </row>
    <row r="259" spans="21:22" ht="51.75" customHeight="1" x14ac:dyDescent="0.35">
      <c r="U259" s="272"/>
      <c r="V259" s="272"/>
    </row>
    <row r="260" spans="21:22" ht="51.75" customHeight="1" x14ac:dyDescent="0.35">
      <c r="U260" s="272"/>
      <c r="V260" s="272"/>
    </row>
    <row r="261" spans="21:22" ht="51.75" customHeight="1" x14ac:dyDescent="0.35">
      <c r="U261" s="272"/>
      <c r="V261" s="272"/>
    </row>
    <row r="262" spans="21:22" ht="51.75" customHeight="1" x14ac:dyDescent="0.35">
      <c r="U262" s="272"/>
      <c r="V262" s="272"/>
    </row>
    <row r="263" spans="21:22" ht="51.75" customHeight="1" x14ac:dyDescent="0.35">
      <c r="U263" s="272"/>
      <c r="V263" s="272"/>
    </row>
    <row r="264" spans="21:22" ht="51.75" customHeight="1" x14ac:dyDescent="0.35">
      <c r="U264" s="272"/>
      <c r="V264" s="272"/>
    </row>
    <row r="265" spans="21:22" ht="51.75" customHeight="1" x14ac:dyDescent="0.35">
      <c r="U265" s="272"/>
      <c r="V265" s="272"/>
    </row>
    <row r="266" spans="21:22" ht="51.75" customHeight="1" x14ac:dyDescent="0.35">
      <c r="U266" s="272"/>
      <c r="V266" s="272"/>
    </row>
    <row r="267" spans="21:22" ht="51.75" customHeight="1" x14ac:dyDescent="0.35">
      <c r="U267" s="272"/>
      <c r="V267" s="272"/>
    </row>
    <row r="268" spans="21:22" ht="51.75" customHeight="1" x14ac:dyDescent="0.35">
      <c r="U268" s="272"/>
      <c r="V268" s="272"/>
    </row>
    <row r="269" spans="21:22" ht="51.75" customHeight="1" x14ac:dyDescent="0.35">
      <c r="U269" s="272"/>
      <c r="V269" s="272"/>
    </row>
    <row r="270" spans="21:22" ht="51.75" customHeight="1" x14ac:dyDescent="0.35">
      <c r="U270" s="272"/>
      <c r="V270" s="272"/>
    </row>
    <row r="271" spans="21:22" ht="51.75" customHeight="1" x14ac:dyDescent="0.35">
      <c r="U271" s="272"/>
      <c r="V271" s="272"/>
    </row>
    <row r="272" spans="21:22" ht="51.75" customHeight="1" x14ac:dyDescent="0.35">
      <c r="U272" s="272"/>
      <c r="V272" s="272"/>
    </row>
    <row r="273" spans="21:22" ht="51.75" customHeight="1" x14ac:dyDescent="0.35">
      <c r="U273" s="272"/>
      <c r="V273" s="272"/>
    </row>
    <row r="274" spans="21:22" ht="51.75" customHeight="1" x14ac:dyDescent="0.35">
      <c r="U274" s="272"/>
      <c r="V274" s="272"/>
    </row>
    <row r="275" spans="21:22" ht="51.75" customHeight="1" x14ac:dyDescent="0.35">
      <c r="U275" s="272"/>
      <c r="V275" s="272"/>
    </row>
    <row r="276" spans="21:22" ht="51.75" customHeight="1" x14ac:dyDescent="0.35">
      <c r="U276" s="272"/>
      <c r="V276" s="272"/>
    </row>
    <row r="277" spans="21:22" ht="51.75" customHeight="1" x14ac:dyDescent="0.35">
      <c r="U277" s="272"/>
      <c r="V277" s="272"/>
    </row>
    <row r="278" spans="21:22" ht="51.75" customHeight="1" x14ac:dyDescent="0.35">
      <c r="U278" s="272"/>
      <c r="V278" s="272"/>
    </row>
    <row r="279" spans="21:22" ht="51.75" customHeight="1" x14ac:dyDescent="0.35">
      <c r="U279" s="272"/>
      <c r="V279" s="272"/>
    </row>
    <row r="280" spans="21:22" ht="51.75" customHeight="1" x14ac:dyDescent="0.35">
      <c r="U280" s="272"/>
      <c r="V280" s="272"/>
    </row>
    <row r="281" spans="21:22" ht="51.75" customHeight="1" x14ac:dyDescent="0.35">
      <c r="U281" s="272"/>
      <c r="V281" s="272"/>
    </row>
    <row r="282" spans="21:22" ht="51.75" customHeight="1" x14ac:dyDescent="0.35">
      <c r="U282" s="272"/>
      <c r="V282" s="272"/>
    </row>
    <row r="283" spans="21:22" ht="51.75" customHeight="1" x14ac:dyDescent="0.35">
      <c r="U283" s="272"/>
      <c r="V283" s="272"/>
    </row>
    <row r="284" spans="21:22" ht="51.75" customHeight="1" x14ac:dyDescent="0.35">
      <c r="U284" s="272"/>
      <c r="V284" s="272"/>
    </row>
    <row r="285" spans="21:22" ht="51.75" customHeight="1" x14ac:dyDescent="0.35">
      <c r="U285" s="272"/>
      <c r="V285" s="272"/>
    </row>
    <row r="286" spans="21:22" ht="51.75" customHeight="1" x14ac:dyDescent="0.35">
      <c r="U286" s="272"/>
      <c r="V286" s="272"/>
    </row>
    <row r="287" spans="21:22" ht="51.75" customHeight="1" x14ac:dyDescent="0.35">
      <c r="U287" s="272"/>
      <c r="V287" s="272"/>
    </row>
    <row r="288" spans="21:22" ht="51.75" customHeight="1" x14ac:dyDescent="0.35">
      <c r="U288" s="272"/>
      <c r="V288" s="272"/>
    </row>
    <row r="289" spans="21:22" ht="51.75" customHeight="1" x14ac:dyDescent="0.35">
      <c r="U289" s="272"/>
      <c r="V289" s="272"/>
    </row>
    <row r="290" spans="21:22" ht="51.75" customHeight="1" x14ac:dyDescent="0.35">
      <c r="U290" s="272"/>
      <c r="V290" s="272"/>
    </row>
    <row r="291" spans="21:22" ht="51.75" customHeight="1" x14ac:dyDescent="0.35">
      <c r="U291" s="272"/>
      <c r="V291" s="272"/>
    </row>
    <row r="292" spans="21:22" ht="51.75" customHeight="1" x14ac:dyDescent="0.35">
      <c r="U292" s="272"/>
      <c r="V292" s="272"/>
    </row>
    <row r="293" spans="21:22" ht="51.75" customHeight="1" x14ac:dyDescent="0.35">
      <c r="U293" s="272"/>
      <c r="V293" s="272"/>
    </row>
    <row r="294" spans="21:22" ht="51.75" customHeight="1" x14ac:dyDescent="0.35">
      <c r="U294" s="272"/>
      <c r="V294" s="272"/>
    </row>
    <row r="295" spans="21:22" ht="51.75" customHeight="1" x14ac:dyDescent="0.35">
      <c r="U295" s="272"/>
      <c r="V295" s="272"/>
    </row>
    <row r="296" spans="21:22" ht="51.75" customHeight="1" x14ac:dyDescent="0.35">
      <c r="U296" s="272"/>
      <c r="V296" s="272"/>
    </row>
    <row r="297" spans="21:22" ht="51.75" customHeight="1" x14ac:dyDescent="0.35">
      <c r="U297" s="272"/>
      <c r="V297" s="272"/>
    </row>
    <row r="298" spans="21:22" ht="51.75" customHeight="1" x14ac:dyDescent="0.35">
      <c r="U298" s="272"/>
      <c r="V298" s="272"/>
    </row>
    <row r="299" spans="21:22" ht="51.75" customHeight="1" x14ac:dyDescent="0.35">
      <c r="U299" s="272"/>
      <c r="V299" s="272"/>
    </row>
    <row r="300" spans="21:22" ht="51.75" customHeight="1" x14ac:dyDescent="0.35">
      <c r="U300" s="272"/>
      <c r="V300" s="272"/>
    </row>
    <row r="301" spans="21:22" ht="51.75" customHeight="1" x14ac:dyDescent="0.35">
      <c r="U301" s="272"/>
      <c r="V301" s="272"/>
    </row>
    <row r="302" spans="21:22" ht="51.75" customHeight="1" x14ac:dyDescent="0.35">
      <c r="U302" s="272"/>
      <c r="V302" s="272"/>
    </row>
    <row r="303" spans="21:22" ht="51.75" customHeight="1" x14ac:dyDescent="0.35">
      <c r="U303" s="272"/>
      <c r="V303" s="272"/>
    </row>
    <row r="304" spans="21:22" ht="51.75" customHeight="1" x14ac:dyDescent="0.35">
      <c r="U304" s="272"/>
      <c r="V304" s="272"/>
    </row>
    <row r="305" spans="21:22" ht="51.75" customHeight="1" x14ac:dyDescent="0.35">
      <c r="U305" s="272"/>
      <c r="V305" s="272"/>
    </row>
    <row r="306" spans="21:22" ht="51.75" customHeight="1" x14ac:dyDescent="0.35">
      <c r="U306" s="272"/>
      <c r="V306" s="272"/>
    </row>
    <row r="307" spans="21:22" ht="51.75" customHeight="1" x14ac:dyDescent="0.35">
      <c r="U307" s="272"/>
      <c r="V307" s="272"/>
    </row>
    <row r="308" spans="21:22" ht="51.75" customHeight="1" x14ac:dyDescent="0.35">
      <c r="U308" s="272"/>
      <c r="V308" s="272"/>
    </row>
    <row r="309" spans="21:22" ht="51.75" customHeight="1" x14ac:dyDescent="0.35">
      <c r="U309" s="272"/>
      <c r="V309" s="272"/>
    </row>
    <row r="310" spans="21:22" ht="51.75" customHeight="1" x14ac:dyDescent="0.35">
      <c r="U310" s="272"/>
      <c r="V310" s="272"/>
    </row>
    <row r="311" spans="21:22" ht="51.75" customHeight="1" x14ac:dyDescent="0.35">
      <c r="U311" s="272"/>
      <c r="V311" s="272"/>
    </row>
    <row r="312" spans="21:22" ht="51.75" customHeight="1" x14ac:dyDescent="0.35">
      <c r="U312" s="272"/>
      <c r="V312" s="272"/>
    </row>
    <row r="313" spans="21:22" ht="51.75" customHeight="1" x14ac:dyDescent="0.35">
      <c r="U313" s="272"/>
      <c r="V313" s="272"/>
    </row>
    <row r="314" spans="21:22" ht="51.75" customHeight="1" x14ac:dyDescent="0.35">
      <c r="U314" s="272"/>
      <c r="V314" s="272"/>
    </row>
    <row r="315" spans="21:22" ht="51.75" customHeight="1" x14ac:dyDescent="0.35">
      <c r="U315" s="272"/>
      <c r="V315" s="272"/>
    </row>
    <row r="316" spans="21:22" ht="51.75" customHeight="1" x14ac:dyDescent="0.35">
      <c r="U316" s="272"/>
      <c r="V316" s="272"/>
    </row>
    <row r="317" spans="21:22" ht="51.75" customHeight="1" x14ac:dyDescent="0.35">
      <c r="U317" s="272"/>
      <c r="V317" s="272"/>
    </row>
    <row r="318" spans="21:22" ht="51.75" customHeight="1" x14ac:dyDescent="0.35">
      <c r="U318" s="272"/>
      <c r="V318" s="272"/>
    </row>
    <row r="319" spans="21:22" ht="51.75" customHeight="1" x14ac:dyDescent="0.35">
      <c r="U319" s="272"/>
      <c r="V319" s="272"/>
    </row>
    <row r="320" spans="21:22" ht="51.75" customHeight="1" x14ac:dyDescent="0.35">
      <c r="U320" s="272"/>
      <c r="V320" s="272"/>
    </row>
    <row r="321" spans="21:22" ht="51.75" customHeight="1" x14ac:dyDescent="0.35">
      <c r="U321" s="272"/>
      <c r="V321" s="272"/>
    </row>
    <row r="322" spans="21:22" ht="51.75" customHeight="1" x14ac:dyDescent="0.35">
      <c r="U322" s="272"/>
      <c r="V322" s="272"/>
    </row>
    <row r="323" spans="21:22" ht="51.75" customHeight="1" x14ac:dyDescent="0.35">
      <c r="U323" s="272"/>
      <c r="V323" s="272"/>
    </row>
    <row r="324" spans="21:22" ht="51.75" customHeight="1" x14ac:dyDescent="0.35">
      <c r="U324" s="272"/>
      <c r="V324" s="272"/>
    </row>
    <row r="325" spans="21:22" ht="51.75" customHeight="1" x14ac:dyDescent="0.35">
      <c r="U325" s="272"/>
      <c r="V325" s="272"/>
    </row>
    <row r="326" spans="21:22" ht="51.75" customHeight="1" x14ac:dyDescent="0.35">
      <c r="U326" s="272"/>
      <c r="V326" s="272"/>
    </row>
    <row r="327" spans="21:22" ht="51.75" customHeight="1" x14ac:dyDescent="0.35">
      <c r="U327" s="272"/>
      <c r="V327" s="272"/>
    </row>
    <row r="328" spans="21:22" ht="51.75" customHeight="1" x14ac:dyDescent="0.35">
      <c r="U328" s="272"/>
      <c r="V328" s="272"/>
    </row>
    <row r="329" spans="21:22" ht="51.75" customHeight="1" x14ac:dyDescent="0.35">
      <c r="U329" s="272"/>
      <c r="V329" s="272"/>
    </row>
    <row r="330" spans="21:22" ht="51.75" customHeight="1" x14ac:dyDescent="0.35">
      <c r="U330" s="272"/>
      <c r="V330" s="272"/>
    </row>
    <row r="331" spans="21:22" ht="51.75" customHeight="1" x14ac:dyDescent="0.35">
      <c r="U331" s="272"/>
      <c r="V331" s="272"/>
    </row>
    <row r="332" spans="21:22" ht="51.75" customHeight="1" x14ac:dyDescent="0.35">
      <c r="U332" s="272"/>
      <c r="V332" s="272"/>
    </row>
    <row r="333" spans="21:22" ht="51.75" customHeight="1" x14ac:dyDescent="0.35">
      <c r="U333" s="272"/>
      <c r="V333" s="272"/>
    </row>
    <row r="334" spans="21:22" ht="51.75" customHeight="1" x14ac:dyDescent="0.35">
      <c r="U334" s="272"/>
      <c r="V334" s="272"/>
    </row>
    <row r="335" spans="21:22" ht="51.75" customHeight="1" x14ac:dyDescent="0.35">
      <c r="U335" s="272"/>
      <c r="V335" s="272"/>
    </row>
    <row r="336" spans="21:22" ht="51.75" customHeight="1" x14ac:dyDescent="0.35">
      <c r="U336" s="272"/>
      <c r="V336" s="272"/>
    </row>
    <row r="337" spans="21:22" ht="51.75" customHeight="1" x14ac:dyDescent="0.35">
      <c r="U337" s="272"/>
      <c r="V337" s="272"/>
    </row>
    <row r="338" spans="21:22" ht="51.75" customHeight="1" x14ac:dyDescent="0.35">
      <c r="U338" s="272"/>
      <c r="V338" s="272"/>
    </row>
    <row r="339" spans="21:22" ht="51.75" customHeight="1" x14ac:dyDescent="0.35">
      <c r="U339" s="272"/>
      <c r="V339" s="272"/>
    </row>
    <row r="340" spans="21:22" ht="51.75" customHeight="1" x14ac:dyDescent="0.35">
      <c r="U340" s="272"/>
      <c r="V340" s="272"/>
    </row>
    <row r="341" spans="21:22" ht="51.75" customHeight="1" x14ac:dyDescent="0.35">
      <c r="U341" s="272"/>
      <c r="V341" s="272"/>
    </row>
    <row r="342" spans="21:22" ht="51.75" customHeight="1" x14ac:dyDescent="0.35">
      <c r="U342" s="272"/>
      <c r="V342" s="272"/>
    </row>
    <row r="343" spans="21:22" ht="51.75" customHeight="1" x14ac:dyDescent="0.35">
      <c r="U343" s="272"/>
      <c r="V343" s="272"/>
    </row>
    <row r="344" spans="21:22" ht="51.75" customHeight="1" x14ac:dyDescent="0.35">
      <c r="U344" s="272"/>
      <c r="V344" s="272"/>
    </row>
    <row r="345" spans="21:22" ht="51.75" customHeight="1" x14ac:dyDescent="0.35">
      <c r="U345" s="272"/>
      <c r="V345" s="272"/>
    </row>
    <row r="346" spans="21:22" ht="51.75" customHeight="1" x14ac:dyDescent="0.35">
      <c r="U346" s="272"/>
      <c r="V346" s="272"/>
    </row>
    <row r="347" spans="21:22" ht="51.75" customHeight="1" x14ac:dyDescent="0.35">
      <c r="U347" s="272"/>
      <c r="V347" s="272"/>
    </row>
    <row r="348" spans="21:22" ht="51.75" customHeight="1" x14ac:dyDescent="0.35">
      <c r="U348" s="272"/>
      <c r="V348" s="272"/>
    </row>
    <row r="349" spans="21:22" ht="51.75" customHeight="1" x14ac:dyDescent="0.35">
      <c r="U349" s="272"/>
      <c r="V349" s="272"/>
    </row>
    <row r="350" spans="21:22" ht="51.75" customHeight="1" x14ac:dyDescent="0.35">
      <c r="U350" s="272"/>
      <c r="V350" s="272"/>
    </row>
    <row r="351" spans="21:22" ht="51.75" customHeight="1" x14ac:dyDescent="0.35">
      <c r="U351" s="272"/>
      <c r="V351" s="272"/>
    </row>
    <row r="352" spans="21:22" ht="51.75" customHeight="1" x14ac:dyDescent="0.35">
      <c r="U352" s="272"/>
      <c r="V352" s="272"/>
    </row>
    <row r="353" spans="21:22" ht="51.75" customHeight="1" x14ac:dyDescent="0.35">
      <c r="U353" s="272"/>
      <c r="V353" s="272"/>
    </row>
    <row r="354" spans="21:22" ht="51.75" customHeight="1" x14ac:dyDescent="0.35">
      <c r="U354" s="272"/>
      <c r="V354" s="272"/>
    </row>
    <row r="355" spans="21:22" ht="51.75" customHeight="1" x14ac:dyDescent="0.35">
      <c r="U355" s="272"/>
      <c r="V355" s="272"/>
    </row>
    <row r="356" spans="21:22" ht="51.75" customHeight="1" x14ac:dyDescent="0.35">
      <c r="U356" s="272"/>
      <c r="V356" s="272"/>
    </row>
    <row r="357" spans="21:22" ht="51.75" customHeight="1" x14ac:dyDescent="0.35">
      <c r="U357" s="272"/>
      <c r="V357" s="272"/>
    </row>
    <row r="358" spans="21:22" ht="51.75" customHeight="1" x14ac:dyDescent="0.35">
      <c r="U358" s="272"/>
      <c r="V358" s="272"/>
    </row>
    <row r="359" spans="21:22" ht="51.75" customHeight="1" x14ac:dyDescent="0.35">
      <c r="U359" s="272"/>
      <c r="V359" s="272"/>
    </row>
    <row r="360" spans="21:22" ht="51.75" customHeight="1" x14ac:dyDescent="0.35">
      <c r="U360" s="272"/>
      <c r="V360" s="272"/>
    </row>
    <row r="361" spans="21:22" ht="51.75" customHeight="1" x14ac:dyDescent="0.35">
      <c r="U361" s="272"/>
      <c r="V361" s="272"/>
    </row>
    <row r="362" spans="21:22" ht="51.75" customHeight="1" x14ac:dyDescent="0.35">
      <c r="U362" s="272"/>
      <c r="V362" s="272"/>
    </row>
    <row r="363" spans="21:22" ht="51.75" customHeight="1" x14ac:dyDescent="0.35">
      <c r="U363" s="272"/>
      <c r="V363" s="272"/>
    </row>
    <row r="364" spans="21:22" ht="51.75" customHeight="1" x14ac:dyDescent="0.35">
      <c r="U364" s="272"/>
      <c r="V364" s="272"/>
    </row>
    <row r="365" spans="21:22" ht="51.75" customHeight="1" x14ac:dyDescent="0.35">
      <c r="U365" s="272"/>
      <c r="V365" s="272"/>
    </row>
    <row r="366" spans="21:22" ht="51.75" customHeight="1" x14ac:dyDescent="0.35">
      <c r="U366" s="272"/>
      <c r="V366" s="272"/>
    </row>
    <row r="367" spans="21:22" ht="51.75" customHeight="1" x14ac:dyDescent="0.35">
      <c r="U367" s="272"/>
      <c r="V367" s="272"/>
    </row>
    <row r="368" spans="21:22" ht="51.75" customHeight="1" x14ac:dyDescent="0.35">
      <c r="U368" s="272"/>
      <c r="V368" s="272"/>
    </row>
    <row r="369" spans="21:22" ht="51.75" customHeight="1" x14ac:dyDescent="0.35">
      <c r="U369" s="272"/>
      <c r="V369" s="272"/>
    </row>
    <row r="370" spans="21:22" ht="51.75" customHeight="1" x14ac:dyDescent="0.35">
      <c r="U370" s="272"/>
      <c r="V370" s="272"/>
    </row>
    <row r="371" spans="21:22" ht="51.75" customHeight="1" x14ac:dyDescent="0.35">
      <c r="U371" s="272"/>
      <c r="V371" s="272"/>
    </row>
    <row r="372" spans="21:22" ht="51.75" customHeight="1" x14ac:dyDescent="0.35">
      <c r="U372" s="272"/>
      <c r="V372" s="272"/>
    </row>
    <row r="373" spans="21:22" ht="51.75" customHeight="1" x14ac:dyDescent="0.35">
      <c r="U373" s="272"/>
      <c r="V373" s="272"/>
    </row>
    <row r="374" spans="21:22" ht="51.75" customHeight="1" x14ac:dyDescent="0.35">
      <c r="U374" s="272"/>
      <c r="V374" s="272"/>
    </row>
    <row r="375" spans="21:22" ht="51.75" customHeight="1" x14ac:dyDescent="0.35">
      <c r="U375" s="272"/>
      <c r="V375" s="272"/>
    </row>
    <row r="376" spans="21:22" ht="51.75" customHeight="1" x14ac:dyDescent="0.35">
      <c r="U376" s="272"/>
      <c r="V376" s="272"/>
    </row>
    <row r="377" spans="21:22" ht="51.75" customHeight="1" x14ac:dyDescent="0.35">
      <c r="U377" s="272"/>
      <c r="V377" s="272"/>
    </row>
    <row r="378" spans="21:22" ht="51.75" customHeight="1" x14ac:dyDescent="0.35">
      <c r="U378" s="272"/>
      <c r="V378" s="272"/>
    </row>
    <row r="379" spans="21:22" ht="51.75" customHeight="1" x14ac:dyDescent="0.35">
      <c r="U379" s="272"/>
      <c r="V379" s="272"/>
    </row>
    <row r="380" spans="21:22" ht="51.75" customHeight="1" x14ac:dyDescent="0.35">
      <c r="U380" s="272"/>
      <c r="V380" s="272"/>
    </row>
    <row r="381" spans="21:22" ht="51.75" customHeight="1" x14ac:dyDescent="0.35">
      <c r="U381" s="272"/>
      <c r="V381" s="272"/>
    </row>
    <row r="382" spans="21:22" ht="51.75" customHeight="1" x14ac:dyDescent="0.35">
      <c r="U382" s="272"/>
      <c r="V382" s="272"/>
    </row>
    <row r="383" spans="21:22" ht="51.75" customHeight="1" x14ac:dyDescent="0.35">
      <c r="U383" s="272"/>
      <c r="V383" s="272"/>
    </row>
    <row r="384" spans="21:22" ht="51.75" customHeight="1" x14ac:dyDescent="0.35">
      <c r="U384" s="272"/>
      <c r="V384" s="272"/>
    </row>
    <row r="385" spans="21:22" ht="51.75" customHeight="1" x14ac:dyDescent="0.35">
      <c r="U385" s="272"/>
      <c r="V385" s="272"/>
    </row>
    <row r="386" spans="21:22" ht="51.75" customHeight="1" x14ac:dyDescent="0.35">
      <c r="U386" s="272"/>
      <c r="V386" s="272"/>
    </row>
    <row r="387" spans="21:22" ht="51.75" customHeight="1" x14ac:dyDescent="0.35">
      <c r="U387" s="272"/>
      <c r="V387" s="272"/>
    </row>
    <row r="388" spans="21:22" ht="51.75" customHeight="1" x14ac:dyDescent="0.35">
      <c r="U388" s="272"/>
      <c r="V388" s="272"/>
    </row>
    <row r="389" spans="21:22" ht="51.75" customHeight="1" x14ac:dyDescent="0.35">
      <c r="U389" s="272"/>
      <c r="V389" s="272"/>
    </row>
    <row r="390" spans="21:22" ht="51.75" customHeight="1" x14ac:dyDescent="0.35">
      <c r="U390" s="272"/>
      <c r="V390" s="272"/>
    </row>
    <row r="391" spans="21:22" ht="51.75" customHeight="1" x14ac:dyDescent="0.35">
      <c r="U391" s="272"/>
      <c r="V391" s="272"/>
    </row>
    <row r="392" spans="21:22" ht="51.75" customHeight="1" x14ac:dyDescent="0.35">
      <c r="U392" s="272"/>
      <c r="V392" s="272"/>
    </row>
    <row r="393" spans="21:22" ht="51.75" customHeight="1" x14ac:dyDescent="0.35">
      <c r="U393" s="272"/>
      <c r="V393" s="272"/>
    </row>
    <row r="394" spans="21:22" ht="51.75" customHeight="1" x14ac:dyDescent="0.35">
      <c r="U394" s="272"/>
      <c r="V394" s="272"/>
    </row>
    <row r="395" spans="21:22" ht="51.75" customHeight="1" x14ac:dyDescent="0.35">
      <c r="U395" s="272"/>
      <c r="V395" s="272"/>
    </row>
    <row r="396" spans="21:22" ht="51.75" customHeight="1" x14ac:dyDescent="0.35">
      <c r="U396" s="272"/>
      <c r="V396" s="272"/>
    </row>
    <row r="397" spans="21:22" ht="51.75" customHeight="1" x14ac:dyDescent="0.35">
      <c r="U397" s="272"/>
      <c r="V397" s="272"/>
    </row>
    <row r="398" spans="21:22" ht="51.75" customHeight="1" x14ac:dyDescent="0.35">
      <c r="U398" s="272"/>
      <c r="V398" s="272"/>
    </row>
    <row r="399" spans="21:22" ht="51.75" customHeight="1" x14ac:dyDescent="0.35">
      <c r="U399" s="272"/>
      <c r="V399" s="272"/>
    </row>
    <row r="400" spans="21:22" ht="51.75" customHeight="1" x14ac:dyDescent="0.35">
      <c r="U400" s="272"/>
      <c r="V400" s="272"/>
    </row>
    <row r="401" spans="21:22" ht="51.75" customHeight="1" x14ac:dyDescent="0.35">
      <c r="U401" s="272"/>
      <c r="V401" s="272"/>
    </row>
    <row r="402" spans="21:22" ht="51.75" customHeight="1" x14ac:dyDescent="0.35">
      <c r="U402" s="272"/>
      <c r="V402" s="272"/>
    </row>
    <row r="403" spans="21:22" ht="51.75" customHeight="1" x14ac:dyDescent="0.35">
      <c r="U403" s="272"/>
      <c r="V403" s="272"/>
    </row>
    <row r="404" spans="21:22" ht="51.75" customHeight="1" x14ac:dyDescent="0.35">
      <c r="U404" s="272"/>
      <c r="V404" s="272"/>
    </row>
    <row r="405" spans="21:22" ht="51.75" customHeight="1" x14ac:dyDescent="0.35">
      <c r="U405" s="272"/>
      <c r="V405" s="272"/>
    </row>
    <row r="406" spans="21:22" ht="51.75" customHeight="1" x14ac:dyDescent="0.35">
      <c r="U406" s="272"/>
      <c r="V406" s="272"/>
    </row>
    <row r="407" spans="21:22" ht="51.75" customHeight="1" x14ac:dyDescent="0.35">
      <c r="U407" s="272"/>
      <c r="V407" s="272"/>
    </row>
    <row r="408" spans="21:22" ht="51.75" customHeight="1" x14ac:dyDescent="0.35">
      <c r="U408" s="272"/>
      <c r="V408" s="272"/>
    </row>
    <row r="409" spans="21:22" ht="51.75" customHeight="1" x14ac:dyDescent="0.35">
      <c r="U409" s="272"/>
      <c r="V409" s="272"/>
    </row>
    <row r="410" spans="21:22" ht="51.75" customHeight="1" x14ac:dyDescent="0.35">
      <c r="U410" s="272"/>
      <c r="V410" s="272"/>
    </row>
    <row r="411" spans="21:22" ht="51.75" customHeight="1" x14ac:dyDescent="0.35">
      <c r="U411" s="272"/>
      <c r="V411" s="272"/>
    </row>
    <row r="412" spans="21:22" ht="51.75" customHeight="1" x14ac:dyDescent="0.35">
      <c r="U412" s="272"/>
      <c r="V412" s="272"/>
    </row>
    <row r="413" spans="21:22" ht="51.75" customHeight="1" x14ac:dyDescent="0.35">
      <c r="U413" s="272"/>
      <c r="V413" s="272"/>
    </row>
    <row r="414" spans="21:22" ht="51.75" customHeight="1" x14ac:dyDescent="0.35">
      <c r="U414" s="272"/>
      <c r="V414" s="272"/>
    </row>
    <row r="415" spans="21:22" ht="51.75" customHeight="1" x14ac:dyDescent="0.35">
      <c r="U415" s="272"/>
      <c r="V415" s="272"/>
    </row>
    <row r="416" spans="21:22" ht="51.75" customHeight="1" x14ac:dyDescent="0.35">
      <c r="U416" s="272"/>
      <c r="V416" s="272"/>
    </row>
    <row r="417" spans="21:22" ht="51.75" customHeight="1" x14ac:dyDescent="0.35">
      <c r="U417" s="272"/>
      <c r="V417" s="272"/>
    </row>
    <row r="418" spans="21:22" ht="51.75" customHeight="1" x14ac:dyDescent="0.35">
      <c r="U418" s="272"/>
      <c r="V418" s="272"/>
    </row>
    <row r="419" spans="21:22" ht="51.75" customHeight="1" x14ac:dyDescent="0.35">
      <c r="U419" s="272"/>
      <c r="V419" s="272"/>
    </row>
    <row r="420" spans="21:22" ht="51.75" customHeight="1" x14ac:dyDescent="0.35">
      <c r="U420" s="272"/>
      <c r="V420" s="272"/>
    </row>
    <row r="421" spans="21:22" ht="51.75" customHeight="1" x14ac:dyDescent="0.35">
      <c r="U421" s="272"/>
      <c r="V421" s="272"/>
    </row>
    <row r="422" spans="21:22" ht="51.75" customHeight="1" x14ac:dyDescent="0.35">
      <c r="U422" s="272"/>
      <c r="V422" s="272"/>
    </row>
    <row r="423" spans="21:22" ht="51.75" customHeight="1" x14ac:dyDescent="0.35">
      <c r="U423" s="272"/>
      <c r="V423" s="272"/>
    </row>
    <row r="424" spans="21:22" ht="51.75" customHeight="1" x14ac:dyDescent="0.35">
      <c r="U424" s="272"/>
      <c r="V424" s="272"/>
    </row>
    <row r="425" spans="21:22" ht="51.75" customHeight="1" x14ac:dyDescent="0.35">
      <c r="U425" s="272"/>
      <c r="V425" s="272"/>
    </row>
    <row r="426" spans="21:22" ht="51.75" customHeight="1" x14ac:dyDescent="0.35">
      <c r="U426" s="272"/>
      <c r="V426" s="272"/>
    </row>
    <row r="427" spans="21:22" ht="51.75" customHeight="1" x14ac:dyDescent="0.35">
      <c r="U427" s="272"/>
      <c r="V427" s="272"/>
    </row>
    <row r="428" spans="21:22" ht="51.75" customHeight="1" x14ac:dyDescent="0.35">
      <c r="U428" s="272"/>
      <c r="V428" s="272"/>
    </row>
    <row r="429" spans="21:22" ht="51.75" customHeight="1" x14ac:dyDescent="0.35">
      <c r="U429" s="272"/>
      <c r="V429" s="272"/>
    </row>
    <row r="430" spans="21:22" ht="51.75" customHeight="1" x14ac:dyDescent="0.35">
      <c r="U430" s="272"/>
      <c r="V430" s="272"/>
    </row>
    <row r="431" spans="21:22" ht="51.75" customHeight="1" x14ac:dyDescent="0.35">
      <c r="U431" s="272"/>
      <c r="V431" s="272"/>
    </row>
    <row r="432" spans="21:22" ht="51.75" customHeight="1" x14ac:dyDescent="0.35">
      <c r="U432" s="272"/>
      <c r="V432" s="272"/>
    </row>
    <row r="433" spans="21:22" ht="51.75" customHeight="1" x14ac:dyDescent="0.35">
      <c r="U433" s="310"/>
      <c r="V433" s="310"/>
    </row>
  </sheetData>
  <protectedRanges>
    <protectedRange password="E1A2" sqref="N2:O2 Y28:Y29 Y25 X2:Y2 AA2 U2" name="Range1"/>
    <protectedRange password="E1A2" sqref="Y30 Y17:Y24 Y13:Y14 X3:Y3 Y4:Y11 X4:X190" name="Range1_1"/>
    <protectedRange password="E1A2" sqref="Y12" name="Range1_2"/>
    <protectedRange password="E1A2" sqref="Y15" name="Range1_3"/>
    <protectedRange password="E1A2" sqref="Y16" name="Range1_4"/>
    <protectedRange password="E1A2" sqref="Y26:Y27" name="Range1_5"/>
    <protectedRange password="E1A2" sqref="Y111:Y112 Y102:Y104 Y89:Y96 Y87 Y81:Y85 Y71:Y79 Y49:Y56 Y34:Y37 Y32" name="Range1_6"/>
    <protectedRange password="E1A2" sqref="Y125 Y122 Y118:Y119" name="Range1_7"/>
    <protectedRange password="E1A2" sqref="Y127" name="Range1_8"/>
    <protectedRange password="E1A2" sqref="Y131" name="Range1_9"/>
    <protectedRange password="E1A2" sqref="Y137:Y138" name="Range1_10"/>
    <protectedRange password="E1A2" sqref="Y157:Y162 Y175:Y179" name="Range1_11"/>
    <protectedRange password="E1A2" sqref="Y166:Y174 Y183:Y190" name="Range1_12"/>
    <protectedRange password="E1A2" sqref="O193" name="Range1_1_3"/>
    <protectedRange password="E1A2" sqref="L3" name="Range1_1_8_1"/>
    <protectedRange password="E1A2" sqref="N3" name="Range1_1_2_2"/>
    <protectedRange password="E1A2" sqref="O3" name="Range1_1_8_1_1"/>
    <protectedRange password="E1A2" sqref="N193" name="Range1_12_4_1"/>
    <protectedRange password="E1A2" sqref="N8:O8" name="Range1_1_3_3"/>
    <protectedRange password="E1A2" sqref="L4:L5" name="Range1_1_8_1_2"/>
    <protectedRange password="E1A2" sqref="N4" name="Range1_1_2_2_1"/>
    <protectedRange password="E1A2" sqref="O4" name="Range1_1_8_1_1_1"/>
    <protectedRange password="E1A2" sqref="N6:O6" name="Range1_1_3_1_1"/>
    <protectedRange password="E1A2" sqref="N7:O7 N5:O5" name="Range1_1_3_2_1"/>
    <protectedRange password="E1A2" sqref="N10:O10" name="Range1_1_3_4_1"/>
    <protectedRange password="E1A2" sqref="O11" name="Range1_1_3_5_1"/>
    <protectedRange password="E1A2" sqref="N11" name="Range1_1_4_1_1"/>
    <protectedRange password="E1A2" sqref="O12" name="Range1_1_3_6_1"/>
    <protectedRange password="E1A2" sqref="N12" name="Range1_1_4_2_1"/>
    <protectedRange password="E1A2" sqref="O13" name="Range1_1_3_7_1"/>
    <protectedRange password="E1A2" sqref="N13" name="Range1_1_4_3_1"/>
    <protectedRange password="E1A2" sqref="O14" name="Range1_1_3_8_1"/>
    <protectedRange password="E1A2" sqref="N14" name="Range1_1_4_4_1"/>
    <protectedRange password="E1A2" sqref="O15" name="Range1_1_3_9_1"/>
    <protectedRange password="E1A2" sqref="N15" name="Range1_1_4_5_1"/>
    <protectedRange password="E1A2" sqref="O16" name="Range1_1_3_10_1"/>
    <protectedRange password="E1A2" sqref="N16" name="Range1_1_4_6_1"/>
    <protectedRange password="E1A2" sqref="O17" name="Range1_1_3_11_1"/>
    <protectedRange password="E1A2" sqref="N17" name="Range1_1_5_1_1"/>
    <protectedRange password="E1A2" sqref="O18" name="Range1_1_3_12_1"/>
    <protectedRange password="E1A2" sqref="N18" name="Range1_1_5_2_1"/>
    <protectedRange password="E1A2" sqref="O19" name="Range1_1_3_13_1"/>
    <protectedRange password="E1A2" sqref="N19" name="Range1_1_6_1_1"/>
    <protectedRange password="E1A2" sqref="O20 O28" name="Range1_1_3_14_2"/>
    <protectedRange password="E1A2" sqref="N20 N28" name="Range1_1_7_1_2"/>
    <protectedRange password="E1A2" sqref="O26" name="Range1_1_3_22_1"/>
    <protectedRange password="E1A2" sqref="N26" name="Range1_16_1_1"/>
    <protectedRange password="E1A2" sqref="O25" name="Range1_1_3_23_1"/>
    <protectedRange password="E1A2" sqref="N25" name="Range1_5_1_1_1"/>
    <protectedRange password="E1A2" sqref="O24 O29" name="Range1_1_3_24_1"/>
    <protectedRange password="E1A2" sqref="N24 N29" name="Range1_5_2_1_1"/>
    <protectedRange password="E1A2" sqref="O22" name="Range1_1_3_25_1"/>
    <protectedRange password="E1A2" sqref="N22" name="Range1_13_1_1"/>
    <protectedRange password="E1A2" sqref="O30" name="Range1_1_3_26_1"/>
    <protectedRange password="E1A2" sqref="N30" name="Range1_6_16_1_1"/>
    <protectedRange password="E1A2" sqref="O31" name="Range1_1_3_27_1"/>
    <protectedRange password="E1A2" sqref="N31" name="Range1_6_16_2_1"/>
    <protectedRange password="E1A2" sqref="O32" name="Range1_1_3_28_1"/>
    <protectedRange password="E1A2" sqref="O33" name="Range1_1_3_29_1"/>
    <protectedRange password="E1A2" sqref="N33" name="Range1_6_10_1_1"/>
    <protectedRange password="E1A2" sqref="O34" name="Range1_1_3_30_1"/>
    <protectedRange password="E1A2" sqref="O35" name="Range1_1_3_31_1"/>
    <protectedRange password="E1A2" sqref="N35" name="Range1_6_1_1_1"/>
    <protectedRange password="E1A2" sqref="O36" name="Range1_1_3_33_1"/>
    <protectedRange password="E1A2" sqref="N36" name="Range1_6_2_1_1"/>
    <protectedRange password="E1A2" sqref="O37" name="Range1_1_3_35_1"/>
    <protectedRange password="E1A2" sqref="O39" name="Range1_1_3_46_1"/>
    <protectedRange password="E1A2" sqref="O41" name="Range1_1_3_47_1"/>
    <protectedRange password="E1A2" sqref="O49:O50" name="Range1_1_3_51_1"/>
    <protectedRange password="E1A2" sqref="O48" name="Range1_1_3_52_1"/>
    <protectedRange password="E1A2" sqref="O47" name="Range1_1_3_53_1"/>
    <protectedRange password="E1A2" sqref="O46" name="Range1_1_3_54_1"/>
    <protectedRange password="E1A2" sqref="O40" name="Range1_1_3_58_1"/>
    <protectedRange password="E1A2" sqref="O88" name="Range1_1_3_80_1_1_1"/>
    <protectedRange password="E1A2" sqref="O89:O90" name="Range1_1_3_81_1_1_1"/>
    <protectedRange password="E1A2" sqref="N89:N90" name="Range1_7_2_1_1_1_1"/>
    <protectedRange password="E1A2" sqref="O91" name="Range1_1_3_81_2_1_1"/>
    <protectedRange password="E1A2" sqref="N93" name="Range1_7_2_4_1_1_1"/>
    <protectedRange password="E1A2" sqref="O94:O95" name="Range1_1_3_87_1_2"/>
    <protectedRange password="E1A2" sqref="O160:O161" name="Range1_1_3_21_1"/>
    <protectedRange password="E1A2" sqref="N160" name="Range1_12_4_1_1_1_1"/>
    <protectedRange password="E1A2" sqref="N161" name="Range1_12_4_1_2_1_1"/>
    <protectedRange password="E1A2" sqref="O51" name="Range1_1_3_50_1_1_1"/>
    <protectedRange password="E1A2" sqref="O52" name="Range1_1_3_49_2_1_1"/>
    <protectedRange password="E1A2" sqref="O53" name="Range1_1_3_48_1_1_1"/>
    <protectedRange password="E1A2" sqref="O54" name="Range1_1_3_56_3_1"/>
    <protectedRange password="E1A2" sqref="O55" name="Range1_1_3_56_1_1"/>
    <protectedRange password="E1A2" sqref="N55" name="Range1_6_18_1_1"/>
    <protectedRange password="E1A2" sqref="O56" name="Range1_1_3_56_2_1_1"/>
    <protectedRange password="E1A2" sqref="O57" name="Range1_1_3_57_1"/>
    <protectedRange password="E1A2" sqref="O58:O59" name="Range1_1_3_61_2"/>
    <protectedRange password="E1A2" sqref="O60" name="Range1_1_3_61_1_1"/>
    <protectedRange password="E1A2" sqref="N60" name="Range1_6_6_1_1"/>
    <protectedRange password="E1A2" sqref="O61:O62" name="Range1_1_3_62_2"/>
    <protectedRange password="E1A2" sqref="N61:N62" name="Range1_6_6_2_1"/>
    <protectedRange password="E1A2" sqref="O63" name="Range1_1_3_62_1_1"/>
    <protectedRange password="E1A2" sqref="N63" name="Range1_6_7_1_1"/>
    <protectedRange password="E1A2" sqref="O64" name="Range1_1_3_63_1_1_1"/>
    <protectedRange password="E1A2" sqref="N64" name="Range1_6_8_1_1_1_1"/>
    <protectedRange password="E1A2" sqref="O65" name="Range1_1_3_63_2_1_1"/>
    <protectedRange password="E1A2" sqref="N66" name="Range1_6_9_1_2_1_1"/>
    <protectedRange password="E1A2" sqref="O67" name="Range1_1_3_64_1_1_1"/>
    <protectedRange password="E1A2" sqref="N67" name="Range1_6_9_2_1_1_1"/>
    <protectedRange password="E1A2" sqref="O68" name="Range1_1_3_64_2_1_1"/>
    <protectedRange password="E1A2" sqref="N68" name="Range1_6_9_2_2_1_1"/>
    <protectedRange password="E1A2" sqref="O69" name="Range1_1_3_64_3_1"/>
    <protectedRange password="E1A2" sqref="N69" name="Range1_6_11_1_1_1_1"/>
    <protectedRange password="E1A2" sqref="O70" name="Range1_1_3_65_1_1_1"/>
    <protectedRange password="E1A2" sqref="N70" name="Range1_6_12_1_1_1_1"/>
    <protectedRange password="E1A2" sqref="O71" name="Range1_1_3_71_2_1_1"/>
    <protectedRange password="E1A2" sqref="O72" name="Range1_1_3_72_2_1_1"/>
    <protectedRange password="E1A2" sqref="O73" name="Range1_1_3_76_4_1_1"/>
    <protectedRange password="E1A2" sqref="O74:O75" name="Range1_1_3_76_5_1_1"/>
    <protectedRange password="E1A2" sqref="O42" name="Range1_1_3_56_3_2"/>
    <protectedRange password="E1A2" sqref="O43" name="Range1_1_3_55_1_1_1"/>
    <protectedRange password="E1A2" sqref="O44" name="Range1_1_3_55_2_1_1"/>
    <protectedRange password="E1A2" sqref="O45" name="Range1_1_3_55_3"/>
    <protectedRange password="E1A2" sqref="O76:O78" name="Range1_1_3_77_3_1"/>
    <protectedRange password="E1A2" sqref="O79:O80" name="Range1_1_3_78_4_1_1"/>
    <protectedRange password="E1A2" sqref="O81" name="Range1_1_3_78_5_1_1"/>
    <protectedRange password="E1A2" sqref="O82" name="Range1_1_3_79_3_1"/>
    <protectedRange password="E1A2" sqref="N82" name="Range1_6_17_1_2_1_1"/>
    <protectedRange password="E1A2" sqref="O83" name="Range1_1_3_79_4_1_1"/>
    <protectedRange password="E1A2" sqref="O104" name="Range1_1_3_88_3_1"/>
    <protectedRange password="E1A2" sqref="O105" name="Range1_1_3_88_4_1_1"/>
    <protectedRange password="E1A2" sqref="O106:O107" name="Range1_1_3_89_2_1_1"/>
    <protectedRange password="E1A2" sqref="N107" name="Range1_8_1_1_2_1_1"/>
    <protectedRange password="E1A2" sqref="O110" name="Range1_1_3_92_4_1_1"/>
    <protectedRange password="E1A2" sqref="N110" name="Range1_10_1_3_4_1_1"/>
    <protectedRange password="E1A2" sqref="O112" name="Range1_1_3_95_2_1_1"/>
    <protectedRange password="E1A2" sqref="O113:O114" name="Range1_1_3_95_3_1"/>
    <protectedRange password="E1A2" sqref="O120" name="Range1_1_3_97_2_1_1"/>
    <protectedRange password="E1A2" sqref="O121" name="Range1_1_3_97_3_1"/>
    <protectedRange password="E1A2" sqref="O122" name="Range1_1_3_97_4_1_1"/>
    <protectedRange password="E1A2" sqref="O123:O124" name="Range1_1_3_98_2_1_1"/>
    <protectedRange password="E1A2" sqref="O125" name="Range1_1_3_99_4_1_1"/>
    <protectedRange password="E1A2" sqref="O126" name="Range1_1_3_99_5_1_1"/>
    <protectedRange password="E1A2" sqref="N126" name="Range1_11_1_1_3_1"/>
    <protectedRange password="E1A2" sqref="O130" name="Range1_1_3_34_1"/>
    <protectedRange password="E1A2" sqref="O129" name="Range1_1_3_99_8_1_1"/>
    <protectedRange password="E1A2" sqref="N129" name="Range1_11_1_1_6_1_1"/>
    <protectedRange password="E1A2" sqref="N130" name="Range1_11_1_2_2_1_1"/>
    <protectedRange password="E1A2" sqref="O132" name="Range1_1_3_37_2"/>
    <protectedRange password="E1A2" sqref="N132" name="Range1_12_2_1_2_1_1"/>
    <protectedRange password="E1A2" sqref="O134:O135" name="Range1_1_3_38_2"/>
    <protectedRange password="E1A2" sqref="O133" name="Range1_1_3_39_1"/>
    <protectedRange password="E1A2" sqref="O136:O137" name="Range1_1_3_41_1"/>
    <protectedRange password="E1A2" sqref="O138" name="Range1_1_3_44_1"/>
    <protectedRange password="E1A2" sqref="N138" name="Range1_12_3_1_4_1_1"/>
    <protectedRange password="E1A2" sqref="O139:O140" name="Range1_1_3_45_1"/>
    <protectedRange password="E1A2" sqref="N139:N140" name="Range1_12_4_1_3_1"/>
    <protectedRange password="E1A2" sqref="O141:O142" name="Range1_1_3_59_1"/>
    <protectedRange password="E1A2" sqref="N141" name="Range1_12_4_1_4_1_1"/>
    <protectedRange password="E1A2" sqref="N142" name="Range1_12_4_2_2_1_1"/>
    <protectedRange password="E1A2" sqref="O145" name="Range1_1_3_15_1_1_1"/>
    <protectedRange password="E1A2" sqref="N145" name="Range1_1_8_2_1"/>
    <protectedRange password="E1A2" sqref="O146" name="Range1_1_3_16_1_1_1"/>
    <protectedRange password="E1A2" sqref="N146" name="Range1_1_8_3_1"/>
    <protectedRange password="E1A2" sqref="O147" name="Range1_1_3_21_1_2_1"/>
    <protectedRange password="E1A2" sqref="N147" name="Range1_1_8_8_1"/>
    <protectedRange password="E1A2" sqref="O151" name="Range1_1_3_36_1_1"/>
    <protectedRange password="E1A2" sqref="O152" name="Range1_1_3_37_1_1"/>
    <protectedRange password="E1A2" sqref="O153" name="Range1_1_3_38_1_1"/>
    <protectedRange password="E1A2" sqref="O154:O155" name="Range1_1_3_58_2_1_1"/>
    <protectedRange password="E1A2" sqref="O192" name="Range1_1_3_15_1"/>
    <protectedRange password="E1A2" sqref="O191" name="Range1_1_3_94_1"/>
    <protectedRange password="E1A2" sqref="O190" name="Range1_1_3_16_2"/>
    <protectedRange password="E1A2" sqref="O188" name="Range1_1_3_92_1"/>
    <protectedRange password="E1A2" sqref="O21" name="Range1_1_3_14_1_1"/>
    <protectedRange password="E1A2" sqref="N21" name="Range1_1_7_1_1_1"/>
    <protectedRange password="E1A2" sqref="O23" name="Range1_1_3_45_1_1_1"/>
    <protectedRange password="E1A2" sqref="O174" name="Range1_1_3_71_3_1"/>
    <protectedRange password="E1A2" sqref="N174" name="Range1_6_16_4_3"/>
    <protectedRange password="E1A2" sqref="O173" name="Range1_1_3_71_1_1"/>
    <protectedRange password="E1A2" sqref="N173" name="Range1_6_16_4_1_1"/>
    <protectedRange password="E1A2" sqref="O171:O172 O175:O178" name="Range1_1_3_71_3_2"/>
    <protectedRange password="E1A2" sqref="N171:N172 N175:N178" name="Range1_6_16_4_2_1_1"/>
    <protectedRange password="E1A2" sqref="O179" name="Range1_1_3_72_1_1_1"/>
    <protectedRange password="E1A2" sqref="N179" name="Range1_6_3_1_1_1_1"/>
    <protectedRange password="E1A2" sqref="O180" name="Range1_1_3_72_3_1_1"/>
    <protectedRange password="E1A2" sqref="O182" name="Range1_1_3_73_1_1_1"/>
    <protectedRange password="E1A2" sqref="O183" name="Range1_1_3_73_2_1_1"/>
    <protectedRange password="E1A2" sqref="O181" name="Range1_1_3_73_3_1_1"/>
    <protectedRange password="E1A2" sqref="O184" name="Range1_1_3_74_2"/>
    <protectedRange password="E1A2" sqref="O189" name="Range1_1_3_93_1"/>
    <protectedRange password="E1A2" sqref="O115" name="Range1_1_3_95_1_1_1"/>
    <protectedRange password="E1A2" sqref="O116" name="Range1_1_3_95_4_1_1"/>
    <protectedRange password="E1A2" sqref="O117 O119" name="Range1_1_3_95_1_2_1_1"/>
    <protectedRange password="E1A2" sqref="O128 O143" name="Range1_1_3_99_1_1_1"/>
    <protectedRange password="E1A2" sqref="N128 N143" name="Range1_11_1_1_1_1_1"/>
    <protectedRange password="E1A2" sqref="O118" name="Range1_1_3_96_1_1_1"/>
    <protectedRange password="E1A2" sqref="O127" name="Range1_1_3_82_1_1"/>
    <protectedRange password="E1A2" sqref="N127" name="Range1_11_1_2_1_1_1"/>
    <protectedRange password="E1A2" sqref="O144" name="Range1_1_3_83_1_1"/>
    <protectedRange password="E1A2" sqref="N144" name="Range1_12_2_1_1_1_1"/>
    <protectedRange password="E1A2" sqref="O38" name="Range1_1_3_45_2_1_1"/>
    <protectedRange password="E1A2" sqref="O87" name="Range1_1_3_80_2"/>
    <protectedRange password="E1A2" sqref="O97" name="Range1_1_3_76_1_1_1"/>
    <protectedRange password="E1A2" sqref="O108" name="Range1_1_3_88_1"/>
    <protectedRange password="E1A2" sqref="O156" name="Range1_1_3_63_4_1_1"/>
    <protectedRange password="E1A2" sqref="N156" name="Range1_6_8_1_2_1_1"/>
    <protectedRange password="E1A2" sqref="O157" name="Range1_1_3_63_5_1_1"/>
    <protectedRange password="E1A2" sqref="N157" name="Range1_6_8_1_3_1"/>
    <protectedRange password="E1A2" sqref="O158:O159" name="Range1_1_3_70_2"/>
    <protectedRange password="E1A2" sqref="N158:N159" name="Range1_6_15_1_2"/>
    <protectedRange password="E1A2" sqref="N164:O164" name="Range1_1_3_18_1"/>
    <protectedRange password="E1A2" sqref="N163:O163" name="Range1_1_3_40_1"/>
    <protectedRange password="E1A2" sqref="N162:O162" name="Range1_1_3_42_1"/>
    <protectedRange password="E1A2" sqref="N166:O166" name="Range1_1_3_43_1"/>
    <protectedRange password="E1A2" sqref="N167:O167" name="Range1_1_3_48_2"/>
    <protectedRange password="E1A2" sqref="N165:O165" name="Range1_1_3_49_1"/>
    <protectedRange password="E1A2" sqref="N169:O169" name="Range1_1_3_50_2"/>
    <protectedRange password="E1A2" sqref="N170:O170" name="Range1_1_3_55_4"/>
    <protectedRange password="E1A2" sqref="N168:O168" name="Range1_1_3_60_1"/>
    <protectedRange password="E1A2" sqref="O185" name="Range1_1_3_73_4"/>
    <protectedRange password="E1A2" sqref="O186:O187" name="Range1_1_3_74_1_1"/>
    <protectedRange password="E1A2" sqref="O111" name="Range1_1_3_83_1_2_1"/>
    <protectedRange password="E1A2" sqref="N111" name="Range1_11_2_1_1_2_1"/>
    <protectedRange password="E1A2" sqref="O131" name="Range1_1_3_83_1_1_1_1"/>
    <protectedRange password="E1A2" sqref="N131" name="Range1_11_2_1_1_1_1_1"/>
    <protectedRange password="E1A2" sqref="O148:O150" name="Range1_1_3_35_1_1_1"/>
    <protectedRange password="E1A2" sqref="U134:U142 U145:U153 U155 U168 U188 U179:U184 U173:U175 U190:U191" name="Range1_1_73_3_1"/>
    <protectedRange password="E1A2" sqref="U7:U20" name="Range1_1_1_1_2_1"/>
    <protectedRange password="E1A2" sqref="U24" name="Range1_1_4_7_2_1"/>
    <protectedRange password="E1A2" sqref="U25" name="Range1_1_5_3_2_1"/>
    <protectedRange password="E1A2" sqref="U26" name="Range1_1_6_2_2_1"/>
    <protectedRange password="E1A2" sqref="U30" name="Range1_1_7_2_2_1"/>
    <protectedRange password="E1A2" sqref="U31:U32" name="Range1_1_8_4_2_1"/>
    <protectedRange password="E1A2" sqref="U33" name="Range1_1_9_1_2_1"/>
    <protectedRange password="E1A2" sqref="U35" name="Range1_1_10_1_2_1"/>
    <protectedRange password="E1A2" sqref="U36" name="Range1_1_11_1_2_1"/>
    <protectedRange password="E1A2" sqref="U34" name="Range1_1_12_1_2_1"/>
    <protectedRange password="E1A2" sqref="U37" name="Range1_1_13_1_2_1"/>
    <protectedRange password="E1A2" sqref="U39" name="Range1_1_14_1_2_1"/>
    <protectedRange password="E1A2" sqref="U38" name="Range1_1_15_1_2_1"/>
    <protectedRange password="E1A2" sqref="U40" name="Range1_1_16_1_1_1"/>
    <protectedRange password="E1A2" sqref="U41" name="Range1_1_17_1_2_1"/>
    <protectedRange password="E1A2" sqref="U42" name="Range1_1_18_1_2_1"/>
    <protectedRange password="E1A2" sqref="U43" name="Range1_1_19_1_2_1"/>
    <protectedRange password="E1A2" sqref="U44" name="Range1_1_20_1_2_1"/>
    <protectedRange password="E1A2" sqref="U45" name="Range1_1_21_1_2_1"/>
    <protectedRange password="E1A2" sqref="U46" name="Range1_1_22_1_2_1"/>
    <protectedRange password="E1A2" sqref="U47" name="Range1_1_23_1_2_1"/>
    <protectedRange password="E1A2" sqref="U48" name="Range1_1_24_1_2_1"/>
    <protectedRange password="E1A2" sqref="U49" name="Range1_1_25_1_2_1"/>
    <protectedRange password="E1A2" sqref="U50" name="Range1_1_26_1_2_1"/>
    <protectedRange password="E1A2" sqref="U51" name="Range1_1_27_1_2_1"/>
    <protectedRange password="E1A2" sqref="U52" name="Range1_1_28_1_2_1"/>
    <protectedRange password="E1A2" sqref="U53" name="Range1_1_29_1_2_1"/>
    <protectedRange password="E1A2" sqref="U54" name="Range1_1_30_1_2_1"/>
    <protectedRange password="E1A2" sqref="U55" name="Range1_1_31_1_2_1"/>
    <protectedRange password="E1A2" sqref="U56" name="Range1_1_32_1_2_1"/>
    <protectedRange password="E1A2" sqref="U57" name="Range1_1_33_1_2_1"/>
    <protectedRange password="E1A2" sqref="U58" name="Range1_1_34_1_2_1"/>
    <protectedRange password="E1A2" sqref="U59" name="Range1_1_35_1_2_1"/>
    <protectedRange password="E1A2" sqref="U60" name="Range1_1_36_1_2_1"/>
    <protectedRange password="E1A2" sqref="U61" name="Range1_1_37_1_2_1"/>
    <protectedRange password="E1A2" sqref="U62" name="Range1_1_38_1_2_1"/>
    <protectedRange password="E1A2" sqref="U63" name="Range1_1_39_1_2_1"/>
    <protectedRange password="E1A2" sqref="U64" name="Range1_1_40_1_2_1"/>
    <protectedRange password="E1A2" sqref="U65" name="Range1_1_41_1_2_1"/>
    <protectedRange password="E1A2" sqref="U66" name="Range1_1_42_1_2_1"/>
    <protectedRange password="E1A2" sqref="U67" name="Range1_1_43_1_2_1"/>
    <protectedRange password="E1A2" sqref="U68" name="Range1_1_44_1_2_1"/>
    <protectedRange password="E1A2" sqref="U69" name="Range1_1_45_1_2_1"/>
    <protectedRange password="E1A2" sqref="U70" name="Range1_1_46_1_2_1"/>
    <protectedRange password="E1A2" sqref="U71" name="Range1_1_47_1_2_1"/>
    <protectedRange password="E1A2" sqref="U72" name="Range1_1_48_1_2_1"/>
    <protectedRange password="E1A2" sqref="U73" name="Range1_1_49_1_2_1"/>
    <protectedRange password="E1A2" sqref="U74" name="Range1_1_50_1_2_1"/>
    <protectedRange password="E1A2" sqref="U75" name="Range1_1_51_1_2_1"/>
    <protectedRange password="E1A2" sqref="U76" name="Range1_1_52_1_2_1"/>
    <protectedRange password="E1A2" sqref="U77:U78" name="Range1_1_53_1_2_1"/>
    <protectedRange password="E1A2" sqref="U79" name="Range1_1_54_1_2_1"/>
    <protectedRange password="E1A2" sqref="U80:U81" name="Range1_1_55_1_2_1"/>
    <protectedRange password="E1A2" sqref="U82" name="Range1_1_56_1_2_1"/>
    <protectedRange password="E1A2" sqref="U83" name="Range1_1_57_1_2_1"/>
    <protectedRange password="E1A2" sqref="U87" name="Range1_1_58_1_2_1"/>
    <protectedRange password="E1A2" sqref="U88" name="Range1_1_59_1_2_1"/>
    <protectedRange password="E1A2" sqref="U89" name="Range1_1_60_1_2_1"/>
    <protectedRange password="E1A2" sqref="U90" name="Range1_1_61_1_2_1"/>
    <protectedRange password="E1A2" sqref="U91:U92" name="Range1_1_62_1_2_1"/>
    <protectedRange password="E1A2" sqref="U93" name="Range1_1_63_1_2_1"/>
    <protectedRange password="E1A2" sqref="U94:U95" name="Range1_1_64_1_3_1"/>
    <protectedRange password="E1A2" sqref="U84" name="Range1_1_65_1_2_1"/>
    <protectedRange password="E1A2" sqref="U96" name="Range1_1_66_1_2_1"/>
    <protectedRange password="E1A2" sqref="U104" name="Range1_1_67_1_2_1"/>
    <protectedRange password="E1A2" sqref="U107" name="Range1_1_70_1_2_1"/>
    <protectedRange password="E1A2" sqref="U110" name="Range1_1_71_1_2_1"/>
    <protectedRange password="E1A2" sqref="U111" name="Range1_1_72_1_2_1"/>
    <protectedRange password="E1A2" sqref="U112" name="Range1_1_75_1_2_1"/>
    <protectedRange password="E1A2" sqref="U113" name="Range1_1_76_1_2_1"/>
    <protectedRange password="E1A2" sqref="U114" name="Range1_1_77_1_2_1"/>
    <protectedRange password="E1A2" sqref="U116" name="Range1_1_79_1_2_1"/>
    <protectedRange password="E1A2" sqref="U117" name="Range1_1_80_1_2_1"/>
    <protectedRange password="E1A2" sqref="U118" name="Range1_1_81_1_2_1"/>
    <protectedRange password="E1A2" sqref="U119" name="Range1_1_82_1_2_1"/>
    <protectedRange password="E1A2" sqref="U115" name="Range1_1_84_1_2_1"/>
    <protectedRange password="E1A2" sqref="U120" name="Range1_1_88_1_2_1"/>
    <protectedRange password="E1A2" sqref="U121:U122" name="Range1_1_89_1_2_1"/>
    <protectedRange password="E1A2" sqref="U123" name="Range1_1_90_1_2_1"/>
    <protectedRange password="E1A2" sqref="U124" name="Range1_1_91_1_2_1"/>
    <protectedRange password="E1A2" sqref="U125" name="Range1_1_92_1_2_1"/>
    <protectedRange password="E1A2" sqref="U126" name="Range1_1_93_1_2_1"/>
    <protectedRange password="E1A2" sqref="U127" name="Range1_1_94_1_2_1"/>
    <protectedRange password="E1A2" sqref="U128:U129" name="Range1_1_95_1_2_1"/>
    <protectedRange password="E1A2" sqref="U130" name="Range1_1_96_1_2_1"/>
    <protectedRange password="E1A2" sqref="U132" name="Range1_1_97_1_2_1"/>
    <protectedRange password="E1A2" sqref="U131 U133" name="Range1_1_98_1_2_1"/>
    <protectedRange password="E1A2" sqref="U105" name="Range1_1_68_1_1_2_1"/>
    <protectedRange password="E1A2" sqref="U106" name="Range1_1_69_1_1_2_1"/>
    <protectedRange password="E1A2" sqref="U189" name="Range1_1_73_1_2_1"/>
  </protectedRanges>
  <autoFilter ref="A2:AA192" xr:uid="{2EBE6AD4-98AF-4DE7-B2BB-27B6100EAA2C}"/>
  <conditionalFormatting sqref="J3">
    <cfRule type="cellIs" dxfId="10" priority="15" stopIfTrue="1" operator="equal">
      <formula>"Fail"</formula>
    </cfRule>
    <cfRule type="cellIs" dxfId="9" priority="16" stopIfTrue="1" operator="equal">
      <formula>"Pass"</formula>
    </cfRule>
    <cfRule type="cellIs" dxfId="8" priority="17" stopIfTrue="1" operator="equal">
      <formula>"Info"</formula>
    </cfRule>
  </conditionalFormatting>
  <conditionalFormatting sqref="L3">
    <cfRule type="expression" dxfId="7" priority="14" stopIfTrue="1">
      <formula>ISERROR(Z3)</formula>
    </cfRule>
  </conditionalFormatting>
  <conditionalFormatting sqref="O3">
    <cfRule type="expression" dxfId="6" priority="13" stopIfTrue="1">
      <formula>ISERROR(AC3)</formula>
    </cfRule>
  </conditionalFormatting>
  <conditionalFormatting sqref="L4:L5">
    <cfRule type="expression" dxfId="5" priority="7" stopIfTrue="1">
      <formula>ISERROR(Z4)</formula>
    </cfRule>
  </conditionalFormatting>
  <conditionalFormatting sqref="J4:J192">
    <cfRule type="cellIs" dxfId="4" priority="4" stopIfTrue="1" operator="equal">
      <formula>"Fail"</formula>
    </cfRule>
    <cfRule type="cellIs" dxfId="3" priority="5" stopIfTrue="1" operator="equal">
      <formula>"Pass"</formula>
    </cfRule>
    <cfRule type="cellIs" dxfId="2" priority="6" stopIfTrue="1" operator="equal">
      <formula>"Info"</formula>
    </cfRule>
  </conditionalFormatting>
  <conditionalFormatting sqref="N3:N192">
    <cfRule type="expression" dxfId="1" priority="3" stopIfTrue="1">
      <formula>ISERROR(AA3)</formula>
    </cfRule>
  </conditionalFormatting>
  <conditionalFormatting sqref="O112:O130 O132:O147 O4:O99 O151:O192 O101:O110">
    <cfRule type="expression" dxfId="0" priority="2" stopIfTrue="1">
      <formula>ISERROR(AC4)</formula>
    </cfRule>
  </conditionalFormatting>
  <dataValidations count="2">
    <dataValidation type="list" allowBlank="1" showInputMessage="1" showErrorMessage="1" sqref="M3:M192" xr:uid="{8071839F-4A33-4A33-9F07-C0C9CD86485A}">
      <formula1>$I$200:$I$203</formula1>
    </dataValidation>
    <dataValidation type="list" allowBlank="1" showInputMessage="1" showErrorMessage="1" sqref="J3:J192" xr:uid="{9A18FC4C-6D22-4BC3-8186-C27009B5EAA7}">
      <formula1>$I$194:$I$197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19"/>
  <sheetViews>
    <sheetView zoomScale="90" zoomScaleNormal="90" workbookViewId="0">
      <selection activeCell="D15" sqref="D15"/>
    </sheetView>
  </sheetViews>
  <sheetFormatPr defaultColWidth="9.26953125" defaultRowHeight="12.75" customHeight="1" x14ac:dyDescent="0.35"/>
  <cols>
    <col min="1" max="1" width="9.26953125" style="83"/>
    <col min="2" max="2" width="13.26953125" style="83" customWidth="1"/>
    <col min="3" max="3" width="84.26953125" style="254" customWidth="1"/>
    <col min="4" max="4" width="22.26953125" style="83" customWidth="1"/>
    <col min="5" max="16384" width="9.26953125" style="83"/>
  </cols>
  <sheetData>
    <row r="1" spans="1:4" ht="14.5" x14ac:dyDescent="0.35">
      <c r="A1" s="282" t="s">
        <v>3523</v>
      </c>
      <c r="B1" s="282"/>
      <c r="C1" s="283"/>
      <c r="D1" s="282"/>
    </row>
    <row r="2" spans="1:4" ht="12.75" customHeight="1" x14ac:dyDescent="0.35">
      <c r="A2" s="284" t="s">
        <v>3524</v>
      </c>
      <c r="B2" s="284" t="s">
        <v>3525</v>
      </c>
      <c r="C2" s="285" t="s">
        <v>3526</v>
      </c>
      <c r="D2" s="284" t="s">
        <v>3527</v>
      </c>
    </row>
    <row r="3" spans="1:4" ht="14.5" x14ac:dyDescent="0.35">
      <c r="A3" s="288">
        <v>1</v>
      </c>
      <c r="B3" s="289">
        <v>41666</v>
      </c>
      <c r="C3" s="290" t="s">
        <v>3528</v>
      </c>
      <c r="D3" s="291" t="s">
        <v>3529</v>
      </c>
    </row>
    <row r="4" spans="1:4" ht="25" x14ac:dyDescent="0.35">
      <c r="A4" s="292">
        <v>1.1000000000000001</v>
      </c>
      <c r="B4" s="293">
        <v>42454</v>
      </c>
      <c r="C4" s="294" t="s">
        <v>3530</v>
      </c>
      <c r="D4" s="281" t="s">
        <v>3529</v>
      </c>
    </row>
    <row r="5" spans="1:4" ht="14.5" x14ac:dyDescent="0.35">
      <c r="A5" s="292">
        <v>1.2</v>
      </c>
      <c r="B5" s="293">
        <v>42643</v>
      </c>
      <c r="C5" s="294" t="s">
        <v>3531</v>
      </c>
      <c r="D5" s="281" t="s">
        <v>3529</v>
      </c>
    </row>
    <row r="6" spans="1:4" ht="16.399999999999999" customHeight="1" x14ac:dyDescent="0.35">
      <c r="A6" s="292">
        <v>1.3</v>
      </c>
      <c r="B6" s="293">
        <v>42766</v>
      </c>
      <c r="C6" s="294" t="s">
        <v>3532</v>
      </c>
      <c r="D6" s="281" t="s">
        <v>3529</v>
      </c>
    </row>
    <row r="7" spans="1:4" ht="12.75" customHeight="1" x14ac:dyDescent="0.35">
      <c r="A7" s="292">
        <v>1.3</v>
      </c>
      <c r="B7" s="293">
        <v>43008</v>
      </c>
      <c r="C7" s="294" t="s">
        <v>3533</v>
      </c>
      <c r="D7" s="281" t="s">
        <v>3529</v>
      </c>
    </row>
    <row r="8" spans="1:4" ht="12.75" customHeight="1" x14ac:dyDescent="0.35">
      <c r="A8" s="292">
        <v>1.3</v>
      </c>
      <c r="B8" s="293">
        <v>43131</v>
      </c>
      <c r="C8" s="294" t="s">
        <v>3534</v>
      </c>
      <c r="D8" s="281" t="s">
        <v>3529</v>
      </c>
    </row>
    <row r="9" spans="1:4" ht="12.75" customHeight="1" x14ac:dyDescent="0.35">
      <c r="A9" s="279">
        <v>1.4</v>
      </c>
      <c r="B9" s="280">
        <v>43373</v>
      </c>
      <c r="C9" s="286" t="s">
        <v>3535</v>
      </c>
      <c r="D9" s="287" t="s">
        <v>3529</v>
      </c>
    </row>
    <row r="10" spans="1:4" ht="12.75" customHeight="1" x14ac:dyDescent="0.35">
      <c r="A10" s="279">
        <v>1.4</v>
      </c>
      <c r="B10" s="280">
        <v>43555</v>
      </c>
      <c r="C10" s="294" t="s">
        <v>3536</v>
      </c>
      <c r="D10" s="287" t="s">
        <v>3529</v>
      </c>
    </row>
    <row r="11" spans="1:4" ht="12.75" customHeight="1" x14ac:dyDescent="0.35">
      <c r="A11" s="279">
        <v>1.4</v>
      </c>
      <c r="B11" s="280">
        <v>43738</v>
      </c>
      <c r="C11" s="294" t="s">
        <v>3537</v>
      </c>
      <c r="D11" s="287" t="s">
        <v>3529</v>
      </c>
    </row>
    <row r="12" spans="1:4" ht="12.75" customHeight="1" x14ac:dyDescent="0.35">
      <c r="A12" s="279">
        <v>2</v>
      </c>
      <c r="B12" s="280">
        <v>43921</v>
      </c>
      <c r="C12" s="286" t="s">
        <v>3538</v>
      </c>
      <c r="D12" s="281" t="s">
        <v>3529</v>
      </c>
    </row>
    <row r="13" spans="1:4" ht="12.75" customHeight="1" x14ac:dyDescent="0.35">
      <c r="A13" s="279">
        <v>2.1</v>
      </c>
      <c r="B13" s="280">
        <v>44104</v>
      </c>
      <c r="C13" s="286" t="s">
        <v>3539</v>
      </c>
      <c r="D13" s="281" t="s">
        <v>3529</v>
      </c>
    </row>
    <row r="14" spans="1:4" ht="32.15" customHeight="1" x14ac:dyDescent="0.35">
      <c r="A14" s="279">
        <v>3</v>
      </c>
      <c r="B14" s="280">
        <v>44469</v>
      </c>
      <c r="C14" s="286" t="s">
        <v>6477</v>
      </c>
      <c r="D14" s="281" t="s">
        <v>3529</v>
      </c>
    </row>
    <row r="15" spans="1:4" ht="17.25" customHeight="1" x14ac:dyDescent="0.35">
      <c r="A15" s="279">
        <v>3.1</v>
      </c>
      <c r="B15" s="280">
        <v>44469</v>
      </c>
      <c r="C15" s="286" t="s">
        <v>6518</v>
      </c>
      <c r="D15" s="281" t="s">
        <v>3529</v>
      </c>
    </row>
    <row r="16" spans="1:4" ht="17.25" customHeight="1" x14ac:dyDescent="0.35">
      <c r="A16" s="279"/>
      <c r="B16" s="280"/>
      <c r="C16" s="286"/>
      <c r="D16" s="281"/>
    </row>
    <row r="17" spans="1:4" ht="17.25" customHeight="1" x14ac:dyDescent="0.35">
      <c r="A17" s="279"/>
      <c r="B17" s="280"/>
      <c r="C17" s="286"/>
      <c r="D17" s="281"/>
    </row>
    <row r="18" spans="1:4" ht="17.25" customHeight="1" x14ac:dyDescent="0.35">
      <c r="A18" s="279"/>
      <c r="B18" s="280"/>
      <c r="C18" s="286"/>
      <c r="D18" s="281"/>
    </row>
    <row r="19" spans="1:4" ht="17.25" customHeight="1" x14ac:dyDescent="0.35">
      <c r="A19" s="279"/>
      <c r="B19" s="280"/>
      <c r="C19" s="286"/>
      <c r="D19" s="28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6"/>
  <sheetViews>
    <sheetView zoomScale="80" zoomScaleNormal="80" workbookViewId="0">
      <selection activeCell="A8" sqref="A8:XFD8"/>
    </sheetView>
  </sheetViews>
  <sheetFormatPr defaultColWidth="9.26953125" defaultRowHeight="12.75" customHeight="1" x14ac:dyDescent="0.35"/>
  <cols>
    <col min="1" max="1" width="13.54296875" style="164" customWidth="1"/>
    <col min="2" max="2" width="19.26953125" style="164" customWidth="1"/>
    <col min="3" max="3" width="20.26953125" style="164" customWidth="1"/>
    <col min="4" max="4" width="18.7265625" style="164" customWidth="1"/>
    <col min="5" max="5" width="21.26953125" style="164" customWidth="1"/>
    <col min="6" max="6" width="31.54296875" style="164" customWidth="1"/>
    <col min="7" max="7" width="13.7265625" style="164" customWidth="1"/>
    <col min="8" max="16384" width="9.26953125" style="164"/>
  </cols>
  <sheetData>
    <row r="1" spans="1:7" ht="14.5" x14ac:dyDescent="0.35">
      <c r="A1" s="188" t="s">
        <v>3540</v>
      </c>
      <c r="B1" s="189"/>
      <c r="C1" s="189"/>
      <c r="D1" s="189"/>
      <c r="E1" s="189"/>
      <c r="F1" s="189"/>
      <c r="G1" s="190"/>
    </row>
    <row r="2" spans="1:7" ht="12.75" customHeight="1" x14ac:dyDescent="0.35">
      <c r="A2" s="191" t="s">
        <v>3541</v>
      </c>
      <c r="B2" s="54"/>
      <c r="C2" s="54"/>
      <c r="D2" s="54"/>
      <c r="E2" s="54"/>
      <c r="F2" s="54"/>
      <c r="G2" s="192"/>
    </row>
    <row r="3" spans="1:7" ht="12.75" customHeight="1" x14ac:dyDescent="0.35">
      <c r="A3" s="193" t="s">
        <v>3542</v>
      </c>
      <c r="B3" s="163"/>
      <c r="C3" s="163"/>
      <c r="D3" s="163"/>
      <c r="E3" s="163"/>
      <c r="F3" s="163"/>
      <c r="G3" s="194"/>
    </row>
    <row r="4" spans="1:7" ht="14.5" x14ac:dyDescent="0.35">
      <c r="A4" s="195" t="s">
        <v>6515</v>
      </c>
      <c r="B4" s="85"/>
      <c r="C4" s="85"/>
      <c r="D4" s="85"/>
      <c r="E4" s="85"/>
      <c r="F4" s="85"/>
      <c r="G4" s="196"/>
    </row>
    <row r="5" spans="1:7" ht="14.5" x14ac:dyDescent="0.35">
      <c r="A5" s="195" t="s">
        <v>6516</v>
      </c>
      <c r="B5" s="85"/>
      <c r="C5" s="85"/>
      <c r="D5" s="85"/>
      <c r="E5" s="85"/>
      <c r="F5" s="85"/>
      <c r="G5" s="196"/>
    </row>
    <row r="6" spans="1:7" ht="14.5" x14ac:dyDescent="0.35">
      <c r="A6" s="195" t="s">
        <v>6519</v>
      </c>
      <c r="B6" s="85"/>
      <c r="C6" s="85"/>
      <c r="D6" s="85"/>
      <c r="E6" s="85"/>
      <c r="F6" s="85"/>
      <c r="G6" s="196"/>
    </row>
    <row r="7" spans="1:7" ht="14.5" x14ac:dyDescent="0.35">
      <c r="A7" s="195" t="s">
        <v>6520</v>
      </c>
      <c r="B7" s="85"/>
      <c r="C7" s="85"/>
      <c r="D7" s="85"/>
      <c r="E7" s="85"/>
      <c r="F7" s="85"/>
      <c r="G7" s="196"/>
    </row>
    <row r="8" spans="1:7" ht="14.25" customHeight="1" x14ac:dyDescent="0.35">
      <c r="A8" s="197" t="s">
        <v>6521</v>
      </c>
      <c r="B8" s="198"/>
      <c r="C8" s="198"/>
      <c r="D8" s="198"/>
      <c r="E8" s="198"/>
      <c r="F8" s="198"/>
      <c r="G8" s="199"/>
    </row>
    <row r="9" spans="1:7" ht="14.5" x14ac:dyDescent="0.35">
      <c r="F9" s="255"/>
      <c r="G9" s="35"/>
    </row>
    <row r="10" spans="1:7" ht="12.75" customHeight="1" x14ac:dyDescent="0.35">
      <c r="A10" s="55" t="s">
        <v>3543</v>
      </c>
      <c r="B10" s="56"/>
      <c r="C10" s="56"/>
      <c r="D10" s="56"/>
      <c r="E10" s="56"/>
      <c r="F10" s="56"/>
      <c r="G10" s="209"/>
    </row>
    <row r="11" spans="1:7" ht="12.75" customHeight="1" x14ac:dyDescent="0.35">
      <c r="A11" s="57" t="s">
        <v>3544</v>
      </c>
      <c r="B11" s="58"/>
      <c r="C11" s="58"/>
      <c r="D11" s="58"/>
      <c r="E11" s="58"/>
      <c r="F11" s="58"/>
      <c r="G11" s="210"/>
    </row>
    <row r="12" spans="1:7" ht="12.75" customHeight="1" x14ac:dyDescent="0.35">
      <c r="A12" s="162" t="s">
        <v>3545</v>
      </c>
      <c r="B12" s="163"/>
      <c r="C12" s="163"/>
      <c r="D12" s="163"/>
      <c r="E12" s="163"/>
      <c r="F12" s="163"/>
      <c r="G12" s="194"/>
    </row>
    <row r="13" spans="1:7" ht="14.5" x14ac:dyDescent="0.35">
      <c r="A13" s="84" t="s">
        <v>3546</v>
      </c>
      <c r="B13" s="85"/>
      <c r="C13" s="85"/>
      <c r="D13" s="85"/>
      <c r="E13" s="85"/>
      <c r="F13" s="85"/>
      <c r="G13" s="196"/>
    </row>
    <row r="14" spans="1:7" ht="14.5" x14ac:dyDescent="0.35">
      <c r="A14" s="86" t="s">
        <v>3547</v>
      </c>
      <c r="B14" s="87"/>
      <c r="C14" s="87"/>
      <c r="D14" s="87"/>
      <c r="E14" s="87"/>
      <c r="F14" s="87"/>
      <c r="G14" s="211"/>
    </row>
    <row r="15" spans="1:7" ht="14.5" x14ac:dyDescent="0.35">
      <c r="F15" s="255"/>
      <c r="G15" s="35"/>
    </row>
    <row r="16" spans="1:7" ht="12.75" customHeight="1" x14ac:dyDescent="0.35">
      <c r="A16" s="55" t="s">
        <v>3548</v>
      </c>
      <c r="B16" s="56"/>
      <c r="C16" s="56"/>
      <c r="D16" s="56"/>
      <c r="E16" s="56"/>
      <c r="F16" s="56"/>
      <c r="G16" s="209"/>
    </row>
    <row r="17" spans="1:7" ht="12.75" customHeight="1" x14ac:dyDescent="0.35">
      <c r="A17" s="57" t="s">
        <v>3549</v>
      </c>
      <c r="B17" s="58"/>
      <c r="C17" s="58"/>
      <c r="D17" s="58"/>
      <c r="E17" s="58"/>
      <c r="F17" s="58"/>
      <c r="G17" s="210"/>
    </row>
    <row r="18" spans="1:7" ht="12.75" customHeight="1" x14ac:dyDescent="0.35">
      <c r="A18" s="162" t="s">
        <v>3550</v>
      </c>
      <c r="B18" s="163"/>
      <c r="C18" s="163"/>
      <c r="D18" s="163"/>
      <c r="E18" s="163"/>
      <c r="F18" s="163"/>
      <c r="G18" s="194"/>
    </row>
    <row r="19" spans="1:7" ht="14.5" x14ac:dyDescent="0.35">
      <c r="A19" s="84" t="s">
        <v>3551</v>
      </c>
      <c r="B19" s="85"/>
      <c r="C19" s="85"/>
      <c r="D19" s="85"/>
      <c r="E19" s="85"/>
      <c r="F19" s="85"/>
      <c r="G19" s="196"/>
    </row>
    <row r="20" spans="1:7" ht="14.5" x14ac:dyDescent="0.35">
      <c r="A20" s="84" t="s">
        <v>3552</v>
      </c>
      <c r="B20" s="85"/>
      <c r="C20" s="85"/>
      <c r="D20" s="85"/>
      <c r="E20" s="85"/>
      <c r="F20" s="85"/>
      <c r="G20" s="196"/>
    </row>
    <row r="21" spans="1:7" ht="14.5" x14ac:dyDescent="0.35">
      <c r="A21" s="84" t="s">
        <v>3553</v>
      </c>
      <c r="B21" s="85"/>
      <c r="C21" s="85"/>
      <c r="D21" s="85"/>
      <c r="E21" s="85"/>
      <c r="F21" s="85"/>
      <c r="G21" s="196"/>
    </row>
    <row r="22" spans="1:7" ht="14.5" x14ac:dyDescent="0.35">
      <c r="A22" s="86"/>
      <c r="B22" s="87"/>
      <c r="C22" s="87"/>
      <c r="D22" s="87"/>
      <c r="E22" s="87"/>
      <c r="F22" s="87"/>
      <c r="G22" s="211"/>
    </row>
    <row r="23" spans="1:7" ht="14.5" x14ac:dyDescent="0.35">
      <c r="F23" s="255"/>
      <c r="G23" s="35"/>
    </row>
    <row r="24" spans="1:7" ht="12.75" customHeight="1" x14ac:dyDescent="0.35">
      <c r="A24" s="55" t="s">
        <v>3554</v>
      </c>
      <c r="B24" s="56"/>
      <c r="C24" s="56"/>
      <c r="D24" s="56"/>
      <c r="E24" s="56"/>
      <c r="F24" s="56"/>
      <c r="G24" s="209"/>
    </row>
    <row r="25" spans="1:7" ht="12.75" customHeight="1" x14ac:dyDescent="0.35">
      <c r="A25" s="57" t="s">
        <v>3555</v>
      </c>
      <c r="B25" s="58"/>
      <c r="C25" s="58"/>
      <c r="D25" s="58"/>
      <c r="E25" s="58"/>
      <c r="F25" s="58"/>
      <c r="G25" s="210"/>
    </row>
    <row r="26" spans="1:7" ht="12.75" customHeight="1" x14ac:dyDescent="0.35">
      <c r="A26" s="162" t="s">
        <v>3556</v>
      </c>
      <c r="B26" s="163"/>
      <c r="C26" s="163"/>
      <c r="D26" s="163"/>
      <c r="E26" s="163"/>
      <c r="F26" s="163"/>
      <c r="G26" s="194"/>
    </row>
    <row r="27" spans="1:7" ht="14.5" x14ac:dyDescent="0.35">
      <c r="A27" s="84" t="s">
        <v>3557</v>
      </c>
      <c r="B27" s="85"/>
      <c r="C27" s="85"/>
      <c r="D27" s="85"/>
      <c r="E27" s="85"/>
      <c r="F27" s="85"/>
      <c r="G27" s="196"/>
    </row>
    <row r="28" spans="1:7" ht="14.5" x14ac:dyDescent="0.35">
      <c r="A28" s="86"/>
      <c r="B28" s="87"/>
      <c r="C28" s="87"/>
      <c r="D28" s="87"/>
      <c r="E28" s="87"/>
      <c r="F28" s="87"/>
      <c r="G28" s="211"/>
    </row>
    <row r="29" spans="1:7" ht="14.5" x14ac:dyDescent="0.35">
      <c r="G29" s="35"/>
    </row>
    <row r="30" spans="1:7" ht="44.15" customHeight="1" x14ac:dyDescent="0.35">
      <c r="A30" s="201" t="s">
        <v>3524</v>
      </c>
      <c r="B30" s="201" t="s">
        <v>3558</v>
      </c>
      <c r="C30" s="202" t="s">
        <v>3559</v>
      </c>
      <c r="D30" s="203" t="s">
        <v>3560</v>
      </c>
      <c r="E30" s="204" t="s">
        <v>3561</v>
      </c>
      <c r="F30" s="205" t="s">
        <v>3562</v>
      </c>
      <c r="G30" s="206" t="s">
        <v>3563</v>
      </c>
    </row>
    <row r="31" spans="1:7" ht="32.9" customHeight="1" x14ac:dyDescent="0.35">
      <c r="A31" s="207">
        <v>3</v>
      </c>
      <c r="B31" s="208">
        <v>37917</v>
      </c>
      <c r="C31" s="208">
        <v>38918</v>
      </c>
      <c r="D31" s="208">
        <v>39263</v>
      </c>
      <c r="E31" s="208">
        <v>40482</v>
      </c>
      <c r="F31" s="208">
        <v>41669</v>
      </c>
      <c r="G31" s="208">
        <v>41669</v>
      </c>
    </row>
    <row r="32" spans="1:7" ht="32.9" customHeight="1" x14ac:dyDescent="0.35">
      <c r="A32" s="207">
        <v>4</v>
      </c>
      <c r="B32" s="208">
        <v>38397</v>
      </c>
      <c r="C32" s="208">
        <v>39903</v>
      </c>
      <c r="D32" s="208">
        <v>40590</v>
      </c>
      <c r="E32" s="208">
        <v>40968</v>
      </c>
      <c r="F32" s="208">
        <v>42825</v>
      </c>
      <c r="G32" s="207" t="s">
        <v>3564</v>
      </c>
    </row>
    <row r="33" spans="1:7" ht="32.9" customHeight="1" x14ac:dyDescent="0.35">
      <c r="A33" s="207">
        <v>5</v>
      </c>
      <c r="B33" s="208">
        <v>39156</v>
      </c>
      <c r="C33" s="208">
        <v>41282</v>
      </c>
      <c r="D33" s="208">
        <v>41670</v>
      </c>
      <c r="E33" s="208">
        <v>42825</v>
      </c>
      <c r="F33" s="208">
        <v>44165</v>
      </c>
      <c r="G33" s="207" t="s">
        <v>3564</v>
      </c>
    </row>
    <row r="34" spans="1:7" ht="32.9" customHeight="1" x14ac:dyDescent="0.35">
      <c r="A34" s="207">
        <v>6</v>
      </c>
      <c r="B34" s="208">
        <v>40492</v>
      </c>
      <c r="C34" s="208">
        <v>42500</v>
      </c>
      <c r="D34" s="208">
        <v>42865</v>
      </c>
      <c r="E34" s="208">
        <v>44165</v>
      </c>
      <c r="F34" s="207" t="s">
        <v>45</v>
      </c>
      <c r="G34" s="207" t="s">
        <v>3564</v>
      </c>
    </row>
    <row r="35" spans="1:7" ht="32.9" customHeight="1" x14ac:dyDescent="0.35">
      <c r="A35" s="207">
        <v>7</v>
      </c>
      <c r="B35" s="208">
        <v>41800</v>
      </c>
      <c r="C35" s="207" t="s">
        <v>3565</v>
      </c>
      <c r="D35" s="207" t="s">
        <v>3566</v>
      </c>
      <c r="E35" s="208">
        <v>45473</v>
      </c>
      <c r="F35" s="207" t="s">
        <v>45</v>
      </c>
      <c r="G35" s="207" t="s">
        <v>3564</v>
      </c>
    </row>
    <row r="36" spans="1:7" ht="45.75" customHeight="1" x14ac:dyDescent="0.35">
      <c r="A36" s="207">
        <v>8</v>
      </c>
      <c r="B36" s="208">
        <v>43732</v>
      </c>
      <c r="C36" s="207" t="s">
        <v>3565</v>
      </c>
      <c r="D36" s="207" t="s">
        <v>3566</v>
      </c>
      <c r="E36" s="208">
        <v>47269</v>
      </c>
      <c r="F36" s="207" t="s">
        <v>45</v>
      </c>
      <c r="G36" s="207" t="s">
        <v>3564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BF75C9-2015-42A2-B39E-4A1967B249E1}"/>
</file>

<file path=customXml/itemProps2.xml><?xml version="1.0" encoding="utf-8"?>
<ds:datastoreItem xmlns:ds="http://schemas.openxmlformats.org/officeDocument/2006/customXml" ds:itemID="{6773042C-DE42-4165-AC7D-E00C659BA192}">
  <ds:schemaRefs>
    <ds:schemaRef ds:uri="6e88766e-77d4-46c2-aa85-78e9afcbbd19"/>
    <ds:schemaRef ds:uri="http://purl.org/dc/elements/1.1/"/>
    <ds:schemaRef ds:uri="http://schemas.microsoft.com/office/2006/documentManagement/types"/>
    <ds:schemaRef ds:uri="fc344ff9-8651-4f63-9839-1e3a085d13b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9E7D605-DB73-479D-8FA1-1A2FE8332F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Dashboard</vt:lpstr>
      <vt:lpstr>Results</vt:lpstr>
      <vt:lpstr>Instructions</vt:lpstr>
      <vt:lpstr>Gen Test Cases</vt:lpstr>
      <vt:lpstr>OEL6 Test Cases</vt:lpstr>
      <vt:lpstr>OEL 7 Test Cases</vt:lpstr>
      <vt:lpstr>OEL 8 Test Cases </vt:lpstr>
      <vt:lpstr>Change Log</vt:lpstr>
      <vt:lpstr>Appendix</vt:lpstr>
      <vt:lpstr>Issue Code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Alobaidi Ruda A (Contractor)</cp:lastModifiedBy>
  <cp:revision/>
  <dcterms:created xsi:type="dcterms:W3CDTF">2014-11-17T05:09:03Z</dcterms:created>
  <dcterms:modified xsi:type="dcterms:W3CDTF">2022-08-24T15:14:24Z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