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autoCompressPictures="0"/>
  <mc:AlternateContent xmlns:mc="http://schemas.openxmlformats.org/markup-compatibility/2006">
    <mc:Choice Requires="x15">
      <x15ac:absPath xmlns:x15ac="http://schemas.microsoft.com/office/spreadsheetml/2010/11/ac" url="C:\Users\JRHLB\Documents\"/>
    </mc:Choice>
  </mc:AlternateContent>
  <xr:revisionPtr revIDLastSave="0" documentId="8_{63175A5C-D935-4B1F-89B5-B1F521B9AF66}"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4" r:id="rId2"/>
    <sheet name="Instructions" sheetId="9" r:id="rId3"/>
    <sheet name="Test Cases" sheetId="17" r:id="rId4"/>
    <sheet name="Appendix" sheetId="10" r:id="rId5"/>
    <sheet name="Change Log" sheetId="11" r:id="rId6"/>
    <sheet name="New Release Changes" sheetId="18" r:id="rId7"/>
    <sheet name="Issue Code Table" sheetId="16" r:id="rId8"/>
  </sheets>
  <definedNames>
    <definedName name="_xlnm._FilterDatabase" localSheetId="3" hidden="1">'Test Cases'!$A$2:$AA$276</definedName>
    <definedName name="_xlnm.Print_Area" localSheetId="4">Appendix!$A$1:$N$27</definedName>
    <definedName name="_xlnm.Print_Area" localSheetId="5">'Change Log'!$A$1:$D$14</definedName>
    <definedName name="_xlnm.Print_Area" localSheetId="0">Dashboard!$A$1:$C$45</definedName>
    <definedName name="_xlnm.Print_Area" localSheetId="2">Instructions!$A$1:$N$62</definedName>
    <definedName name="_xlnm.Print_Area" localSheetId="6">'New Release Changes'!$A$1:$D$3</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4" l="1"/>
  <c r="D12" i="14"/>
  <c r="B12" i="14"/>
  <c r="C12" i="14"/>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M12" i="14" l="1"/>
  <c r="O12" i="14"/>
  <c r="AA3" i="17"/>
  <c r="F20" i="14" s="1"/>
  <c r="F21" i="14" l="1"/>
  <c r="D23" i="14"/>
  <c r="C18" i="14"/>
  <c r="E23" i="14"/>
  <c r="F19" i="14"/>
  <c r="D18" i="14"/>
  <c r="C22" i="14"/>
  <c r="C20" i="14"/>
  <c r="F18" i="14"/>
  <c r="D20" i="14"/>
  <c r="E20" i="14"/>
  <c r="E17" i="14"/>
  <c r="F17" i="14"/>
  <c r="E18" i="14"/>
  <c r="E22" i="14"/>
  <c r="F23" i="14"/>
  <c r="F22" i="14"/>
  <c r="C17" i="14"/>
  <c r="D21" i="14"/>
  <c r="C19" i="14"/>
  <c r="C23" i="14"/>
  <c r="D19" i="14"/>
  <c r="D17" i="14"/>
  <c r="E19" i="14"/>
  <c r="C21" i="14"/>
  <c r="D22" i="14"/>
  <c r="E21" i="14"/>
  <c r="C16" i="14"/>
  <c r="F16" i="14"/>
  <c r="E16" i="14"/>
  <c r="D16" i="14"/>
  <c r="F12" i="14"/>
  <c r="B29" i="14" l="1"/>
  <c r="B27" i="14"/>
  <c r="A29" i="14" l="1"/>
  <c r="N12" i="14"/>
  <c r="A27" i="14" s="1"/>
  <c r="I20" i="14"/>
  <c r="I16" i="14"/>
  <c r="I19" i="14"/>
  <c r="I22" i="14"/>
  <c r="I18" i="14"/>
  <c r="I23" i="14"/>
  <c r="I21" i="14"/>
  <c r="I17" i="14"/>
  <c r="H16" i="14" l="1"/>
  <c r="H22" i="14"/>
  <c r="H17" i="14"/>
  <c r="H18" i="14"/>
  <c r="H20" i="14"/>
  <c r="H21" i="14"/>
  <c r="H19" i="14"/>
  <c r="H23" i="14"/>
  <c r="D24" i="14" l="1"/>
  <c r="G12" i="14" s="1"/>
</calcChain>
</file>

<file path=xl/sharedStrings.xml><?xml version="1.0" encoding="utf-8"?>
<sst xmlns="http://schemas.openxmlformats.org/spreadsheetml/2006/main" count="6663" uniqueCount="4442">
  <si>
    <t>Internal Revenue Service</t>
  </si>
  <si>
    <t>Office of Safeguards</t>
  </si>
  <si>
    <t xml:space="preserve"> ▪ SCSEM Subject: Microsoft Server 2012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</si>
  <si>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</si>
  <si>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</si>
  <si>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</si>
  <si>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</si>
  <si>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</si>
  <si>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</si>
  <si>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</si>
  <si>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</si>
  <si>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</si>
  <si>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</si>
  <si>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</si>
  <si>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</si>
  <si>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</si>
  <si>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</si>
  <si>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</si>
  <si>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</si>
  <si>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</si>
  <si>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</si>
  <si>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</si>
  <si>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</si>
  <si>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</si>
  <si>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</si>
  <si>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</si>
  <si>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</si>
  <si>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</si>
  <si>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</si>
  <si>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</si>
  <si>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</si>
  <si>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</si>
  <si>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</si>
  <si>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</si>
  <si>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</si>
  <si>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</si>
  <si>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</si>
  <si>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</si>
  <si>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</si>
  <si>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</si>
  <si>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</si>
  <si>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</si>
  <si>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</si>
  <si>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</si>
  <si>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</si>
  <si>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</si>
  <si>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</si>
  <si>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</si>
  <si>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</si>
  <si>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</si>
  <si>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</si>
  <si>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</si>
  <si>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</si>
  <si>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</si>
  <si>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</si>
  <si>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</si>
  <si>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</si>
  <si>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</si>
  <si>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</si>
  <si>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</si>
  <si>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</si>
  <si>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</si>
  <si>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</si>
  <si>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</si>
  <si>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</si>
  <si>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2012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</si>
  <si>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</si>
  <si>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</si>
  <si>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</si>
  <si>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</si>
  <si>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</si>
  <si>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</si>
  <si>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</si>
  <si>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</si>
  <si>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</si>
  <si>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</si>
  <si>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</si>
  <si>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</si>
  <si>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</si>
  <si>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</si>
  <si>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</si>
  <si>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</si>
  <si>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</si>
  <si>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</si>
  <si>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</si>
  <si>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</si>
  <si>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</si>
  <si>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</si>
  <si>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</si>
  <si>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</si>
  <si>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</si>
  <si>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</si>
  <si>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</si>
  <si>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</si>
  <si>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</si>
  <si>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</si>
  <si>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</si>
  <si>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</si>
  <si>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</si>
  <si>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</si>
  <si>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</si>
  <si>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</si>
  <si>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</si>
  <si>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</si>
  <si>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</si>
  <si>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</si>
  <si>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</si>
  <si>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</si>
  <si>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</si>
  <si>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</si>
  <si>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</si>
  <si>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</si>
  <si>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</si>
  <si>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</si>
  <si>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</si>
  <si>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</si>
  <si>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</si>
  <si>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</si>
  <si>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</si>
  <si>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</si>
  <si>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</si>
  <si>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</si>
  <si>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</si>
  <si>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</si>
  <si>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</si>
  <si>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</si>
  <si>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</si>
  <si>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</si>
  <si>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</si>
  <si>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</si>
  <si>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</si>
  <si>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</si>
  <si>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</si>
  <si>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</si>
  <si>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</si>
  <si>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</si>
  <si>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</si>
  <si>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</si>
  <si>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</si>
  <si>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</si>
  <si>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</si>
  <si>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</si>
  <si>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</si>
  <si>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</si>
  <si>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</si>
  <si>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</si>
  <si>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</si>
  <si>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</si>
  <si>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</si>
  <si>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</si>
  <si>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</si>
  <si>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</si>
  <si>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</si>
  <si>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</si>
  <si>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</si>
  <si>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</si>
  <si>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</si>
  <si>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</si>
  <si>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</si>
  <si>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WIN2012-001</t>
  </si>
  <si>
    <t>SA-22</t>
  </si>
  <si>
    <t>Unsupported System Components</t>
  </si>
  <si>
    <t>Test (Manual)</t>
  </si>
  <si>
    <t>Vendor Support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</si>
  <si>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</si>
  <si>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</si>
  <si>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</si>
  <si>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Support:
</t>
    </r>
    <r>
      <rPr>
        <sz val="10"/>
        <color theme="1"/>
        <rFont val="Arial"/>
        <family val="2"/>
      </rPr>
      <t>Win 2012 Mainstream: 10/09/2018
Extended Support: 10/10/2023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</si>
  <si>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</si>
  <si>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</si>
  <si>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</si>
  <si>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Windows Server Operation System to a vendor-supported version. Once deployed, harden the upgraded system in accordance with IRS standards using the corresponding SCSEM for a Windows Server.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</si>
  <si>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</si>
  <si>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</si>
  <si>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WIN2012-002</t>
  </si>
  <si>
    <t>SI-2</t>
  </si>
  <si>
    <t>Flaw Remediation</t>
  </si>
  <si>
    <t>Keep OS Patch Level Current</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</si>
  <si>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</si>
  <si>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</si>
  <si>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</si>
  <si>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</si>
  <si>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</si>
  <si>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</si>
  <si>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2012 Server security patches for Security-relevant software updates to include, patches, service packs, hot fixes, and antivirus signatures. </t>
  </si>
  <si>
    <t>To close this finding, please provide a screenshot of the updated windows version and its patch level with the agency's CAP.</t>
  </si>
  <si>
    <t>WIN2012-003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</si>
  <si>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</si>
  <si>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</si>
  <si>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</si>
  <si>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</si>
  <si>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</si>
  <si>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</si>
  <si>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</si>
  <si>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</si>
  <si>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</si>
  <si>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WIN2012-004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</si>
  <si>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</si>
  <si>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</si>
  <si>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</si>
  <si>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</si>
  <si>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</si>
  <si>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</si>
  <si>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</si>
  <si>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</si>
  <si>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</si>
  <si>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</si>
  <si>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</si>
  <si>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WIN2012-005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</si>
  <si>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</si>
  <si>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</si>
  <si>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</si>
  <si>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</si>
  <si>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</si>
  <si>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</si>
  <si>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</si>
  <si>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</si>
  <si>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</si>
  <si>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</si>
  <si>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</si>
  <si>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</si>
  <si>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</si>
  <si>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</si>
  <si>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</si>
  <si>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</si>
  <si>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CCE-37166-6</t>
  </si>
  <si>
    <t>Set "Enforces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</si>
  <si>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WIN2012-006</t>
  </si>
  <si>
    <t>Set "Maximum password age" to 90 or fewer days for Administrators and Standard Users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</si>
  <si>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</si>
  <si>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security setting "Maximum password age" is set to 90 or fewer days for Administrators and Standard Users</t>
  </si>
  <si>
    <t>The setting "Maximum password age" is not set to "90 or fewer days, but not 0".</t>
  </si>
  <si>
    <t>Added requirement for Standard Users</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</si>
  <si>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</si>
  <si>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</si>
  <si>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</si>
  <si>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</si>
  <si>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Standard Users, but not 0: Computer Configuration\Policies\Windows Settings\Security Settings\Account Policies\Password Policy\Maximum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</si>
  <si>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</si>
  <si>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CCE-37167-4</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</si>
  <si>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</si>
  <si>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</si>
  <si>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WIN2012-007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</si>
  <si>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</si>
  <si>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</si>
  <si>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setting 'Minimum password age' is set to '1 or more day(s)'</t>
  </si>
  <si>
    <t>The setting "Minimum password age" is not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</si>
  <si>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</si>
  <si>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</si>
  <si>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</si>
  <si>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</si>
  <si>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</si>
  <si>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</si>
  <si>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CCE-37073-4</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</si>
  <si>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</si>
  <si>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WIN2012-008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</si>
  <si>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</si>
  <si>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The recommended state for this setting is: 14or more character(s).</t>
  </si>
  <si>
    <t>The setting "Minimum password length" is set to "14 or more character(s)"</t>
  </si>
  <si>
    <t>The setting "Minimum password length" is not set to "14 or more character(s)".</t>
  </si>
  <si>
    <t>Updated to 14to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</si>
  <si>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</si>
  <si>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</si>
  <si>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</si>
  <si>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</si>
  <si>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</si>
  <si>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</si>
  <si>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CCE-36534-6</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</si>
  <si>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</si>
  <si>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WIN2012-009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</si>
  <si>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</si>
  <si>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</si>
  <si>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set to 'Enabled'</t>
  </si>
  <si>
    <t>The setting "Password must meet complexity requirements" is not set to "Enabled".</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</si>
  <si>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</si>
  <si>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</si>
  <si>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</si>
  <si>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</si>
  <si>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</si>
  <si>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</si>
  <si>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CCE-37063-5</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</si>
  <si>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</si>
  <si>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WIN2012-010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</si>
  <si>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</si>
  <si>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</si>
  <si>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set to 'Disabled'</t>
  </si>
  <si>
    <t>The setting "Store passwords using reversible encryption" is not set to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</si>
  <si>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</si>
  <si>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</si>
  <si>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</si>
  <si>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</si>
  <si>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</si>
  <si>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</si>
  <si>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CCE-36286-3</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</si>
  <si>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</si>
  <si>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WIN2012-011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</si>
  <si>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</si>
  <si>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</si>
  <si>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</si>
  <si>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</si>
  <si>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setting 'Account lockout duration' is set to '120 or more minutes'</t>
  </si>
  <si>
    <t>The setting "Account lockout duration" is not set to "120 or more minute(s)".</t>
  </si>
  <si>
    <t>Updated to '120 or more minutes' - Pub 1075 9/2016</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</si>
  <si>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</si>
  <si>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</si>
  <si>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</si>
  <si>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</si>
  <si>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</si>
  <si>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</si>
  <si>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</si>
  <si>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</si>
  <si>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CCE-37034-6</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</si>
  <si>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</si>
  <si>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WIN2012-012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</si>
  <si>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</si>
  <si>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</si>
  <si>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The setting 'Account lockout threshold' is set to '3 or fewer invalid logon attempt(s), but not 0'</t>
  </si>
  <si>
    <t>The setting "Account lockout threshold" is not set to "3 or fewer invalid logon attempt(s) or is set to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</si>
  <si>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</si>
  <si>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</si>
  <si>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</si>
  <si>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</si>
  <si>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</si>
  <si>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</si>
  <si>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</si>
  <si>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CCE-36008-1</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</si>
  <si>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</si>
  <si>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WIN2012-013</t>
  </si>
  <si>
    <t>Set "Reset account lockout counter after" to "120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</si>
  <si>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or more minute(s)`.</t>
  </si>
  <si>
    <t>The setting 'Reset account lockout counter after' is set to '120 or more minutes'</t>
  </si>
  <si>
    <t>The setting "Reset account lockout counter after" is not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</si>
  <si>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</si>
  <si>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</si>
  <si>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more minute(s)`:
Computer Configuration\Policies\Windows Settings\Security Settings\Account Policies\Account Lockout Policy\Reset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</si>
  <si>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</si>
  <si>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CCE-36883-7</t>
  </si>
  <si>
    <t>Set "Reset account lockout counter after" to "120 or more minutes". One method to achieve the recommended configuration via Group Policy is to perform the following:
Set the following UI path to 120 or more minute(s):
Computer Configuration\Policies\Windows Settings\Security Settings\Account Policies\Account Lockout Policy\Reset account lockout counter after</t>
  </si>
  <si>
    <t>WIN2012-014</t>
  </si>
  <si>
    <t>CM-6</t>
  </si>
  <si>
    <t>Configuration Settings</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</si>
  <si>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</si>
  <si>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</si>
  <si>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</si>
  <si>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</si>
  <si>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</si>
  <si>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</si>
  <si>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</si>
  <si>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</si>
  <si>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</si>
  <si>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</si>
  <si>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</si>
  <si>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CCE-37056-9</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</si>
  <si>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</si>
  <si>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WIN2012-015</t>
  </si>
  <si>
    <t xml:space="preserve"> Configure "Access this computer from the network"</t>
  </si>
  <si>
    <t>This policy setting allows other users on the network to connect to the computer and is required by various network protocols that include Server Message Block (SMB)-based protocols, NetBIOS, Common Internet File System (CIFS), and Component Object Model Plus (COM+).
- **Level 1 - Domain Controller.** The recommended state for this setting is: `Administrators, Authenticated Users, ENTERPRISE DOMAIN CONTROLLERS`.
- **Level 1 - Member Server.** The recommended state for this setting is: `Administrators, Authenticated Users`.</t>
  </si>
  <si>
    <t>The setting 'Access this computer from the network' is set to 'Administrators, Authenticated Users, Enterprise Domain Controllers'</t>
  </si>
  <si>
    <t>The setting "Access this computer from the network" is not set to "Administrators, Authenticated Users, Enterprise Domain Controllers".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</si>
  <si>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</si>
  <si>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</si>
  <si>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</si>
  <si>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</si>
  <si>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CCE-35818-4</t>
  </si>
  <si>
    <t>Set "Access this computer from the network" to "Administrators, Authenticated Users, Enterprise Domain Controllers". One method to achieve the recommended configuration via Group Policy is to perform the following:
Set the following UI path to Administrators, Authenticated Users, Enterprise Domain Controllers:
Computer Configuration\Policies\Windows Settings\Security Settings\Local Policies\User Rights Assignment\Access this computer from the network</t>
  </si>
  <si>
    <t>WIN2012-016</t>
  </si>
  <si>
    <t>AC-3</t>
  </si>
  <si>
    <t>Access Enforcement</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</si>
  <si>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</si>
  <si>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</si>
  <si>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</si>
  <si>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</si>
  <si>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</si>
  <si>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</si>
  <si>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</si>
  <si>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</si>
  <si>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CCE-36876-1</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</si>
  <si>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</si>
  <si>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WIN2012-017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</si>
  <si>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</si>
  <si>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</si>
  <si>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</si>
  <si>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</si>
  <si>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</si>
  <si>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</si>
  <si>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2.2.5</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</si>
  <si>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</si>
  <si>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</si>
  <si>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</si>
  <si>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CCE-37071-8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</si>
  <si>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</si>
  <si>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WIN2012-018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</si>
  <si>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</si>
  <si>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t>
  </si>
  <si>
    <t>The setting 'Allow log on locally' is set to 'Administrators'</t>
  </si>
  <si>
    <t>The setting "Allow log on locally" is not set to "Administrators".</t>
  </si>
  <si>
    <t>2.2.6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</si>
  <si>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</si>
  <si>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</si>
  <si>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</si>
  <si>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CCE-37659-0</t>
  </si>
  <si>
    <t>Set "Allow log on locally" to "Administrators". One method to achieve the recommended configuration via Group Policy is to perform the following:
Set the following UI path to Administrators:
Computer Configuration\Policies\Windows Settings\Security Settings\Local Policies\User Rights Assignment\Allow log on locally</t>
  </si>
  <si>
    <t>WIN2012-019</t>
  </si>
  <si>
    <t xml:space="preserve"> Configure "Allow log on through Remote Desktop Services"</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</si>
  <si>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 **Level 1 - Domain Controller.** The recommended state for this setting is: `Administrators`.
- **Level 1 - Member Server.**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</si>
  <si>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The setting 'Allow log on through Remote Desktop Services' is set to 'Administrators, Remote Desktop Users'</t>
  </si>
  <si>
    <t>The setting "Allow log on through Remote Desktop Services" is not set to "Administrators, Remote Desktop Users".</t>
  </si>
  <si>
    <t>2.2.7</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</si>
  <si>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</si>
  <si>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 xml:space="preserve">To establish the recommended configuration via GP, configure the following UI path:
Computer Configuration\Policies\Windows Settings\Security Settings\Local Policies\User Rights Assignment\Allow log on through Remote Desktop Services.
</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</si>
  <si>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</si>
  <si>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CCE-37072-6</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</si>
  <si>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</si>
  <si>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WIN2012-020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</si>
  <si>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</si>
  <si>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</si>
  <si>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The setting 'Back up files and directories' is set to 'Administrators'</t>
  </si>
  <si>
    <t>The setting "Back up files and directories" is not set to "Administrators".</t>
  </si>
  <si>
    <t>2.2.8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</si>
  <si>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</si>
  <si>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</si>
  <si>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</si>
  <si>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CCE-35912-5</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</si>
  <si>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</si>
  <si>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WIN2012-021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</si>
  <si>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</si>
  <si>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</si>
  <si>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</si>
  <si>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</si>
  <si>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2.2.9</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</si>
  <si>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</si>
  <si>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</si>
  <si>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</si>
  <si>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CCE-37452-0</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</si>
  <si>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</si>
  <si>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WIN2012-022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</si>
  <si>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</si>
  <si>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</si>
  <si>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The setting 'Change the time zone' is set to 'Administrators, LOCAL SERVICE'</t>
  </si>
  <si>
    <t>The setting "Change the time zone" is not set to "Administrators, LOCAL SERVICE".</t>
  </si>
  <si>
    <t>2.2.10</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</si>
  <si>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</si>
  <si>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Configuration\Policies\Windows Settings\Security Settings\Local Policies\User Rights Assignment\Change the time zone.</t>
  </si>
  <si>
    <t>CCE-37700-2</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</si>
  <si>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</si>
  <si>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WIN2012-023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</si>
  <si>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</si>
  <si>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</si>
  <si>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pagefile' is set to 'Administrators'</t>
  </si>
  <si>
    <t>The setting "Create a pagefile" is not set to "Administrators".</t>
  </si>
  <si>
    <t>2.2.11</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</si>
  <si>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</si>
  <si>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</si>
  <si>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CCE-35821-8</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</si>
  <si>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</si>
  <si>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WIN2012-024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</si>
  <si>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</si>
  <si>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</si>
  <si>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</si>
  <si>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</si>
  <si>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2.2.12</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</si>
  <si>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</si>
  <si>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</si>
  <si>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CCE-36861-3</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</si>
  <si>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</si>
  <si>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WIN2012-025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</si>
  <si>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</si>
  <si>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</si>
  <si>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setting 'Create global objects' is set to 'Administrators, LOCAL SERVICE, NETWORK SERVICE, SERVICE'</t>
  </si>
  <si>
    <t>The setting "Create global objects" is not set to "Administrators, LOCAL SERVICE, NETWORK SERVICE, SERVICE".</t>
  </si>
  <si>
    <t>2.2.13</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</si>
  <si>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</si>
  <si>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</si>
  <si>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CCE-37453-8</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</si>
  <si>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</si>
  <si>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WIN2012-026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</si>
  <si>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</si>
  <si>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</si>
  <si>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</si>
  <si>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</si>
  <si>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2.2.14</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</si>
  <si>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</si>
  <si>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</si>
  <si>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CCE-36532-0</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</si>
  <si>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</si>
  <si>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WIN2012-027</t>
  </si>
  <si>
    <t xml:space="preserve"> Configure "Create symbolic links"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</si>
  <si>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 **Level 1 - Domain Controller.** The recommended state for this setting is: `Administrators`.
- **Level 1 - Member Server.** The recommended state for this setting is: `Administrators` and (when the _Hyper-V_ Role is installed) `NT VIRTUAL MACHINE\Virtual Machines`.</t>
  </si>
  <si>
    <t>The setting 'Create symbolic links' is set to 'Administrators'</t>
  </si>
  <si>
    <t>The setting "Create symbolic links" is not set to "Administrators".</t>
  </si>
  <si>
    <t>2.2.15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</si>
  <si>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</si>
  <si>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</si>
  <si>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</si>
  <si>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CCE-35823-4</t>
  </si>
  <si>
    <t>Set "Create symbolic links" to "Administrators". One method to achieve the recommended configuration via Group Policy is to perform the following:
Set the following UI path to Administrators:
Computer Configuration\Policies\Windows Settings\Security Settings\Local Policies\User Rights Assignment\Create symbolic links</t>
  </si>
  <si>
    <t>WIN2012-028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</si>
  <si>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</si>
  <si>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</si>
  <si>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</si>
  <si>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</si>
  <si>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2.2.16</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</si>
  <si>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</si>
  <si>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</si>
  <si>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</si>
  <si>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CCE-37075-9</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</si>
  <si>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</si>
  <si>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WIN2012-029</t>
  </si>
  <si>
    <t>Configure "Deny access to this computer from the network"</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</si>
  <si>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 **Level 1 - Domain Controller.** The recommended state for this setting is to include: `Guests`.
- **Level 1 - Member Server.**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</si>
  <si>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setting 'Deny access to this computer from the network' is set to 'Guests, Local Account, Administrators'</t>
  </si>
  <si>
    <t>The setting "Deny access to this computer from the network" is not set to "Guests, Local Account, Administrators".</t>
  </si>
  <si>
    <t>HAC59</t>
  </si>
  <si>
    <t>HAC59: The guest account has improper access to data and/or resources</t>
  </si>
  <si>
    <t>2.2.17</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</si>
  <si>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</si>
  <si>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configure the following UI path: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</si>
  <si>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</si>
  <si>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CCE-37954-5</t>
  </si>
  <si>
    <t>Set "Deny access to this computer from the network" to "Guests, Local Account, Administrators". One method to achieve the recommended configuration via Group Policy is to perform the following:
Set  the following UI path to Guests, Local Account, Administrators:
Computer Configuration\Policies\Windows Settings\Security Settings\Local Policies\User Rights Assignment\Deny access to this computer from the network</t>
  </si>
  <si>
    <t>WIN2012-030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</si>
  <si>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</si>
  <si>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</si>
  <si>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to include 'Guests'</t>
  </si>
  <si>
    <t>The setting "Deny log on as a batch job" does not include "Guests".</t>
  </si>
  <si>
    <t>2.2.18</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</si>
  <si>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</si>
  <si>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</si>
  <si>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</si>
  <si>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CCE-36923-1</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</si>
  <si>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</si>
  <si>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WIN2012-031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</si>
  <si>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</si>
  <si>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</si>
  <si>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to include 'Guests'</t>
  </si>
  <si>
    <t>The setting "Deny log on as a service" does not include "Guests".</t>
  </si>
  <si>
    <t>2.2.19</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</si>
  <si>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</si>
  <si>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</si>
  <si>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</si>
  <si>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CCE-36877-9</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</si>
  <si>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</si>
  <si>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WIN2012-032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</si>
  <si>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</si>
  <si>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</si>
  <si>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to include 'Guests'</t>
  </si>
  <si>
    <t>The setting "Deny log on locally" does not include "Guests".</t>
  </si>
  <si>
    <t>2.2.20</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</si>
  <si>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</si>
  <si>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</si>
  <si>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</si>
  <si>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CCE-37146-8</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</si>
  <si>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</si>
  <si>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WIN2012-033</t>
  </si>
  <si>
    <t>Configure "Deny log on through Remote Desktop Services"</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</si>
  <si>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 **Level 1 - Domain Controller.** The recommended state for this setting is: `Guests`.
- **Level 1 - Member Server.**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</si>
  <si>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setting 'Deny log on through Remote Desktop Services' to include 'Guests, Local account'</t>
  </si>
  <si>
    <t>The setting "Deny log on through Remote Desktop Services" does not include "Guests, Local account".</t>
  </si>
  <si>
    <t>2.2.21</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</si>
  <si>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</si>
  <si>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configure the following UI path: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</si>
  <si>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</si>
  <si>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CCE-36867-0</t>
  </si>
  <si>
    <t>Set "Deny log on through Remote Desktop Services" to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</si>
  <si>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WIN2012-034</t>
  </si>
  <si>
    <t>Configure "Enable computer and user accounts to be trusted for delegation"</t>
  </si>
  <si>
    <t>This policy setting allows users to change the Trusted for Delegation setting on a computer object in Active Directory. Abuse of this privilege could allow unauthorized users to impersonate other users on the network.
- **Level 1 - Domain Controller.** The recommended state for this setting is: `Administrators`.
- **Level 1 - Member Server.** The recommended state for this setting is: `No One`.
**Note:** This user right is considered a "sensitive privilege" for the purposes of auditing.</t>
  </si>
  <si>
    <t>The setting 'Enable computer and user accounts to be trusted for delegation' is set to 'No One' (empty)</t>
  </si>
  <si>
    <t>The setting "Enable computer and user accounts to be trusted for delegation" is not set to "No One" (empty).</t>
  </si>
  <si>
    <t>2.2.22</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</si>
  <si>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</si>
  <si>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Configuration\Policies\Windows Settings\Security Settings\Local Policies\User Rights Assignment\Enable computer and user accounts to be trusted for delegation.</t>
  </si>
  <si>
    <t>CCE-36860-5</t>
  </si>
  <si>
    <t>Set "Enable computer and user accounts to be trusted for delegation" to "No One". One method to achieve the recommended configuration via GP:
Set the following UI path to No One:
Computer Configuration\Policies\Windows Settings\Security Settings\Local Policies\User Rights Assignment\Enable computer and user accounts to be trusted for delegation</t>
  </si>
  <si>
    <t>WIN2012-035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</si>
  <si>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</si>
  <si>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</si>
  <si>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</si>
  <si>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</si>
  <si>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2.2.23</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</si>
  <si>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</si>
  <si>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</si>
  <si>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</si>
  <si>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CCE-37877-8</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</si>
  <si>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</si>
  <si>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WIN2012-036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</si>
  <si>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</si>
  <si>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</si>
  <si>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setting 'Generate security audits' is set to 'LOCAL SERVICE, NETWORK SERVICE'</t>
  </si>
  <si>
    <t>The setting "Generate security audits" is not set to "LOCAL SERVICE, NETWORK SERVICE".</t>
  </si>
  <si>
    <t>2.2.24</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</si>
  <si>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</si>
  <si>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</si>
  <si>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the _Web Server (IIS)_ Role with _Web Services_ Role Service, you will need to allow the IIS application pool(s) to be granted this user right.</t>
  </si>
  <si>
    <t>CCE-37639-2</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</si>
  <si>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</si>
  <si>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WIN2012-037</t>
  </si>
  <si>
    <t>Configure "Impersonate a client after authentication"</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</si>
  <si>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 **Level 1 - Domain Controller.** The recommended state for this setting is: ``Administrators, LOCAL SERVICE, NETWORK SERVICE, SERVICE``.
- **Level 1 - Member Server.**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</si>
  <si>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setting 'Impersonate a client after authentication' is set to 'Administrators, Local Service, Service, Network Service, IIS_IUSRS'</t>
  </si>
  <si>
    <t>The setting "Impersonate a client after authentication" is not set to "Administrators, Local Service, Service, Network Service, IIS_IUSRS".</t>
  </si>
  <si>
    <t>2.2.25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</si>
  <si>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</si>
  <si>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configure the following UI path:
Computer Configuration\Policies\Windows Settings\Security Settings\Local Policies\User Rights Assignment\Impersonate a client after authentication.</t>
  </si>
  <si>
    <t>In most cases this configuration will have no impact. If you have installed the _Web Server (IIS)_ Role with _Web Services_ Role Service, you will need to also assign the user right to `IIS_IUSRS`.</t>
  </si>
  <si>
    <t>CCE-37106-2</t>
  </si>
  <si>
    <t>Set "Impersonate a client after authentication" to "Administrators, Local Service, Service, Network Service, IIS_IUSRS". One method to achieve the recommended configuration via Group Policy is to perform the following:
Set the following UI path to Administrators, Local Service, Service, Network Service, IIS_IUSRS:
Computer Configuration\Policies\Windows Settings\Security Settings\Local Policies\User Rights Assignment\Impersonate a client after authentication</t>
  </si>
  <si>
    <t>WIN2012-038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</si>
  <si>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</si>
  <si>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</si>
  <si>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setting 'Increase scheduling priority' is set to 'Administrators'</t>
  </si>
  <si>
    <t>The setting "Increase scheduling priority" is not set to "Administrators".</t>
  </si>
  <si>
    <t>2.2.26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</si>
  <si>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</si>
  <si>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Configuration\Policies\Windows Settings\Security Settings\Local Policies\User Rights Assignment\Increase scheduling priority.</t>
  </si>
  <si>
    <t>CCE-38326-5</t>
  </si>
  <si>
    <t>Set "Increase scheduling priority" to "Administrators". One method to achieve the recommended configuration via Group Policy is to perform the following:
Set the following UI path to Administrators:
Computer Configuration\Policies\Windows Settings\Security Settings\Local Policies\User Rights Assignment\Increase scheduling priority</t>
  </si>
  <si>
    <t>WIN2012-039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</si>
  <si>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</si>
  <si>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</si>
  <si>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</si>
  <si>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</si>
  <si>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2.2.27</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</si>
  <si>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</si>
  <si>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</si>
  <si>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</si>
  <si>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CCE-36318-4</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</si>
  <si>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</si>
  <si>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WIN2012-040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</si>
  <si>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</si>
  <si>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</si>
  <si>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 (empty)</t>
  </si>
  <si>
    <t>The setting "Lock pages in memory" is not set to "No One" (empty).</t>
  </si>
  <si>
    <t>2.2.28</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</si>
  <si>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</si>
  <si>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</si>
  <si>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CCE-36495-0</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</si>
  <si>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</si>
  <si>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WIN2012-041</t>
  </si>
  <si>
    <t xml:space="preserve"> Configure "Manage auditing and security log"</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</si>
  <si>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granting the `Exchange Servers` group this privilege do conform with this benchmark. If the environment does not use Microsoft Exchange Server, then this privilege should be limited to only `Administrators` on DCs.
- **Level 1 - Domain Controller.** The recommended state for this setting is: `Administrators` and (when Exchange is running in the environment) `Exchange Servers`.
- **Level 1 - Member Server.**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</si>
  <si>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</si>
  <si>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</si>
  <si>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2.2.30</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</si>
  <si>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</si>
  <si>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Configuration\Policies\Windows Settings\Security Settings\Local Policies\User Rights Assignment\Manage auditing and security log.</t>
  </si>
  <si>
    <t>CCE-35906-7</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</si>
  <si>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</si>
  <si>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WIN2012-042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</si>
  <si>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</si>
  <si>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</si>
  <si>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 (empty)</t>
  </si>
  <si>
    <t>The setting "Modify an object label" is not set to "No One" (empty).</t>
  </si>
  <si>
    <t>2.2.31</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</si>
  <si>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</si>
  <si>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Configuration\Policies\Windows Settings\Security Settings\Local Policies\User Rights Assignment\Modify an object label.</t>
  </si>
  <si>
    <t>CCE-36054-5</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</si>
  <si>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</si>
  <si>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WIN2012-043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</si>
  <si>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</si>
  <si>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</si>
  <si>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</si>
  <si>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</si>
  <si>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2.2.32</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</si>
  <si>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</si>
  <si>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</si>
  <si>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CCE-38113-7</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</si>
  <si>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</si>
  <si>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WIN2012-044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</si>
  <si>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</si>
  <si>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</si>
  <si>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</si>
  <si>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</si>
  <si>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2.2.33</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</si>
  <si>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</si>
  <si>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</si>
  <si>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CCE-36143-6</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</si>
  <si>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</si>
  <si>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WIN2012-045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</si>
  <si>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</si>
  <si>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</si>
  <si>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</si>
  <si>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</si>
  <si>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2.2.34</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</si>
  <si>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</si>
  <si>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</si>
  <si>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</si>
  <si>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CCE-37131-0</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</si>
  <si>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</si>
  <si>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WIN2012-046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</si>
  <si>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</si>
  <si>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</si>
  <si>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</si>
  <si>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</si>
  <si>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2.2.35</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</si>
  <si>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</si>
  <si>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</si>
  <si>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CCE-36052-9</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</si>
  <si>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</si>
  <si>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WIN2012-047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</si>
  <si>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</si>
  <si>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</si>
  <si>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setting 'Replace a process level token' is set to 'LOCAL SERVICE, NETWORK SERVICE'</t>
  </si>
  <si>
    <t>The setting "Replace a process level token" is not set to "LOCAL SERVICE, NETWORK SERVICE".</t>
  </si>
  <si>
    <t>2.2.36</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</si>
  <si>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</si>
  <si>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</si>
  <si>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</si>
  <si>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CCE-37430-6</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</si>
  <si>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</si>
  <si>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WIN2012-048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</si>
  <si>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</si>
  <si>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</si>
  <si>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</si>
  <si>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</si>
  <si>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2.2.37</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</si>
  <si>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</si>
  <si>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</si>
  <si>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</si>
  <si>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CCE-37613-7</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</si>
  <si>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</si>
  <si>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WIN2012-049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</si>
  <si>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</si>
  <si>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</si>
  <si>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setting 'Shut down the system' is set to 'Administrators'</t>
  </si>
  <si>
    <t>The setting "Shut down the system" is not set to "Administrators".</t>
  </si>
  <si>
    <t>2.2.38</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</si>
  <si>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</si>
  <si>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To establish the recommended configuration via GP, set the following UI path to `Administrators`: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</si>
  <si>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</si>
  <si>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CCE-38328-1</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</si>
  <si>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</si>
  <si>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WIN2012-050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</si>
  <si>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</si>
  <si>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</si>
  <si>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</si>
  <si>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</si>
  <si>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2.2.40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</si>
  <si>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</si>
  <si>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</si>
  <si>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CCE-38325-7</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</si>
  <si>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</si>
  <si>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WIN2012-051</t>
  </si>
  <si>
    <t>AC-2</t>
  </si>
  <si>
    <t>Account Management</t>
  </si>
  <si>
    <t>Set "Accounts: Administrator account status" to "Disabled" (MS only)</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</si>
  <si>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</si>
  <si>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The setting 'Accounts: Administrator account status' is set to 'Disabled'</t>
  </si>
  <si>
    <t>The setting "Accounts: Administrator account status" is not set to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</si>
  <si>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</si>
  <si>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</si>
  <si>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</si>
  <si>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</si>
  <si>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</si>
  <si>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</si>
  <si>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</si>
  <si>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CCE-37953-7</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</si>
  <si>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</si>
  <si>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WIN2012-052</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</si>
  <si>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</si>
  <si>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</si>
  <si>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</si>
  <si>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</si>
  <si>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</si>
  <si>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</si>
  <si>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</si>
  <si>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</si>
  <si>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</si>
  <si>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</si>
  <si>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Users will not be able to log onto the computer with their Microsoft account.</t>
  </si>
  <si>
    <t>CCE-36147-7</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</si>
  <si>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</si>
  <si>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WIN2012-053</t>
  </si>
  <si>
    <t>Set "Accounts: Guest account status" to "Disabled" (MS only)</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</si>
  <si>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</si>
  <si>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set to 'Disabled'</t>
  </si>
  <si>
    <t>The setting "Accounts: Guest account status" is not set to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</si>
  <si>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</si>
  <si>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</si>
  <si>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</si>
  <si>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</si>
  <si>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CCE-37432-2</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</si>
  <si>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</si>
  <si>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WIN2012-054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</si>
  <si>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</si>
  <si>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</si>
  <si>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</si>
  <si>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setting 'Accounts: Limit local account use of blank passwords to console logon only' is set to 'Enabled'</t>
  </si>
  <si>
    <t>The setting "Accounts: Limit local account use of blank passwords to console logon only" is not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</si>
  <si>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</si>
  <si>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</si>
  <si>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</si>
  <si>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</si>
  <si>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</si>
  <si>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CCE-37615-2</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</si>
  <si>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</si>
  <si>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WIN2012-055</t>
  </si>
  <si>
    <t xml:space="preserve"> 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</si>
  <si>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</si>
  <si>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setting 'Accounts: Rename administrator account' is enabled and the account is set to a name other than Admin or Administrator</t>
  </si>
  <si>
    <t>The setting "Accounts: Rename administrator account" is enabled and the account is not set to a name other than Admin or Administrator.</t>
  </si>
  <si>
    <t>2.3.1.5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</si>
  <si>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</si>
  <si>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</si>
  <si>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</si>
  <si>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CCE-38233-3</t>
  </si>
  <si>
    <t>Set "Accounts: Rename administrator account" to ". One method to achieve the recommended configuration via Group Policy is to perform the following:
Configure the following UI path: Computer Configuration\Policies\Windows Settings\Security Settings\Local Policies\Security Options\Accounts: Rename administrator account.</t>
  </si>
  <si>
    <t>WIN2012-056</t>
  </si>
  <si>
    <t xml:space="preserve"> 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</si>
  <si>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</si>
  <si>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setting 'Accounts: Rename guest account' is enabled and the account is set to a name other than Guest</t>
  </si>
  <si>
    <t>The setting "Accounts: Rename guest account" is enabled and the account is not set to a name other than Guest.</t>
  </si>
  <si>
    <t>2.3.1.6</t>
  </si>
  <si>
    <t>The Guest account exists on all computers that run the Windows 2000 or later operating systems. If you rename this account, it is slightly more difficult for unauthorized persons to guess this privileged user name and password combination.</t>
  </si>
  <si>
    <t>To establish the recommended configuration via GP, configure the following UI path:
Computer Configuration\Policies\Windows Settings\Security Settings\Local Policies\Security Options\Accounts: Rename guest account.</t>
  </si>
  <si>
    <t>There should be little impact, because the Guest account is disabled by default.</t>
  </si>
  <si>
    <t>CCE-38027-9</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</si>
  <si>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</si>
  <si>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WIN2012-057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</si>
  <si>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</si>
  <si>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</si>
  <si>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</si>
  <si>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</si>
  <si>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Navigate to the UI Path articulated in the Remediation section and confirm it is set as prescribed. This group policy setting is backed by the following registry location:
HKEY_LOCAL_MACHINE\SYSTEM\CurrentControlSet\Control\Lsa:SCENoApplyLegacyAuditPolicy</t>
  </si>
  <si>
    <t>The setting 'Audit: Force audit policy subcategory settings (Windows Vista or later) to override audit policy category settings' is set to 'Enabled'</t>
  </si>
  <si>
    <t>The setting "Audit: Force audit policy subcategory settings (Windows Vista or later) to override audit policy category settings" is not set to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</si>
  <si>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</si>
  <si>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</si>
  <si>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</si>
  <si>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</si>
  <si>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</si>
  <si>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</si>
  <si>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CCE-37850-5</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</si>
  <si>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</si>
  <si>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WIN2012-058</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</si>
  <si>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</si>
  <si>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</si>
  <si>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</si>
  <si>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setting 'Audit: Shut down system immediately if unable to log security audits' is set to 'Disabled'</t>
  </si>
  <si>
    <t>The setting "Audit: Shut down system immediately if unable to log security audits" is not set to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</si>
  <si>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</si>
  <si>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</si>
  <si>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</si>
  <si>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</si>
  <si>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</si>
  <si>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CCE-35907-5</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</si>
  <si>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</si>
  <si>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WIN2012-059</t>
  </si>
  <si>
    <t>CM-7</t>
  </si>
  <si>
    <t>Least Functionality</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</si>
  <si>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</si>
  <si>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</si>
  <si>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Navigate to the UI Path articulated in the Remediation section and confirm it is set as prescribed. This group policy setting is backed by the following registry location:
HKEY_LOCAL_MACHINE\SOFTWARE\Microsoft\Windows NT\CurrentVersion\Winlogon:AllocateDASD.</t>
  </si>
  <si>
    <t>The setting 'Devices: Allowed to format and eject removable media' is set to 'Administrators'</t>
  </si>
  <si>
    <t>The setting "Devices: Allowed to format and eject removable media" is not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</si>
  <si>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</si>
  <si>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</si>
  <si>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</si>
  <si>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Configuration\Policies\Windows Settings\Security Settings\Local Policies\Security Options\Devices: Allowed to format and eject removable media.</t>
  </si>
  <si>
    <t>CCE-37701-0</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</si>
  <si>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</si>
  <si>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WIN2012-060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</si>
  <si>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</si>
  <si>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</si>
  <si>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</si>
  <si>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The setting 'Devices: Prevent users from installing printer drivers' is set to 'Enabled'</t>
  </si>
  <si>
    <t>The setting "Devices: Prevent users from installing printer drivers" is not set to "Enabled".</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</si>
  <si>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</si>
  <si>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</si>
  <si>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Configuration\Policies\Windows Settings\Security Settings\Local Policies\Security Options\Devices: Prevent users from installing printer drivers.</t>
  </si>
  <si>
    <t>CCE-37942-0</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</si>
  <si>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</si>
  <si>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WIN2012-061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</si>
  <si>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</si>
  <si>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</si>
  <si>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</si>
  <si>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setting 'Domain member: Digitally encrypt or sign secure channel data (always)' is set to 'Enabled'</t>
  </si>
  <si>
    <t>The setting "Domain member: Digitally encrypt or sign secure channel data (always)" is not set to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</si>
  <si>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</si>
  <si>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</si>
  <si>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</si>
  <si>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</si>
  <si>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</si>
  <si>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</si>
  <si>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</si>
  <si>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CCE-36142-8</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</si>
  <si>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</si>
  <si>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WIN2012-062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</si>
  <si>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</si>
  <si>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</si>
  <si>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</si>
  <si>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setting 'Domain member: Digitally encrypt secure channel data (when possible)' is set to 'Enabled'</t>
  </si>
  <si>
    <t>The setting "Domain member: Digitally encrypt secure channel data (when possible)" is not set to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</si>
  <si>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</si>
  <si>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</si>
  <si>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</si>
  <si>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CCE-37130-2</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</si>
  <si>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</si>
  <si>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WIN2012-063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</si>
  <si>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</si>
  <si>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</si>
  <si>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</si>
  <si>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setting 'Domain member: Digitally sign secure channel data (when possible)' is set to 'Enabled'</t>
  </si>
  <si>
    <t>The setting "Domain member: Digitally sign secure channel data (when possible)" is not set to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</si>
  <si>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</si>
  <si>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</si>
  <si>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</si>
  <si>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CCE-37222-7</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</si>
  <si>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</si>
  <si>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WIN2012-064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</si>
  <si>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</si>
  <si>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</si>
  <si>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</si>
  <si>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setting 'Domain member: Disable machine account password changes' is set to 'Disabled'</t>
  </si>
  <si>
    <t>The setting "Domain member: Disable machine account password changes" is not set to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</si>
  <si>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</si>
  <si>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</si>
  <si>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</si>
  <si>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CCE-37508-9</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</si>
  <si>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</si>
  <si>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WIN2012-065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</si>
  <si>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</si>
  <si>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</si>
  <si>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The setting 'Domain member: Maximum machine account password age' is set to '30 or fewer days, but not 0'</t>
  </si>
  <si>
    <t>The setting "Domain member: Maximum machine account password age" is not set to "30 or fewer days or is set to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</si>
  <si>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</si>
  <si>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</si>
  <si>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</si>
  <si>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CCE-37431-4</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</si>
  <si>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</si>
  <si>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WIN2012-066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</si>
  <si>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</si>
  <si>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</si>
  <si>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</si>
  <si>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</si>
  <si>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</si>
  <si>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setting 'Domain member: Require strong (Windows 2000 or later) session key' is set to 'Enabled'</t>
  </si>
  <si>
    <t>The setting "Domain member: Require strong (Windows 2000 or later) session key" is not set to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</si>
  <si>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</si>
  <si>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</si>
  <si>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</si>
  <si>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</si>
  <si>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CCE-37614-5</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</si>
  <si>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</si>
  <si>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WIN2012-067</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</si>
  <si>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</si>
  <si>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</si>
  <si>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</si>
  <si>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setting 'Interactive logon: Do not display last user name' is set to 'Enabled'</t>
  </si>
  <si>
    <t>The setting "Interactive logon: Do not display last user name" is not set to "Enabled".</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</si>
  <si>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</si>
  <si>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</si>
  <si>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</si>
  <si>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</si>
  <si>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</si>
  <si>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CCE-36056-0</t>
  </si>
  <si>
    <t>Set "Interactive logon: Do not display last user name" to "Enabled". One method to achieve the recommended configuration via Group Policy is to perform the following:
Set the following UI path to Enabled:
Computer Configuration\Policies\Windows Settings\Security Settings\Local Policies\Security Options\Interactive logon: Do not display last user name</t>
  </si>
  <si>
    <t>WIN2012-068</t>
  </si>
  <si>
    <t>Set "Interactive logon: Do not require CTRL+ALT+DEL" to "Disabled"</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</si>
  <si>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</si>
  <si>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</si>
  <si>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setting 'Interactive logon: Do not require CTRL+ALT+DEL' is set to 'Disabled'</t>
  </si>
  <si>
    <t>The setting "Interactive logon: Do not require CTRL+ALT+DEL" is not set to "Disabled".</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</si>
  <si>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</si>
  <si>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</si>
  <si>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</si>
  <si>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</si>
  <si>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CCE-37637-6</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</si>
  <si>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</si>
  <si>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WIN2012-069</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</si>
  <si>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</si>
  <si>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</si>
  <si>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</si>
  <si>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setting 'Interactive logon: Machine inactivity limit' is set to '900 or fewer second(s), but not 0'</t>
  </si>
  <si>
    <t>The setting "Interactive logon: Machine inactivity limit" is not set to "900 or fewer second(s) or is set to 0".</t>
  </si>
  <si>
    <t>HAC2</t>
  </si>
  <si>
    <t>HAC2: User sessions do not lock after the Publication 1075 required timeframe</t>
  </si>
  <si>
    <t>2.3.7.3</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</si>
  <si>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</si>
  <si>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</si>
  <si>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The screen saver will automatically activate when the computer has been unattended for the amount of time specified. The impact should be minimal since the screen saver is enabled by default.</t>
  </si>
  <si>
    <t>CCE-38235-8</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</si>
  <si>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</si>
  <si>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WIN2012-070</t>
  </si>
  <si>
    <t>AC-8</t>
  </si>
  <si>
    <t>System Use Notification</t>
  </si>
  <si>
    <t xml:space="preserve"> 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</si>
  <si>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</si>
  <si>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</si>
  <si>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</si>
  <si>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</si>
  <si>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</si>
  <si>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</si>
  <si>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</si>
  <si>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</si>
  <si>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</si>
  <si>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</si>
  <si>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</si>
  <si>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CCE-37226-8</t>
  </si>
  <si>
    <t>WIN2012-071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</si>
  <si>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</si>
  <si>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</si>
  <si>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</si>
  <si>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</si>
  <si>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</si>
  <si>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</si>
  <si>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</si>
  <si>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CCE-37512-1</t>
  </si>
  <si>
    <t>Set "Interactive logon: Message title for users attempting to log on" to "to a value that is consistent with the security and operational requirements of your organization". One method to achieve the recommended configuration via Group Policy is to perform the following:
Set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</si>
  <si>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WIN2012-072</t>
  </si>
  <si>
    <t>Set "Interactive logon: Prompt user to change password before expiration" to "14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</si>
  <si>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</si>
  <si>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</si>
  <si>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</si>
  <si>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</si>
  <si>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</si>
  <si>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</si>
  <si>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</si>
  <si>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</si>
  <si>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</si>
  <si>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to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</si>
  <si>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between 5 and 14 days.</t>
  </si>
  <si>
    <t>CCE-37622-8</t>
  </si>
  <si>
    <t>Set "Interactive logon: Prompt user to change password before expiration" to "14 days or more". One method to achieve the recommended configuration via Group Policy is to perform the following:
Set the following UI path to a value of 14 days or greater:
Computer Configuration\Policies\Windows Settings\Security Settings\Local Policies\Security Options\Interactive logon: Prompt user to change password before expiration</t>
  </si>
  <si>
    <t>WIN2012-073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</si>
  <si>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</si>
  <si>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</si>
  <si>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</si>
  <si>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setting 'Interactive logon: Require Domain Controller Authentication to unlock workstation' is set to 'Enabled' (MS only)</t>
  </si>
  <si>
    <t>The setting "Interactive logon: Require Domain Controller Authentication to unlock workstation" is not set to "Enabled" (MS only).</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</si>
  <si>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</si>
  <si>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</si>
  <si>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To implement the recommended configuration via GP, set the following UI path to `Enabled:`
Computer Configuration\Policies\Windows Settings\Security Settings\Local Policies\Security Options\Interactive logon: Require Domain Controller Authentication to unlock workstation.</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</si>
  <si>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</si>
  <si>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CCE-38240-8</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</si>
  <si>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</si>
  <si>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WIN2012-074</t>
  </si>
  <si>
    <t>Ensure "Interactive logon: Smart card removal behavior" is set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</si>
  <si>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</si>
  <si>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</si>
  <si>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</si>
  <si>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</si>
  <si>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</si>
  <si>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</si>
  <si>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</si>
  <si>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</si>
  <si>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CCE-38333-1</t>
  </si>
  <si>
    <t>Set "Interactive logon: Smart card removal behavior" to "Lock Workstation" or higher. To implement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</si>
  <si>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WIN2012-075</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</si>
  <si>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</si>
  <si>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</si>
  <si>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</si>
  <si>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setting 'Microsoft network client: Digitally sign communications (always)' is set to 'Enabled'</t>
  </si>
  <si>
    <t>The setting "Microsoft network client: Digitally sign communications (always)" is not set to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</si>
  <si>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</si>
  <si>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</si>
  <si>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</si>
  <si>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</si>
  <si>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</si>
  <si>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CCE-36325-9</t>
  </si>
  <si>
    <t>Set "Microsoft network client: Digitally sign communications (always)" to "Enabled". To implement the recommended configuration via GP: 
Set the following UI path to Enabled:
Computer Configuration\Policies\Windows Settings\Security Settings\Local Policies\Security Options\Microsoft network client: Digitally sign communications (always)</t>
  </si>
  <si>
    <t>WIN2012-076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</si>
  <si>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</si>
  <si>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</si>
  <si>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</si>
  <si>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setting 'Microsoft network client: Digitally sign communications (if server agrees)' is set to 'Enabled'</t>
  </si>
  <si>
    <t>The setting "Microsoft network client: Digitally sign communications (if server agrees)" is not set to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</si>
  <si>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</si>
  <si>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</si>
  <si>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</si>
  <si>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CCE-36269-9</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</si>
  <si>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</si>
  <si>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WIN2012-077</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</si>
  <si>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</si>
  <si>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</si>
  <si>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</si>
  <si>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setting 'Microsoft network client: Send unencrypted password to third-party SMB servers' is set to 'Disabled'</t>
  </si>
  <si>
    <t>The setting "Microsoft network client: Send unencrypted password to third-party SMB servers" is not set to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</si>
  <si>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</si>
  <si>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</si>
  <si>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</si>
  <si>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</si>
  <si>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CCE-37863-8</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</si>
  <si>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</si>
  <si>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WIN2012-078</t>
  </si>
  <si>
    <t>AC-12</t>
  </si>
  <si>
    <t>Session Termination</t>
  </si>
  <si>
    <t>Set "Microsoft network server: Amount of idle time required before suspending session" to "30 or fewer minute(s), but not 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</si>
  <si>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`30 or fewer minute(s), but not 0`.</t>
  </si>
  <si>
    <t>Navigate to the UI Path articulated in the Remediation section and confirm it is set as prescribed. This group policy setting is backed by the following registry location:
HKEY_LOCAL_MACHINE\SYSTEM\CurrentControlSet\Services\LanManServer\Parameters:AutoDisconnect.</t>
  </si>
  <si>
    <t>The setting 'Microsoft network server: Amount of idle time required before suspending session' is set to '30 or fewer minute(s), but not 0'</t>
  </si>
  <si>
    <t>The setting "Microsoft network server: Amount of idle time required before suspending session" is not set to "30 or fewer minute(s) or is set to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</si>
  <si>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</si>
  <si>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</si>
  <si>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</si>
  <si>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</si>
  <si>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</si>
  <si>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</si>
  <si>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</si>
  <si>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There will be little impact because SMB sessions will be re-established automatically if the client resumes activity.</t>
  </si>
  <si>
    <t>CCE-38046-9</t>
  </si>
  <si>
    <t>Set "Microsoft network server: Amount of idle time required before suspending session" to "15 or fewer minute(s), but not 0". One method to achieve the recommended configuration via Group Policy is to perform the following:
Set the following UI path to 15 or fewer minute(s), but not 0:
Computer Configuration\Policies\Windows Settings\Security Settings\Local Policies\Security Options\Microsoft network server: Amount of idle time required before suspending session</t>
  </si>
  <si>
    <t>WIN2012-079</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</si>
  <si>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</si>
  <si>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</si>
  <si>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</si>
  <si>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setting 'Microsoft network server: Digitally sign communications (always)' is set to 'Enabled'</t>
  </si>
  <si>
    <t>The setting "Microsoft network server: Digitally sign communications (always)" is not set to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</si>
  <si>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</si>
  <si>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</si>
  <si>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</si>
  <si>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CCE-37864-6</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</si>
  <si>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</si>
  <si>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WIN2012-080</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</si>
  <si>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</si>
  <si>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</si>
  <si>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</si>
  <si>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setting 'Microsoft network server: Digitally sign communications (if client agrees)' is set to 'Enabled'</t>
  </si>
  <si>
    <t>The setting "Microsoft network server: Digitally sign communications (if client agrees)" is not set to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</si>
  <si>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</si>
  <si>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</si>
  <si>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</si>
  <si>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CCE-35988-5</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</si>
  <si>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</si>
  <si>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WIN2012-081</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</si>
  <si>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</si>
  <si>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</si>
  <si>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</si>
  <si>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setting 'Microsoft network server: Disconnect clients when logon hours expire' is set to 'Enabled'</t>
  </si>
  <si>
    <t>The setting "Microsoft network server: Disconnect clients when logon hours expire" is not set to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</si>
  <si>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</si>
  <si>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</si>
  <si>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</si>
  <si>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</si>
  <si>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CCE-37972-7</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</si>
  <si>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</si>
  <si>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WIN2012-082</t>
  </si>
  <si>
    <t>Set "Microsoft network server: Server SPN target name validation level" to "Accept if provided by client" or higher (MS only)</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</si>
  <si>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18.4.14.1). **CIS therefore recommends against deploying this setting on Domain Controllers.**</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</si>
  <si>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</si>
  <si>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</si>
  <si>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</si>
  <si>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</si>
  <si>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</si>
  <si>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</si>
  <si>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</si>
  <si>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CCE-36170-9</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</si>
  <si>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</si>
  <si>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WIN2012-083</t>
  </si>
  <si>
    <t>SC-8</t>
  </si>
  <si>
    <t>Transmission Confidentiality and Integrity</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</si>
  <si>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</si>
  <si>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</si>
  <si>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set to 'Disabled'</t>
  </si>
  <si>
    <t>The setting "Network access: Allow anonymous SID/Name translation" is not set to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</si>
  <si>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</si>
  <si>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</si>
  <si>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</si>
  <si>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</si>
  <si>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CCE-36065-1</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</si>
  <si>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</si>
  <si>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WIN2012-084</t>
  </si>
  <si>
    <t>Set "Network access: Do not allow anonymous enumeration of SAM accounts" to "Enabled" (MS only)</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</si>
  <si>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</si>
  <si>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HKEY_LOCAL_MACHINE\SYSTEM\CurrentControlSet\Control\Lsa:RestrictAnonymousSAM.</t>
  </si>
  <si>
    <t>The setting 'Network access: Do not allow anonymous enumeration of SAM accounts' is set to 'Enabled'</t>
  </si>
  <si>
    <t>The setting "Network access: Do not allow anonymous enumeration of SAM accounts" is not set to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</si>
  <si>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</si>
  <si>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</si>
  <si>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</si>
  <si>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</si>
  <si>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CCE-36316-8</t>
  </si>
  <si>
    <t>Set "Network access: Do not allow anonymous enumeration of SAM accounts"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</si>
  <si>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WIN2012-085</t>
  </si>
  <si>
    <t>Set "Network access: Do not allow anonymous enumeration of SAM accounts and shares" to "Enabled" (MS only)</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</si>
  <si>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</si>
  <si>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t>
  </si>
  <si>
    <t>The setting 'Network access: Do not allow anonymous enumeration of SAM accounts and shares' is set to 'Enabled'</t>
  </si>
  <si>
    <t>The setting "Network access: Do not allow anonymous enumeration of SAM accounts and shares" is not set to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</si>
  <si>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</si>
  <si>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</si>
  <si>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</si>
  <si>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</si>
  <si>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CCE-36077-6</t>
  </si>
  <si>
    <t>Set "Network access: Do not allow anonymous enumeration of SAM accounts and shares"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</si>
  <si>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WIN2012-086</t>
  </si>
  <si>
    <t>Set "Network access: Let Everyone permissions apply to anonymous users" to "Disabled"</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</si>
  <si>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</si>
  <si>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</si>
  <si>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setting 'Network access: Let Everyone permissions apply to anonymous users' is set to 'Disabled'</t>
  </si>
  <si>
    <t>The setting "Network access: Let Everyone permissions apply to anonymous users" is not set to "Disabled".</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</si>
  <si>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</si>
  <si>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</si>
  <si>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</si>
  <si>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CCE-36148-5</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</si>
  <si>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</si>
  <si>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WIN2012-087</t>
  </si>
  <si>
    <t>Configure "Network access: Named Pipes that can be accessed anonymously"</t>
  </si>
  <si>
    <t>This policy setting determines which communication sessions, or pipes, will have attributes and permissions that allow anonymous access.
The recommended state for this setting is:
- **Level 1 - Domain Controller.** The recommended state for this setting is: `LSARPC, NETLOGON, SAMR` and (when the legacy _Computer Browser_ service is enabled) `BROWSER`.
- **Level 1 - Member Server.**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</si>
  <si>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Navigate to the UI Path articulated in the Remediation section and confirm it is set as prescribed. This group policy setting is backed by the following registry location:
HKEY_LOCAL_MACHINE\SYSTEM\CurrentControlSet\Services\LanManServer\Parameters:NullSessionPipes.</t>
  </si>
  <si>
    <t>The setting 'Network access: Named Pipes that can be accessed anonymously' is set to ''LSARPC, NETLOGON, SAMR'</t>
  </si>
  <si>
    <t>The setting "Network access: Named Pipes that can be accessed anonymously" is not set to ""LSARPC, NETLOGON, SAMR".</t>
  </si>
  <si>
    <t>2.3.10.6</t>
  </si>
  <si>
    <t>Limiting named pipes that can be accessed anonymously will reduce the attack surface of the system.</t>
  </si>
  <si>
    <t>To establish the recommended configuration via GP, configure the following UI path:
Computer Configuration\Policies\Windows Settings\Security Settings\Local Policies\Security Options\Network access: Named Pipes that can be accessed anonymously.</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</si>
  <si>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</si>
  <si>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CCE-38258-0</t>
  </si>
  <si>
    <t>Set "Network access: Named Pipes that can be accessed anonymously" to "LSARPC, NETLOGON, SAMR". One method to achieve the recommended configuration via Group Policy is to perform the following:
Set the following UI path to LSARPC, NETLOGON, SAMR:
Computer Configuration\Policies\Windows Settings\Security Settings\Local Policies\Security Options\Network access: Named Pipes that can be accessed anonymously</t>
  </si>
  <si>
    <t>WIN2012-088</t>
  </si>
  <si>
    <t>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</si>
  <si>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</si>
  <si>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</si>
  <si>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The setting 'Network access: Remotely accessible registry paths' is set to 'System&gt;CurrentControlSet&gt;Control&gt;ProductOptions, System&gt;CurrentControlSet&gt;Control&gt;Server Applications, Software&gt;Microsoft&gt;Windows NT&gt;CurrentVersion'</t>
  </si>
  <si>
    <t>The setting "Network access: Remotely accessible registry paths" is not set to "System&gt;CurrentControlSet&gt;Control&gt;ProductOptions, System&gt;CurrentControlSet&gt;Control&gt;Server Applications, Software&gt;Microsoft&gt;Windows NT&gt;CurrentVersion".</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</si>
  <si>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</si>
  <si>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</si>
  <si>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</si>
  <si>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</si>
  <si>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CCE-37194-8</t>
  </si>
  <si>
    <t>Set "Network access: Remotely accessible registry paths" to "System\CurrentControlSet\Control\ProductOptions System\CurrentControlSet\Control\Server Applications Software\Microsoft\Windows NT\CurrentVersion".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</si>
  <si>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WIN2012-089</t>
  </si>
  <si>
    <t>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</si>
  <si>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</si>
  <si>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</si>
  <si>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setting 'Network access: Remotely accessible registry paths and sub-paths is set to per CIS recommendations. Note there is a large number of values in this setting.</t>
  </si>
  <si>
    <t>The setting "Network access: Remotely accessible registry paths and sub-paths is not set to per CIS recommendations. Note there is a large number of values in this setting..</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</si>
  <si>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</si>
  <si>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</si>
  <si>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</si>
  <si>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CCE-36347-3</t>
  </si>
  <si>
    <t>Set "Network access: Remotely accessible registry paths and sub-paths" to "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One method to achieve the recommended configuration via Group Policy is to perform the following: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</si>
  <si>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WIN2012-090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</si>
  <si>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</si>
  <si>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</si>
  <si>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</si>
  <si>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setting 'Network access: Restrict anonymous access to Named Pipes and Shares' is set to 'Enabled'</t>
  </si>
  <si>
    <t>The setting "Network access: Restrict anonymous access to Named Pipes and Shares" is not set to "Enabled".</t>
  </si>
  <si>
    <t>2.3.10.9</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</si>
  <si>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</si>
  <si>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</si>
  <si>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</si>
  <si>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CCE-36021-4</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</si>
  <si>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</si>
  <si>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WIN2012-091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</si>
  <si>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</si>
  <si>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</si>
  <si>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</si>
  <si>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setting 'Network access: Shares that can be accessed anonymously' is set to 'None'</t>
  </si>
  <si>
    <t>The setting "Network access: Shares that can be accessed anonymously" is not set to "None".</t>
  </si>
  <si>
    <t>2.3.10.10</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</si>
  <si>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</si>
  <si>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 "(i.e. None):
Computer Configuration\Policies\Windows Settings\Security Settings\Local Policies\Security Options\Network access: Shares that can be accessed anonymously.</t>
  </si>
  <si>
    <t>CCE-38095-6</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</si>
  <si>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</si>
  <si>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WIN2012-092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</si>
  <si>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</si>
  <si>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</si>
  <si>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HKEY_LOCAL_MACHINE\SYSTEM\CurrentControlSet\Control\Lsa:ForceGuest.</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</si>
  <si>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</si>
  <si>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</si>
  <si>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HAC22</t>
  </si>
  <si>
    <t>HAC22: Administrators do not use su or sudo command to access root privileges</t>
  </si>
  <si>
    <t>2.3.10.11</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</si>
  <si>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</si>
  <si>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</si>
  <si>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</si>
  <si>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CCE-37623-6</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</si>
  <si>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</si>
  <si>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WIN2012-093</t>
  </si>
  <si>
    <t>IA-3</t>
  </si>
  <si>
    <t>Device Identification and Authentication</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</si>
  <si>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</si>
  <si>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</si>
  <si>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</si>
  <si>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setting 'Network security: Allow Local System to use computer identity for NTLM' is set to 'Enabled'</t>
  </si>
  <si>
    <t>The setting "Network security: Allow Local System to use computer identity for NTLM" is not set to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</si>
  <si>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</si>
  <si>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</si>
  <si>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</si>
  <si>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</si>
  <si>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</si>
  <si>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CCE-38341-4</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</si>
  <si>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</si>
  <si>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WIN2012-094</t>
  </si>
  <si>
    <t>AC-6</t>
  </si>
  <si>
    <t>Least Privilege</t>
  </si>
  <si>
    <t>Set "Network security: Allow LocalSystem NULL session fallback" to "Disabled"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</si>
  <si>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</si>
  <si>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</si>
  <si>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setting 'Network security: Allow LocalSystem NULL session fallback' is set to 'Disabled'</t>
  </si>
  <si>
    <t>The setting "Network security: Allow LocalSystem NULL session fallback" is not set to "Disabled".</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</si>
  <si>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</si>
  <si>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</si>
  <si>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</si>
  <si>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Any applications that require NULL sessions for LocalSystem will not work as designed.</t>
  </si>
  <si>
    <t>CCE-37035-3</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</si>
  <si>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</si>
  <si>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WIN2012-095</t>
  </si>
  <si>
    <t>IA-8</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</si>
  <si>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</si>
  <si>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</si>
  <si>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</si>
  <si>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</si>
  <si>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setting 'Network Security: Allow PKU2U authentication requests to this computer to use online identities' is set to 'Disabled'</t>
  </si>
  <si>
    <t>The setting "Network Security: Allow PKU2U authentication requests to this computer to use online identities" is not set to "Disabled".</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</si>
  <si>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</si>
  <si>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</si>
  <si>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</si>
  <si>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CCE-38047-7</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</si>
  <si>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</si>
  <si>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WIN2012-096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</si>
  <si>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</si>
  <si>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</si>
  <si>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</si>
  <si>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
**Note:** Some legacy applications and OSes may require `RC4_HMAC_MD5` - we recommend you test in your environment and verify whether you can safely remove it. For the purposes of scoring we have allowed the use of `RC4_HMAC_MD5` as an optional setting.</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</si>
  <si>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</si>
  <si>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setting 'Network Security: Configure encryption types allowed for Kerberos' is set to 'RC4_HMAC_MD5, AES128_HMAC_SHA1, AES256_HMAC_SHA1, Future encryption types'</t>
  </si>
  <si>
    <t>The setting "Network Security: Configure encryption types allowed for Kerberos" is not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</si>
  <si>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</si>
  <si>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</si>
  <si>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</si>
  <si>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Server 2008 (non-R2) and below allow DES for Kerberos by default, but later OS versions do not.</t>
  </si>
  <si>
    <t>CCE-37755-6</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</si>
  <si>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Configuration\Policies\Windows Settings\Security Settings\Local Policies\Security Options\Network security: Configure encryption types allowed for Kerberos</t>
  </si>
  <si>
    <t>WIN2012-097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</si>
  <si>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</si>
  <si>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</si>
  <si>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</si>
  <si>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setting 'Network security: Do not store LAN Manager hash value on next password change' is set to 'Enabled'</t>
  </si>
  <si>
    <t>The setting "Network security: Do not store LAN Manager hash value on next password change" is not set to "Enabled".</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</si>
  <si>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</si>
  <si>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</si>
  <si>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</si>
  <si>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</si>
  <si>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</si>
  <si>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</si>
  <si>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CCE-36326-7</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</si>
  <si>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</si>
  <si>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WIN2012-098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</si>
  <si>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</si>
  <si>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
**Note:** This recommendation is unscored because there is not a documented registry value that corresponds to it. We still strongly encourage that it be configured as `Enabled`, to ensure that logon hours (when configured) are properly enforced.</t>
  </si>
  <si>
    <t>The setting 'Network security: Force logoff when logon hours expire' is set to 'Enabled'</t>
  </si>
  <si>
    <t>The setting "Network security: Force logoff when logon hours expire" is not set to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</si>
  <si>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</si>
  <si>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</si>
  <si>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</si>
  <si>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CCE-36270-7</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</si>
  <si>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</si>
  <si>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WIN2012-099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</si>
  <si>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</si>
  <si>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</si>
  <si>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</si>
  <si>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</si>
  <si>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</si>
  <si>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</si>
  <si>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</si>
  <si>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</si>
  <si>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</si>
  <si>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CCE-36173-3</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</si>
  <si>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</si>
  <si>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WIN2012-100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</si>
  <si>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</si>
  <si>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</si>
  <si>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HKEY_LOCAL_MACHINE\SYSTEM\CurrentControlSet\Services\LDAP:LDAPClientIntegrity.</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</si>
  <si>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</si>
  <si>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</si>
  <si>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</si>
  <si>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</si>
  <si>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</si>
  <si>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</si>
  <si>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CCE-36858-9</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</si>
  <si>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Configuration\Policies\Windows Settings\Security Settings\Local Policies\Security Options\Network security: LDAP client signing requirements</t>
  </si>
  <si>
    <t>WIN2012-101</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</si>
  <si>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</si>
  <si>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</si>
  <si>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Navigate to the UI Path articulated in the Remediation section and confirm it is set as prescribed. This group policy setting is backed by the following registry location:
HKEY_LOCAL_MACHINE\SYSTEM\CurrentControlSet\Control\Lsa\MSV1_0:NTLMMinClientSec.</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</si>
  <si>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</si>
  <si>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</si>
  <si>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</si>
  <si>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</si>
  <si>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</si>
  <si>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</si>
  <si>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CCE-37553-5</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</si>
  <si>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</si>
  <si>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WIN2012-102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</si>
  <si>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</si>
  <si>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</si>
  <si>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</si>
  <si>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</si>
  <si>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</si>
  <si>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</si>
  <si>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</si>
  <si>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</si>
  <si>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</si>
  <si>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CCE-37835-6</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</si>
  <si>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</si>
  <si>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WIN2012-103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</si>
  <si>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</si>
  <si>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</si>
  <si>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</si>
  <si>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setting 'Shutdown: Allow system to be shut down without having to log on' is set to 'Disabled'</t>
  </si>
  <si>
    <t>The setting "Shutdown: Allow system to be shut down without having to log on" is not set to "Disabled".</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</si>
  <si>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</si>
  <si>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</si>
  <si>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</si>
  <si>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Configuration\Policies\Windows Settings\Security Settings\Local Policies\Security Options\Shutdown: Allow system to be shut down without having to log on.</t>
  </si>
  <si>
    <t>CCE-36788-8</t>
  </si>
  <si>
    <t>Set "Shutdown: Allow system to be shut down without having to log on" to "Disabled".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</si>
  <si>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WIN2012-104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</si>
  <si>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</si>
  <si>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</si>
  <si>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</si>
  <si>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setting 'System objects: Require case insensitivity for non-Windows subsystems' is set to 'Enabled'</t>
  </si>
  <si>
    <t>The setting "System objects: Require case insensitivity for non-Windows subsystems" is not set to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</si>
  <si>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</si>
  <si>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</si>
  <si>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</si>
  <si>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</si>
  <si>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CCE-37885-1</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</si>
  <si>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</si>
  <si>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WIN2012-105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</si>
  <si>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</si>
  <si>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</si>
  <si>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</si>
  <si>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The setting 'System objects: Strengthen default permissions of internal system objects (e.g. Symbolic Links)' is set to 'Enabled'</t>
  </si>
  <si>
    <t>The setting "System objects: Strengthen default permissions of internal system objects (e.g. Symbolic Links)" is not set to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</si>
  <si>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</si>
  <si>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</si>
  <si>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</si>
  <si>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CCE-37644-2</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</si>
  <si>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</si>
  <si>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WIN2012-106</t>
  </si>
  <si>
    <t>Set "System settings: Optional subsystems" to "Defined: (blank)"</t>
  </si>
  <si>
    <t>This security setting determines which subsystems can optionally be started up to support your applications. With this security setting, you can specify as many subsystems to support your applications as your environment demands.
The recommended state for this setting is: `Defined:(blank)`</t>
  </si>
  <si>
    <t xml:space="preserve">Navigate to the UI Path articulated in the Remediation section and confirm it is set as prescribed. This group policy setting is backed by the following registry location:
HKEY_LOCAL_MACHINE\SYSTEM\CurrentControlSet\Control\Session Manager\SubSystems:Optional
</t>
  </si>
  <si>
    <t>The "System settings: Optional subsystems" has been set to "Defined: (blank)".</t>
  </si>
  <si>
    <t>The "System settings: Optional subsystems"has not been set to "Defined: (blank)".</t>
  </si>
  <si>
    <t>2.3.16</t>
  </si>
  <si>
    <t>2.3.16.1</t>
  </si>
  <si>
    <t>POSIX is included with Windows and enabled by default. If you don't need it, leaving it enabled could introduce an additional attack surface to your environment.</t>
  </si>
  <si>
    <t>To establish the recommended configuration via GP, set the following UI path to `Defined: (blank)`:
Computer Configuration\Security Settings\Local Policies\Security Options\System settings: Optional subsystems.</t>
  </si>
  <si>
    <t>Removes POSIX compatibility.</t>
  </si>
  <si>
    <t>CCE-35921-6</t>
  </si>
  <si>
    <t>Set "System settings: Optional subsystems" to "Defined: (blank)". One method to achieve the recommended configuration via Group Policy is to perform the following:
Set the following UI path to Defined: (blank):
Computer Configuration\Security Settings\Local Policies\Security Options\System setting</t>
  </si>
  <si>
    <t>WIN2012-107</t>
  </si>
  <si>
    <t>Set "User Account Control: Admin Approval Mode for the Built-in Administrator account" to "Enabled"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</si>
  <si>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</si>
  <si>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</si>
  <si>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setting 'User Account Control: Admin Approval Mode for the Built-in Administrator account' is set to 'Enabled'</t>
  </si>
  <si>
    <t>The setting "User Account Control: Admin Approval Mode for the Built-in Administrator account" is not set to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</si>
  <si>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</si>
  <si>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</si>
  <si>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</si>
  <si>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</si>
  <si>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</si>
  <si>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CCE-36494-3</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</si>
  <si>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</si>
  <si>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WIN2012-108</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</si>
  <si>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</si>
  <si>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</si>
  <si>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</si>
  <si>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setting 'User Account Control: Allow UIAccess applications to prompt for elevation without using the secure desktop' is set to 'Disabled'</t>
  </si>
  <si>
    <t>The setting "User Account Control: Allow UIAccess applications to prompt for elevation without using the secure desktop" is not set to "Disabled".</t>
  </si>
  <si>
    <t>2.3.17.2</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</si>
  <si>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</si>
  <si>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</si>
  <si>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CCE-36863-9</t>
  </si>
  <si>
    <t>Set "User Account Control: Allow UIAccess applications to prompt for elevation without using the secure desktop" to "Disabled". One method to achieve the recommended configuration via Group Policy is to perform the following:
Set the following UI path to Disabled:
Computer Configuration\Policies\Windows Settings\Security Settings\Local Policies\Security Options\User Account Control: Allow UIAccess applications to prompt for elevation without using the secure desktop</t>
  </si>
  <si>
    <t>WIN2012-109</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</si>
  <si>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</si>
  <si>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</si>
  <si>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</si>
  <si>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</si>
  <si>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</si>
  <si>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</si>
  <si>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</si>
  <si>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</si>
  <si>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</si>
  <si>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CCE-37029-6</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</si>
  <si>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</si>
  <si>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WIN2012-110</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</si>
  <si>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</si>
  <si>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</si>
  <si>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</si>
  <si>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</si>
  <si>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</si>
  <si>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</si>
  <si>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</si>
  <si>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</si>
  <si>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</si>
  <si>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CCE-36864-7</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</si>
  <si>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</si>
  <si>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WIN2012-111</t>
  </si>
  <si>
    <t>Set "User Account Control: Detect application installations and prompt for elevation" to "Enabled"</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</si>
  <si>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</si>
  <si>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</si>
  <si>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setting 'User Account Control: Detect application installations and prompt for elevation' is set to 'Enabled'</t>
  </si>
  <si>
    <t>The setting "User Account Control: Detect application installations and prompt for elevation" is not set to "Enabled".</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</si>
  <si>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</si>
  <si>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</si>
  <si>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</si>
  <si>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</si>
  <si>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</si>
  <si>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</si>
  <si>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CCE-36533-8</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</si>
  <si>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</si>
  <si>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WIN2012-112</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</si>
  <si>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</si>
  <si>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</si>
  <si>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</si>
  <si>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setting 'User Account Control: Only elevate UIAccess applications that are installed in secure locations' is set to 'Enabled'</t>
  </si>
  <si>
    <t>The setting "User Account Control: Only elevate UIAccess applications that are installed in secure locations" is not set to "Enabled".</t>
  </si>
  <si>
    <t>2.3.17.6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</si>
  <si>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</si>
  <si>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</si>
  <si>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CCE-37057-7</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</si>
  <si>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</si>
  <si>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WIN2012-113</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</si>
  <si>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</si>
  <si>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</si>
  <si>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HKEY_LOCAL_MACHINE\SOFTWARE\Microsoft\Windows\CurrentVersion\Policies\System:EnableLUA.</t>
  </si>
  <si>
    <t>The setting 'User Account Control: Run all administrators in Admin Approval Mode' is set to 'Enabled'</t>
  </si>
  <si>
    <t>The setting "User Account Control: Run all administrators in Admin Approval Mode" is not set to "Enabled".</t>
  </si>
  <si>
    <t>2.3.17.7</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</si>
  <si>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</si>
  <si>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</si>
  <si>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</si>
  <si>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CCE-36869-6</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</si>
  <si>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</si>
  <si>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WIN2012-114</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</si>
  <si>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</si>
  <si>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</si>
  <si>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</si>
  <si>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setting 'User Account Control: Switch to the secure desktop when prompting for elevation' is set to 'Enabled'</t>
  </si>
  <si>
    <t>The setting "User Account Control: Switch to the secure desktop when prompting for elevation" is not set to "Enabled".</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</si>
  <si>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</si>
  <si>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</si>
  <si>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</si>
  <si>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CCE-36866-2</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</si>
  <si>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</si>
  <si>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WIN2012-115</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</si>
  <si>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</si>
  <si>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</si>
  <si>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</si>
  <si>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setting 'User Account Control: Virtualize file and registry write failures to per-user locations' is set to 'Enabled'</t>
  </si>
  <si>
    <t>The setting "User Account Control: Virtualize file and registry write failures to per-user locations" is not set to "Enabled".</t>
  </si>
  <si>
    <t>HAU10</t>
  </si>
  <si>
    <t>HAU10: Audit logs are not properly protected</t>
  </si>
  <si>
    <t>2.3.17.9</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</si>
  <si>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</si>
  <si>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</si>
  <si>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CCE-37064-3</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</si>
  <si>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</si>
  <si>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WIN2012-116</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</si>
  <si>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</si>
  <si>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</si>
  <si>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</si>
  <si>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</si>
  <si>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</si>
  <si>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</si>
  <si>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</si>
  <si>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</si>
  <si>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</si>
  <si>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</si>
  <si>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</si>
  <si>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</si>
  <si>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</si>
  <si>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CCE-36062-8</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</si>
  <si>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</si>
  <si>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WIN2012-117</t>
  </si>
  <si>
    <t>Set "Windows Firewall: Domain: Inbound connections" to "Block (default)"</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</si>
  <si>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</si>
  <si>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</si>
  <si>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</si>
  <si>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</si>
  <si>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</si>
  <si>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</si>
  <si>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</si>
  <si>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CCE-38117-8</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</si>
  <si>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</si>
  <si>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WIN2012-118</t>
  </si>
  <si>
    <t>Set "Windows Firewall: Domain: Outbound connections" to "Allow (default)"</t>
  </si>
  <si>
    <t>This setting determines the behavior for outbound connections that do not match an outbound firewall rule.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</si>
  <si>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</si>
  <si>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</si>
  <si>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</si>
  <si>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</si>
  <si>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</si>
  <si>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</si>
  <si>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CCE-36146-9</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</si>
  <si>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</si>
  <si>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WIN2012-119</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</si>
  <si>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</si>
  <si>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</si>
  <si>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</si>
  <si>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</si>
  <si>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</si>
  <si>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</si>
  <si>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</si>
  <si>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</si>
  <si>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</si>
  <si>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</si>
  <si>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</si>
  <si>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CCE-38041-0</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</si>
  <si>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</si>
  <si>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WIN2012-120</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</si>
  <si>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</si>
  <si>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</si>
  <si>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</si>
  <si>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</si>
  <si>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</si>
  <si>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</si>
  <si>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</si>
  <si>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</si>
  <si>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</si>
  <si>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</si>
  <si>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The log file will be stored in the specified file.</t>
  </si>
  <si>
    <t>CCE-37482-7</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</si>
  <si>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</si>
  <si>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WIN2012-121</t>
  </si>
  <si>
    <t>Set "Windows Firewall: Domain: Logging: Size limit (KB)" to "16,384 KB or greater"</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</si>
  <si>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</si>
  <si>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</si>
  <si>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setting 'Windows Firewall: Domain: Logging: Size limit (KB)' is set to '16,384 KB or greater'</t>
  </si>
  <si>
    <t>The setting "Windows Firewall: Domain: Logging: Size limit (KB)" is not set to "16,384 KB or greater".</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</si>
  <si>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</si>
  <si>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</si>
  <si>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</si>
  <si>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CCE-36088-3</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</si>
  <si>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</si>
  <si>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WIN2012-122</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</si>
  <si>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</si>
  <si>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</si>
  <si>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</si>
  <si>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</si>
  <si>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</si>
  <si>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setting 'Windows Firewall: Domain: Logging: Log dropped packets' is set to 'Yes'</t>
  </si>
  <si>
    <t>The setting "Windows Firewall: Domain: Logging: Log dropped packets" is not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</si>
  <si>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</si>
  <si>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</si>
  <si>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</si>
  <si>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CCE-37523-8</t>
  </si>
  <si>
    <t>Set the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</si>
  <si>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WIN2012-123</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</si>
  <si>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</si>
  <si>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</si>
  <si>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</si>
  <si>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setting 'Windows Firewall: Domain: Logging: Log successful connections' is set to 'Yes'</t>
  </si>
  <si>
    <t>The setting "Windows Firewall: Domain: Logging: Log successful connections" is not set to "Yes".</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</si>
  <si>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</si>
  <si>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</si>
  <si>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</si>
  <si>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CCE-36393-7</t>
  </si>
  <si>
    <t>Set the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</si>
  <si>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WIN2012-124</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</si>
  <si>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</si>
  <si>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</si>
  <si>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setting 'Windows Firewall: Private: Firewall state' is set to 'On (recommended)'</t>
  </si>
  <si>
    <t>The setting "Windows Firewall: Private: Firewall state" is not set to "On (recommended)".</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</si>
  <si>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</si>
  <si>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</si>
  <si>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</si>
  <si>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CCE-38239-0</t>
  </si>
  <si>
    <t>Set the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</si>
  <si>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WIN2012-125</t>
  </si>
  <si>
    <t>Set "Windows Firewall: Private: Inbound connections" to "Block (default)"</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</si>
  <si>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</si>
  <si>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The setting 'Windows Firewall: Private: Inbound connections' is set to 'Block (default)'</t>
  </si>
  <si>
    <t>The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</si>
  <si>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</si>
  <si>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</si>
  <si>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CCE-38042-8</t>
  </si>
  <si>
    <t>Set the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</si>
  <si>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WIN2012-126</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</si>
  <si>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</si>
  <si>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</si>
  <si>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</si>
  <si>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setting 'Windows Firewall: Private: Outbound connections' is set to 'Allow (default)'</t>
  </si>
  <si>
    <t>The setting "Windows Firewall: Private: Outbound connections" is not set to "Allow (default)".</t>
  </si>
  <si>
    <t>9.2.3</t>
  </si>
  <si>
    <t xml:space="preserve">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
</t>
  </si>
  <si>
    <t>CCE-38332-3</t>
  </si>
  <si>
    <t>Set the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</si>
  <si>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WIN2012-127</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</si>
  <si>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</si>
  <si>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</si>
  <si>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</si>
  <si>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setting 'Windows Firewall: Private: Settings: Display a notification' is set to 'No'</t>
  </si>
  <si>
    <t>The setting "Windows Firewall: Private: Settings: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</si>
  <si>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</si>
  <si>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</si>
  <si>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CCE-37621-0</t>
  </si>
  <si>
    <t>Set the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</si>
  <si>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WIN2012-128</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</si>
  <si>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</si>
  <si>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</si>
  <si>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</si>
  <si>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setting 'Windows Firewall: Private: Logging: Name' is set to '%SYSTEMROOT%&gt;System32&gt;logfiles&gt;firewall&gt;privatefw.log'</t>
  </si>
  <si>
    <t>The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</si>
  <si>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</si>
  <si>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</si>
  <si>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CCE-37569-1</t>
  </si>
  <si>
    <t>Set the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</si>
  <si>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WIN2012-129</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</si>
  <si>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</si>
  <si>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</si>
  <si>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setting 'Windows Firewall: Private: Logging: Size limit (KB)' is set to '16,384 KB or greater'</t>
  </si>
  <si>
    <t>The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</si>
  <si>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</si>
  <si>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</si>
  <si>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CCE-38178-0</t>
  </si>
  <si>
    <t>Set the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</si>
  <si>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WIN2012-130</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</si>
  <si>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</si>
  <si>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</si>
  <si>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setting 'Windows Firewall: Private: Logging: Log dropped packets' is set to 'Yes'</t>
  </si>
  <si>
    <t>The setting "Windows Firewall: Private: Logging: Log dropped packets" is not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</si>
  <si>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</si>
  <si>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</si>
  <si>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CCE-35972-9</t>
  </si>
  <si>
    <t>Set the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</si>
  <si>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WIN2012-131</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</si>
  <si>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</si>
  <si>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</si>
  <si>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setting 'Windows Firewall: Private: Logging: Log successful connections' is set to 'Yes'</t>
  </si>
  <si>
    <t>The setting "Windows Firewall: Private: Logging: Log successful connections" is not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</si>
  <si>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</si>
  <si>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</si>
  <si>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CCE-37387-8</t>
  </si>
  <si>
    <t>Set the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</si>
  <si>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WIN2012-132</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</si>
  <si>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</si>
  <si>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</si>
  <si>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setting 'Windows Firewall: Public: Firewall state' is set to 'On (recommended)'</t>
  </si>
  <si>
    <t>The setting "Windows Firewall: Public: Firewall state" is not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</si>
  <si>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</si>
  <si>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</si>
  <si>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</si>
  <si>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CCE-37862-0</t>
  </si>
  <si>
    <t>Set the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</si>
  <si>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WIN2012-133</t>
  </si>
  <si>
    <t>Set "Windows Firewall: Public: Inbound connections" to "Block (default)"</t>
  </si>
  <si>
    <t>Navigate to the UI Path articulated in the Remediation section and confirm it is set as prescribed. This group policy setting is backed by the following registry location:
HKEY_LOCAL_MACHINE\SOFTWARE\Policies\Microsoft\WindowsFirewall\PublicProfile:DefaultInboundAction.</t>
  </si>
  <si>
    <t>The setting 'Windows Firewall: Public: Inbound connections' is set to 'Block (default)'</t>
  </si>
  <si>
    <t>The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</si>
  <si>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</si>
  <si>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</si>
  <si>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CCE-36057-8</t>
  </si>
  <si>
    <t>Set the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</si>
  <si>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WIN2012-134</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</si>
  <si>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</si>
  <si>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</si>
  <si>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setting 'Windows Firewall: Public: Outbound connections' is set to 'Allow (default)'</t>
  </si>
  <si>
    <t>The setting "Windows Firewall: Public: Outbound connections" is not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</si>
  <si>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</si>
  <si>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</si>
  <si>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CCE-37434-8</t>
  </si>
  <si>
    <t>Set the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</si>
  <si>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WIN2012-135</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</si>
  <si>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</si>
  <si>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</si>
  <si>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</si>
  <si>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setting 'Windows Firewall: Public: Settings: Display a notification' is set to 'No'</t>
  </si>
  <si>
    <t>The setting "Windows Firewall: Public: Settings: Display a notification" is not set to "No".</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</si>
  <si>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</si>
  <si>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</si>
  <si>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</si>
  <si>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CCE-38043-6</t>
  </si>
  <si>
    <t>Set the "Windows Firewall: Public: Settings: Display a notification"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Profile\Settings Customize\Display a notification.</t>
  </si>
  <si>
    <t>WIN2012-136</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</si>
  <si>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</si>
  <si>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</si>
  <si>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</si>
  <si>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setting 'Windows Firewall: Public: Settings: Apply local firewall rules' is set to 'No'</t>
  </si>
  <si>
    <t>The setting "Windows Firewall: Public: Settings: Apply local firewall rules" is not set to "No".</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</si>
  <si>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</si>
  <si>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</si>
  <si>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</si>
  <si>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</si>
  <si>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CCE-37861-2</t>
  </si>
  <si>
    <t>Set the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</si>
  <si>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WIN2012-137</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</si>
  <si>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</si>
  <si>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</si>
  <si>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</si>
  <si>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setting 'Windows Firewall: Public: Settings: Apply local connection security rules' is set to 'No'</t>
  </si>
  <si>
    <t>The setting "Windows Firewall: Public: Settings: Apply local connection security rules" is not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</si>
  <si>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</si>
  <si>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</si>
  <si>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</si>
  <si>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</si>
  <si>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CCE-36268-1</t>
  </si>
  <si>
    <t>Set the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</si>
  <si>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WIN2012-138</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</si>
  <si>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</si>
  <si>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</si>
  <si>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</si>
  <si>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setting 'Windows Firewall: Public: Logging: Name' is set to '%SYSTEMROOT%&gt;System32&gt;logfiles&gt;firewall&gt;publicfw.log'</t>
  </si>
  <si>
    <t>The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</si>
  <si>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</si>
  <si>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</si>
  <si>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CCE-37266-4</t>
  </si>
  <si>
    <t>Set the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</si>
  <si>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WIN2012-139</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</si>
  <si>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</si>
  <si>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</si>
  <si>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setting 'Windows Firewall: Public: Logging: Size limit (KB)' is set to '16,384 KB or greater'</t>
  </si>
  <si>
    <t>The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</si>
  <si>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</si>
  <si>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</si>
  <si>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CCE-36395-2</t>
  </si>
  <si>
    <t>Set the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</si>
  <si>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WIN2012-140</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</si>
  <si>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</si>
  <si>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</si>
  <si>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setting 'Windows Firewall: Public: Logging: Log dropped packets' is set to 'Yes'</t>
  </si>
  <si>
    <t>The setting "Windows Firewall: Public: Logging: Log dropped packets" is not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</si>
  <si>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</si>
  <si>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</si>
  <si>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CCE-37265-6</t>
  </si>
  <si>
    <t>Set the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</si>
  <si>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WIN2012-141</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</si>
  <si>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</si>
  <si>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</si>
  <si>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setting 'Windows Firewall: Public: Logging: Log successful connections' is set to 'Yes'</t>
  </si>
  <si>
    <t>The setting "Windows Firewall: Public: Logging: Log successful connections" is not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</si>
  <si>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</si>
  <si>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</si>
  <si>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CCE-36394-5</t>
  </si>
  <si>
    <t>Set the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</si>
  <si>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WIN2012-142</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</si>
  <si>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</si>
  <si>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</si>
  <si>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</si>
  <si>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</si>
  <si>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HAU21</t>
  </si>
  <si>
    <t xml:space="preserve">HAU21: System does not audit all attempts to gain access </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</si>
  <si>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</si>
  <si>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</si>
  <si>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</si>
  <si>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</si>
  <si>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</si>
  <si>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CCE-37741-6</t>
  </si>
  <si>
    <t>Set the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</si>
  <si>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WIN2012-143</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</si>
  <si>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</si>
  <si>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</si>
  <si>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</si>
  <si>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</si>
  <si>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</si>
  <si>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</si>
  <si>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</si>
  <si>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</si>
  <si>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</si>
  <si>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</si>
  <si>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CCE-38329-9</t>
  </si>
  <si>
    <t>Set the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</si>
  <si>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WIN2012-144</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</si>
  <si>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</si>
  <si>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</si>
  <si>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The setting 'Audit Computer Account Management' is set to 'Success and Failure'</t>
  </si>
  <si>
    <t>The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</si>
  <si>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</si>
  <si>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</si>
  <si>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CCE-38004-8</t>
  </si>
  <si>
    <t>Set the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</si>
  <si>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WIN2012-145</t>
  </si>
  <si>
    <t>Set "Audit Other Account Management Events" to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</si>
  <si>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</si>
  <si>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The setting 'Audit Other Account Management Events' is set to 'Success and Failure'</t>
  </si>
  <si>
    <t>The setting "Audit Other Account Management Events"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</si>
  <si>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</si>
  <si>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</si>
  <si>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CCE-37855-4</t>
  </si>
  <si>
    <t>Set the "Audit Other Account Management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Other Account Management Events.</t>
  </si>
  <si>
    <t>WIN2012-146</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</si>
  <si>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</si>
  <si>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</si>
  <si>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setting 'Audit Security Group Management' is set to 'Success and Failure'</t>
  </si>
  <si>
    <t>The setting "Audit Security Group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</si>
  <si>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</si>
  <si>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</si>
  <si>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CCE-38034-5</t>
  </si>
  <si>
    <t>Set the "Audit Security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Security Group Management.</t>
  </si>
  <si>
    <t>WIN2012-147</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</si>
  <si>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</si>
  <si>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</si>
  <si>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</si>
  <si>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</si>
  <si>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17.2.6</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</si>
  <si>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</si>
  <si>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CCE-37856-2</t>
  </si>
  <si>
    <t>Set the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</si>
  <si>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WIN2012-148</t>
  </si>
  <si>
    <t>Set "Audit Process Creation" to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</si>
  <si>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`Success`.</t>
  </si>
  <si>
    <t>The setting 'Audit Process Creation' is set to 'Success'</t>
  </si>
  <si>
    <t>The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</si>
  <si>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</si>
  <si>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</si>
  <si>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</si>
  <si>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CCE-36059-4</t>
  </si>
  <si>
    <t>Set "Audit Process Creation" to "Success". One method to achieve the recommended configuration via Group Policy is to perform the following:
Set the following UI path to "Success": Computer Configuration\Policies\Windows Settings\Security Settings\Advanced Audit Policy Configuration\Audit Policies\Detailed Tracking\Audit Process Creation</t>
  </si>
  <si>
    <t>WIN2012-149</t>
  </si>
  <si>
    <t>Set "Audit Account Lockout" to "Success and Failure"</t>
  </si>
  <si>
    <t>This subcategory reports when a user's account is locked out as a result of too many failed logon attempts. Events for this subcategory include:
- 4625: An account failed to log on.
The recommended state for this setting is: `Success and Failure`.</t>
  </si>
  <si>
    <t>The setting 'Audit Account Lockout' is set to 'Success and Failure'</t>
  </si>
  <si>
    <t>The setting "Audit Account Lockout" is not set to 'Success and Failure'</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</si>
  <si>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</si>
  <si>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</si>
  <si>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</si>
  <si>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CCE-37133-6</t>
  </si>
  <si>
    <t>Set "Audit Account Lockout"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Account Lockout.</t>
  </si>
  <si>
    <t>WIN2012-150</t>
  </si>
  <si>
    <t>Set "Audit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</si>
  <si>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</si>
  <si>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The setting 'Audit Logoff' is set to 'Success'</t>
  </si>
  <si>
    <t>The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</si>
  <si>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</si>
  <si>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</si>
  <si>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CCE-38237-4</t>
  </si>
  <si>
    <t>Set the "Audit Logoff" to "Success". One method to achieve the recommended configuration via Group Policy is to perform the following:
Set the following UI path to "Success": Computer Configuration\Policies\Windows Settings\Security Settings\Advanced Audit Policy Configuration\Audit Policies\Logon/Logoff\Audit Logoff.</t>
  </si>
  <si>
    <t>WIN2012-151</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</si>
  <si>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</si>
  <si>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</si>
  <si>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</si>
  <si>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</si>
  <si>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</si>
  <si>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</si>
  <si>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CCE-38036-0</t>
  </si>
  <si>
    <t>Set the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</si>
  <si>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WIN2012-152</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</si>
  <si>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</si>
  <si>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</si>
  <si>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</si>
  <si>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</si>
  <si>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</si>
  <si>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</si>
  <si>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CCE-36322-6</t>
  </si>
  <si>
    <t>Set the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</si>
  <si>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WIN2012-153</t>
  </si>
  <si>
    <t>Set "Audit Special Logon" to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</si>
  <si>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</si>
  <si>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The setting 'Audit Special Logon' is set to 'Success'</t>
  </si>
  <si>
    <t>The setting "Audit Special Logon" is not set to "Success".</t>
  </si>
  <si>
    <t>17.5.5</t>
  </si>
  <si>
    <t>To establish the recommended configuration via GP, set the following UI path to `Success`:
Computer Configuration\Policies\Windows Settings\Security Settings\Advanced Audit Policy Configuration\Audit Policies\Logon/Logoff\Audit Special Logon.</t>
  </si>
  <si>
    <t>CCE-36266-5</t>
  </si>
  <si>
    <t>Set the "Audit Special Logon" to "Success". One method to achieve the recommended configuration via Group Policy is to perform the following:
Set the following UI path to "Success": Computer Configuration\Policies\Windows Settings\Security Settings\Advanced Audit Policy Configuration\Audit Policies\Logon/Logoff\Audit Special Logon.</t>
  </si>
  <si>
    <t>WIN2012-154</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</si>
  <si>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</si>
  <si>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</si>
  <si>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has been set to 'Success and Failure'.</t>
  </si>
  <si>
    <t>The 'Audit Other Object Access Events'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</si>
  <si>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</si>
  <si>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</si>
  <si>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</si>
  <si>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</si>
  <si>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CCE-37620-2</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</si>
  <si>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</si>
  <si>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WIN2012-155</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</si>
  <si>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</si>
  <si>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 Server 2012 (non-R2) or higher OS is required to access and set this value in Group Policy.</t>
  </si>
  <si>
    <t>The setting 'Audit Removable Storage' is set to 'Success and Failure'</t>
  </si>
  <si>
    <t>The setting "Audit Removable Storage" is not set to "Success and Failure".</t>
  </si>
  <si>
    <t>17.6.2</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</si>
  <si>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</si>
  <si>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</si>
  <si>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CCE-37617-8</t>
  </si>
  <si>
    <t>Set the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</si>
  <si>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WIN2012-156</t>
  </si>
  <si>
    <t>Set "Audit  Policy Change" to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</si>
  <si>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</si>
  <si>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The setting 'Audit  Policy Change' is set to 'Success and Failure'</t>
  </si>
  <si>
    <t>The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</si>
  <si>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</si>
  <si>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</si>
  <si>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</si>
  <si>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CCE-38028-7</t>
  </si>
  <si>
    <t>Set the Audit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Policy Change.</t>
  </si>
  <si>
    <t>WIN2012-157</t>
  </si>
  <si>
    <t>Set "Audit Authentication Policy Change" to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</si>
  <si>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</si>
  <si>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The setting 'Audit Authentication Policy Change' is set to 'Success'</t>
  </si>
  <si>
    <t>The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</si>
  <si>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</si>
  <si>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</si>
  <si>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CCE-38327-3</t>
  </si>
  <si>
    <t>Set the "Audit Authentication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Authentication Policy Change.</t>
  </si>
  <si>
    <t>WIN2012-158</t>
  </si>
  <si>
    <t>Set "Audit Authorization Policy Change" to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</si>
  <si>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</si>
  <si>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</si>
  <si>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</si>
  <si>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CCE-36320-0</t>
  </si>
  <si>
    <t>Set the "Audit Authorization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Authorization Policy Change.</t>
  </si>
  <si>
    <t>WIN2012-159</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</si>
  <si>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</si>
  <si>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</si>
  <si>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</si>
  <si>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</si>
  <si>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</si>
  <si>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</si>
  <si>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</si>
  <si>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CCE-36267-3</t>
  </si>
  <si>
    <t>Set the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</si>
  <si>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WIN2012-160</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</si>
  <si>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</si>
  <si>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</si>
  <si>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</si>
  <si>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</si>
  <si>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</si>
  <si>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</si>
  <si>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</si>
  <si>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CCE-37853-9</t>
  </si>
  <si>
    <t>Set the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</si>
  <si>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WIN2012-161</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</si>
  <si>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</si>
  <si>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</si>
  <si>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</si>
  <si>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</si>
  <si>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</si>
  <si>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</si>
  <si>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</si>
  <si>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CCE-38030-3</t>
  </si>
  <si>
    <t>Set the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</si>
  <si>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WIN2012-162</t>
  </si>
  <si>
    <t>Set "Audit Security State Change" to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</si>
  <si>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</si>
  <si>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The setting "Audit Security State Change" is set to "Success"</t>
  </si>
  <si>
    <t>The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</si>
  <si>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</si>
  <si>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</si>
  <si>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CCE-38114-5</t>
  </si>
  <si>
    <t>Set the "Audit Security State Change" to "Success". One method to achieve the recommended configuration via Group Policy is to perform the following:
Set the following UI path to Success: Computer Configuration\Policies\Windows Settings\Security Settings\Advanced Audit Policy Configuration\Audit Policies\System\Audit Security State Change</t>
  </si>
  <si>
    <t>WIN2012-163</t>
  </si>
  <si>
    <t>Set "Audit Security System Extension" to "Success and Failure"</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</si>
  <si>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</si>
  <si>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The setting 'Audit Security System Extension' is set to 'Success and Failure'</t>
  </si>
  <si>
    <t>The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</si>
  <si>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</si>
  <si>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</si>
  <si>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CCE-36144-4</t>
  </si>
  <si>
    <t>Set the "Audit Security System Extension"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Security System Extension.</t>
  </si>
  <si>
    <t>WIN2012-164</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</si>
  <si>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</si>
  <si>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</si>
  <si>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setting 'Audit System Integrity' is set to 'Success and Failure'</t>
  </si>
  <si>
    <t>The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</si>
  <si>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</si>
  <si>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</si>
  <si>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CCE-37132-8</t>
  </si>
  <si>
    <t>Set the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</si>
  <si>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WIN2012-165</t>
  </si>
  <si>
    <t>Set LAPS AdmPwd GPO Extension / CSE is installed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</si>
  <si>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</si>
  <si>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LAPS AdmPwd GPO Extension / CSE can be verified to be installed by the presence of the following registry value:
HKEY_LOCAL_MACHINE\SOFTWARE\Microsoft\Windows NT\CurrentVersion\Winlogon\GPExtensions\{D76B9641-3288-4f75-942D-087DE603E3EA}:DllName.</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</si>
  <si>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</si>
  <si>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</si>
  <si>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</si>
  <si>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</si>
  <si>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</si>
  <si>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</si>
  <si>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</si>
  <si>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</si>
  <si>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WIN2012-166</t>
  </si>
  <si>
    <t>Set "Do not allow password expiration time longer than required by policy"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</si>
  <si>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</si>
  <si>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Service\AdmPwd:PwdExpirationProtectionEnabled.</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</si>
  <si>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</si>
  <si>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</si>
  <si>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</si>
  <si>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</si>
  <si>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</si>
  <si>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Enable the "Do not allow password expiration time longer than required by policy". One method to achieve the recommended configuration via GP:
Set the following UI path to `Enabled`: Computer Configuration\Policies\Administrative Templates\LAPS\Do not allow password expiration time longer than required by policy.</t>
  </si>
  <si>
    <t>WIN2012-167</t>
  </si>
  <si>
    <t>Set "Enable Local Admin Password Management"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</si>
  <si>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</si>
  <si>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Services\AdmPwd:AdmPwdEnabled.</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</si>
  <si>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</si>
  <si>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</si>
  <si>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</si>
  <si>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</si>
  <si>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</si>
  <si>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Enable the "Enable Local Admin Password Management". One method to achieve the recommended configuration via GP:
Set the following UI path to `Enabled`: Computer Configuration\Policies\Administrative Templates\LAPS\Enable Local Admin Password Management.</t>
  </si>
  <si>
    <t>WIN2012-168</t>
  </si>
  <si>
    <t>Set "Password Settings: Password Complexity" to "Enabled: Large letters + small letters + numbers + special characters"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</si>
  <si>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</si>
  <si>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Services\AdmPwd:PasswordComplexity.</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</si>
  <si>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</si>
  <si>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</si>
  <si>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</si>
  <si>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</si>
  <si>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</si>
  <si>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GP:
Set the following UI path to `Enabled`, and configure the `Password Complexity` option to `Large letters + small letters + numbers + special characters`: Computer Configuration\Policies\Administrative Templates\LAPS\Password Settings.</t>
  </si>
  <si>
    <t>WIN2012-169</t>
  </si>
  <si>
    <t>Set "Password Settings: Password Length" to "Enabled: 14 or more" (MS only)</t>
  </si>
  <si>
    <t>In May 2014,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</si>
  <si>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Services\AdmPwd:PasswordLength.</t>
  </si>
  <si>
    <t>The 'Password Settings: Password Length' has been set to '14 or more character(s).'</t>
  </si>
  <si>
    <t>The 'Password Settings: Password Length' has not been set to '14 or more character(s).'</t>
  </si>
  <si>
    <t>Updated from "8"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</si>
  <si>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</si>
  <si>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</si>
  <si>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15 characters (or more, if selected).</t>
  </si>
  <si>
    <t>Set "Password Settings: Password Length" to "Enabled: 14 or more". One method to achieve the recommended configuration via GP:
Set the following UI path to `Enabled`, and configure the `Password Length` option to `14 or more`: Computer Configuration\Policies\Administrative Templates\LAPS\Password Settings.</t>
  </si>
  <si>
    <t>WIN2012-170</t>
  </si>
  <si>
    <t>Set "Password Settings: Password Age (Days)" to "Enabled: 30 or fewer"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</si>
  <si>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</si>
  <si>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</si>
  <si>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</si>
  <si>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</si>
  <si>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</si>
  <si>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</si>
  <si>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</si>
  <si>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Set "Password Settings: Password Age (Days)" to "Enabled: 30 or fewer". One method to achieve the recommended configuration via GP:
Set the following UI path to `Enabled`, and configure the `Password Age (Days)` option to `30 or fewer`: Computer Configuration\Policies\Administrative Templates\LAPS\Password Setting.</t>
  </si>
  <si>
    <t>WIN2012-171</t>
  </si>
  <si>
    <t>Set "Apply UAC restrictions to local accounts on network logons" to "Enabled" (MS only)</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</si>
  <si>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</si>
  <si>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</si>
  <si>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</si>
  <si>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</si>
  <si>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</si>
  <si>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</si>
  <si>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</si>
  <si>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</si>
  <si>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CCE-37069-2</t>
  </si>
  <si>
    <t>Enable the "Apply UAC restrictions to local accounts on network logons". One method to achieve the recommended configuration via GP:
Set the following UI path to `Enabled`: Computer Configuration\Policies\Administrative Templates\MS Security Guide\Apply UAC restrictions to local accounts on network logons.</t>
  </si>
  <si>
    <t>WIN2012-172</t>
  </si>
  <si>
    <t>Set "Configure SMB v1 client" to "Enabled: Bowser, MRxSmb20, NSI"</t>
  </si>
  <si>
    <t>This setting configures the dependencies for the Lanman Workstation service - since disabling the Server Message Block version 1 (SMBv1) protocol is recommended, therefore the `MRxSmb10` dependency, which is used only by SMBv1, should no longer be configured.
The recommended state for this setting is: `Enabled: Bowser, MRxSmb20, NSI`.
**Note:** Do not, _under any circumstances_, configure this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</si>
  <si>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HKEY_LOCAL_MACHINE\SYSTEM\CurrentControlSet\Services\LanmanWorkstation:DependOnService
</t>
  </si>
  <si>
    <t>The "Configure SMB v1 client" has been set to "Enabled: Bowser, MRxSmb20, NSI".</t>
  </si>
  <si>
    <t>The "Configure SMB v1 client" has not been set to "Enabled: Bowser, MRxSmb20, NSI".</t>
  </si>
  <si>
    <t>HCM10</t>
  </si>
  <si>
    <t>HCM10: System has unneeded functionality installed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</si>
  <si>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</si>
  <si>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</si>
  <si>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Bowser, MRxSmb20, NSI`:
Computer Configuration\Policies\Administrative Templates\MS Security Guide\Configure SMB v1 client.</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</si>
  <si>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where possible, remediate any incompatibilities found. Microsoft is also maintaining a thorough (although not comprehensive) list of known SMBv1 incompatibilities at this link: [SMB1 Product Clearinghouse | Storage at Microsoft](https://blogs.technet.microsoft.com/filecab/2017/06/01/smb1-product-clearinghouse/)</t>
  </si>
  <si>
    <t>Set "Configure SMB v1 client" to "Enabled: Bowser, MRxSmb20, NSI". One method to achieve the recommended configuration via Group Policy is to perform the following:
Set the following UI path to `Enabled: Bowser, MRxSmb20, NSI`: Computer Configuration\Policies\Administrative Templates\MS Security Guide\Configure SMB v1 client.</t>
  </si>
  <si>
    <t>WIN2012-173</t>
  </si>
  <si>
    <t>Set "Configure SMB v1 client driver" to "Enabled: Disable driver"</t>
  </si>
  <si>
    <t>This setting configures the start type for the Server Message Block version 1 (SMBv1) client driver service (`MRxSmb10`), which is recommended to be disabled.
The recommended state for this setting is: `Enabled: Disable driver`.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</si>
  <si>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</si>
  <si>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disabled.</t>
  </si>
  <si>
    <t>The Configure SMB v1 client driver has not been set to disabled.</t>
  </si>
  <si>
    <t>18.3.3</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</si>
  <si>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</si>
  <si>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</si>
  <si>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GP:
Set the following UI path to `Enabled: Disable driver`: Computer Configuration\Policies\Administrative Templates\MS Security Guide\Configure SMB v1 client driver.</t>
  </si>
  <si>
    <t>WIN2012-174</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</si>
  <si>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</si>
  <si>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</si>
  <si>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</si>
  <si>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server' has been set to disabled.</t>
  </si>
  <si>
    <t>The Configure SMB v1 server has not been set to disabled.</t>
  </si>
  <si>
    <t>18.3.4</t>
  </si>
  <si>
    <t>To establish the recommended configuration via GP, set the following UI path to `Disabled`:
Computer Configuration\Policies\Administrative Templates\MS Security Guide\Configure SMB v1 server.</t>
  </si>
  <si>
    <t>Disable the "Configure SMB v1 server". One method to achieve the recommended configuration via GP:
Set the following UI path to `Disabled`: Computer Configuration\Policies\Administrative Templates\MS Security Guide\Configure SMB v1 server.</t>
  </si>
  <si>
    <t>WIN2012-175</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</si>
  <si>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</si>
  <si>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</si>
  <si>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</si>
  <si>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</si>
  <si>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</si>
  <si>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18.3.5</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</si>
  <si>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</si>
  <si>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</si>
  <si>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</si>
  <si>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Enable the "Enable Structured Exception Handling Overwrite Protection (SEHOP)". One method to achieve the recommended configuration via GP:
Set the following UI path to `Enabled`: Computer Configuration\Policies\Administrative Templates\MS Security Guide\Enable Structured Exception Handling Overwrite Protection (SEHOP).</t>
  </si>
  <si>
    <t>WIN2012-176</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</si>
  <si>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</si>
  <si>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</si>
  <si>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</si>
  <si>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setting 'WDigest Authentication' is set to 'Disabled'</t>
  </si>
  <si>
    <t>The setting "WDigest Authentication" is not set to "Disabled".</t>
  </si>
  <si>
    <t>HPW21</t>
  </si>
  <si>
    <t>HPW21: Passwords are allowed to be stored unencrypted in config files</t>
  </si>
  <si>
    <t>18.3.6</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</si>
  <si>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</si>
  <si>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</si>
  <si>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Server 2012 R2 and newer.</t>
  </si>
  <si>
    <t>CCE-38444-6</t>
  </si>
  <si>
    <t>Set "WDigest Authentication" to "Disabled".  One method to achieve the recommended configuration via Group Policy is to perform the following:
Set the following UI path to "Disabled": Computer Configuration\Policies\Administrative Templates\SCM: Pass the Hash Mitigations\WDigest Authentication (disabling may require KB2871997).</t>
  </si>
  <si>
    <t>WIN2012-177</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</si>
  <si>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</si>
  <si>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</si>
  <si>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</si>
  <si>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 xml:space="preserve">The 'MSS: (AutoAdminLogon) Enable Automatic Logon (not recommended)' option has been disabled. </t>
  </si>
  <si>
    <t>The setting "MSS: (AutoAdminLogon) Enable Automatic Logon (not recommended)" is not set to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</si>
  <si>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</si>
  <si>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</si>
  <si>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</si>
  <si>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</si>
  <si>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</si>
  <si>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CCE-37067-6</t>
  </si>
  <si>
    <t xml:space="preserve">Disable the "MSS: (AutoAdminLogon) Enable Automatic Logon (not recommended)". One method to achieve the recommended configuration via Group Policy is to perform the following:
Set the following UI path to "Disabled": Computer Configuration\Policies\Administrative Templates\MSS (Legacy)\MSS: (AutoAdminLogon) Enable Automatic Logon (not recommended). 
</t>
  </si>
  <si>
    <t>WIN2012-178</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</si>
  <si>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</si>
  <si>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</si>
  <si>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</si>
  <si>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'MSS: (DisableIPSourceRouting IPv6) IP source routing protection level (protects against packet spoofing)' option has been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</si>
  <si>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</si>
  <si>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</si>
  <si>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</si>
  <si>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</si>
  <si>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</si>
  <si>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CCE-36871-2</t>
  </si>
  <si>
    <t>Set the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</si>
  <si>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WIN2012-179</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</si>
  <si>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</si>
  <si>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</si>
  <si>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</si>
  <si>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'MSS: (DisableIPSourceRouting) IP source routing protection level (protects against packet spoofing)' option has been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</si>
  <si>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</si>
  <si>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</si>
  <si>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</si>
  <si>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CCE-36535-3</t>
  </si>
  <si>
    <t>Set the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</si>
  <si>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WIN2012-180</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</si>
  <si>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</si>
  <si>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</si>
  <si>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</si>
  <si>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 xml:space="preserve">The 'MSS: (EnableICMPRedirect) Allow ICMP redirects to override OSPF generated routes' option has been disabled. </t>
  </si>
  <si>
    <t>The setting "MSS: (EnableICMPRedirect) Allow ICMP redirects to override OSPF generated routes" is not set to "Disabled".</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</si>
  <si>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</si>
  <si>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</si>
  <si>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</si>
  <si>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</si>
  <si>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CCE-37988-3</t>
  </si>
  <si>
    <t>Disable the "MSS: (EnableICMPRedirect) Allow ICMP redirects to override OSPF generated routes" .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</si>
  <si>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WIN2012-181</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</si>
  <si>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</si>
  <si>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</si>
  <si>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</si>
  <si>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</si>
  <si>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</si>
  <si>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 xml:space="preserve">The 'MSS: (NoNameReleaseOnDemand) Allow the computer to ignore NetBIOS name release requests except from WINS servers' option has been enabled. </t>
  </si>
  <si>
    <t>The setting "MSS: (NoNameReleaseOnDemand) Allow the computer to ignore NetBIOS name release requests except from WINS servers" is not set to "Enabled".</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</si>
  <si>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</si>
  <si>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</si>
  <si>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</si>
  <si>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</si>
  <si>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</si>
  <si>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CCE-36879-5</t>
  </si>
  <si>
    <t xml:space="preserve">Enable the "MSS: (NoNameReleaseOnDemand) Allow the computer to ignore NetBIOS name release requests except from WINS servers".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
</t>
  </si>
  <si>
    <t>WIN2012-182</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</si>
  <si>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</si>
  <si>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</si>
  <si>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</si>
  <si>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 xml:space="preserve">The 'MSS: (SafeDllSearchMode) Enable Safe DLL search mode (recommended)' option has been enabled. </t>
  </si>
  <si>
    <t>The setting "MSS: (SafeDllSearchMode) Enable Safe DLL search mode (recommended)" is not set to "Enabled".</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</si>
  <si>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</si>
  <si>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</si>
  <si>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</si>
  <si>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CCE-36351-5</t>
  </si>
  <si>
    <t>Enable the "MSS: (SafeDllSearchMode) Enable Safe DLL search mode (recommended)". One method to achieve the recommended configuration via Group Policy is to perform the following:
Set the following UI path to "Enabled": Computer Configuration\Policies\Administrative Templates\MSS (Legacy)\MSS: (SafeDllSearchMode) Enable Safe DLL search mode (recommended).</t>
  </si>
  <si>
    <t>WIN2012-183</t>
  </si>
  <si>
    <t>AC-11</t>
  </si>
  <si>
    <t>Device Lock</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</si>
  <si>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</si>
  <si>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</si>
  <si>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</si>
  <si>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'MSS: (ScreenSaverGracePeriod) The time in seconds before the screen saver grace period expires (0 recommended)' option has been set to 'Enabled: 5 or fewer seconds'.</t>
  </si>
  <si>
    <t>The setting "MSS: (ScreenSaverGracePeriod) The time in seconds before the screen saver grace period expires (0 recommended)" is not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</si>
  <si>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</si>
  <si>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</si>
  <si>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</si>
  <si>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</si>
  <si>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CCE-37993-3</t>
  </si>
  <si>
    <t>Set the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</si>
  <si>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WIN2012-184</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</si>
  <si>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</si>
  <si>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</si>
  <si>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</si>
  <si>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'MSS: (WarningLevel) Percentage threshold for the security event log at which the system will generate a warning' option has been set to 'Enabled: 90% or less'.</t>
  </si>
  <si>
    <t>The setting "MSS: (WarningLevel) Percentage threshold for the security event log at which the system will generate a warning" is not set to "Enabled: 90% or less".</t>
  </si>
  <si>
    <t>HAU23</t>
  </si>
  <si>
    <t>HAU23: Audit storage capacity threshold has not been defined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</si>
  <si>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</si>
  <si>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</si>
  <si>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</si>
  <si>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</si>
  <si>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CCE-36880-3</t>
  </si>
  <si>
    <t xml:space="preserve">Set the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
</t>
  </si>
  <si>
    <t>WIN2012-185</t>
  </si>
  <si>
    <t xml:space="preserve"> Set "NetBIOS node type" to "P-node" (Ensure NetBT Parameter "NodeType" to "0x2 (2)") (MS Only)</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</si>
  <si>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</si>
  <si>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</si>
  <si>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</si>
  <si>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</si>
  <si>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</si>
  <si>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</si>
  <si>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</si>
  <si>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</si>
  <si>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</si>
  <si>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the "NetBIOS node type" to "P-node" (Ensure NetBT Parameter "NodeType" to "0x2 (2)") (MS Only). To establish the recommended configuration: 
Set the following Registry value to "0x2 (2) (DWORD)": HKEY_LOCAL_MACHINE\System\CurrentControlSet\Services\NetBT\Parameters:NodeType.</t>
  </si>
  <si>
    <t>WIN2012-186</t>
  </si>
  <si>
    <t>Set "Turn off multicast name resolution" to "Enabled" (MS Only)</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</si>
  <si>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</si>
  <si>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NT\DNSClient:EnableMulticast.</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</si>
  <si>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</si>
  <si>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</si>
  <si>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</si>
  <si>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</si>
  <si>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</si>
  <si>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</si>
  <si>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CCE-37450-4</t>
  </si>
  <si>
    <t>Set "Turn off multicast name resolution" to "Enabled" (MS Only). One method to achieve the recommended configuration via Group Policy is to perform the following:
Set the following UI path to "Enabled": Computer Configuration\Policies\Administrative Templates\Network\DNS Client\Turn off multicast name resolution.</t>
  </si>
  <si>
    <t>WIN2012-187</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</si>
  <si>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</si>
  <si>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</si>
  <si>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</si>
  <si>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</si>
  <si>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</si>
  <si>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 xml:space="preserve">The 'Prohibit installation and configuration of Network Bridge on your DNS domain network' option has been enabled. </t>
  </si>
  <si>
    <t>The setting "Prohibit installation and configuration of Network Bridge on your DNS domain network" is not set to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</si>
  <si>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</si>
  <si>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</si>
  <si>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</si>
  <si>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</si>
  <si>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</si>
  <si>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CCE-38002-2</t>
  </si>
  <si>
    <t>Enable the "Prohibit installation and configuration of Network Bridge on your DNS domain network".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</si>
  <si>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WIN2012-188</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</si>
  <si>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</si>
  <si>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</si>
  <si>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</si>
  <si>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'Require domain users to elevate when setting a network's location' option has been enabled.</t>
  </si>
  <si>
    <t>The setting "Require domain users to elevate when setting a network's location" is not set to "Enabled".</t>
  </si>
  <si>
    <t>18.5.11.3</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</si>
  <si>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</si>
  <si>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</si>
  <si>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</si>
  <si>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CCE-38188-9</t>
  </si>
  <si>
    <t>Enable the "Require domain users to elevate when setting a network's location".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</si>
  <si>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WIN2012-189</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</si>
  <si>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</si>
  <si>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or higher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</si>
  <si>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</si>
  <si>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'Hardened UNC Paths' option has been set to 'Enabled, with "Require Mutual Authentication" and "Require Integrity" set for all NETLOGON and SYSVOL shares'.</t>
  </si>
  <si>
    <t>The setting "Hardened UNC Paths" is not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</si>
  <si>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</si>
  <si>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</si>
  <si>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</si>
  <si>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</si>
  <si>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</si>
  <si>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the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</si>
  <si>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WIN2012-190</t>
  </si>
  <si>
    <t>Set "Minimize the number of simultaneous connections to the Internet or a Windows Domain" to "Enabled"</t>
  </si>
  <si>
    <t>This policy setting prevents computers from connecting to both a domain based network and a non-domain based network at the same time.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</si>
  <si>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HKEY_LOCAL_MACHINE\SOFTWARE\Policies\Microsoft\Windows\WcmSvc\GroupPolicy:fMinimizeConnections.</t>
  </si>
  <si>
    <t xml:space="preserve">The 'Minimize the number of simultaneous connections to the Internet or a Windows Domain' option has been enabled. </t>
  </si>
  <si>
    <t>The setting "Minimize the number of simultaneous connections to the Internet or a Windows Domain" is not set to "Enabled".</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</si>
  <si>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</si>
  <si>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</si>
  <si>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</si>
  <si>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Configuration\Policies\Administrative Templates\Network\Windows Connection Manager\Minimize the number of simultaneous connections to the Internet or a Windows Domain.</t>
  </si>
  <si>
    <t>CCE-38338-0</t>
  </si>
  <si>
    <t>Enable the "Minimize the number of simultaneous connections to the Internet or a Windows Domain".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</si>
  <si>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WIN2012-191</t>
  </si>
  <si>
    <t>Set "Include command line in process creation events" to "Disabled"</t>
  </si>
  <si>
    <t>This policy setting determines what information is logged in security audit events when a new process has been created.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</si>
  <si>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</si>
  <si>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 xml:space="preserve">The 'Include command line in process creation events' option has been disabled. </t>
  </si>
  <si>
    <t>The setting "Include command line in process creation events" is not set to "Disabled".</t>
  </si>
  <si>
    <t>HCM48</t>
  </si>
  <si>
    <t>HCM48: Low-risk operating system settings are not configured securely</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</si>
  <si>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</si>
  <si>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</si>
  <si>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</si>
  <si>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</si>
  <si>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CCE-36925-6</t>
  </si>
  <si>
    <t>Disable the "Include command line in process creation events".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</si>
  <si>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WIN2012-192</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</si>
  <si>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</si>
  <si>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</si>
  <si>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</si>
  <si>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</si>
  <si>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</si>
  <si>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18.8.14</t>
  </si>
  <si>
    <t>18.8.14.1</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</si>
  <si>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</si>
  <si>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</si>
  <si>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</si>
  <si>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CCE-37912-3</t>
  </si>
  <si>
    <t>Enable the "Remote host allows delegation of non-exportable credentials”. One method to achieve the recommended configuration via GP:
Set the following UI path to `Enabled`: Computer Configuration\Policies\Administrative Templates\System\Credentials Delegation\Remote host allows delegation of non-exportable credentials.</t>
  </si>
  <si>
    <t>WIN2012-193</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</si>
  <si>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</si>
  <si>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</si>
  <si>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</si>
  <si>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</si>
  <si>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</si>
  <si>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'Boot-Start Driver Initialization Policy' option has been set to 'Enabled: Good, unknown and bad but critical'.</t>
  </si>
  <si>
    <t>The setting "Boot-Start Driver Initialization Policy" is not set to "Enabled: Good, unknown and bad but critical".</t>
  </si>
  <si>
    <t>HSI17</t>
  </si>
  <si>
    <t>HSI17: Antivirus is not configured appropriately</t>
  </si>
  <si>
    <t>18.8.21</t>
  </si>
  <si>
    <t>18.8.21.2</t>
  </si>
  <si>
    <t>This policy setting helps reduce the impact of malware that has already infected your system.</t>
  </si>
  <si>
    <t>To establish the recommended configuration via GP, set the following UI path to `Enabled:` `Good, unknown and bad but critical:`
Computer Configuration\Policies\Administrative Templates\System\Early Launch Antimalware\Boot-Start Driver Initialization Policy.</t>
  </si>
  <si>
    <t>CCE-36169-1</t>
  </si>
  <si>
    <t>Set the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</si>
  <si>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WIN2012-194</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</si>
  <si>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</si>
  <si>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</si>
  <si>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</si>
  <si>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</si>
  <si>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</si>
  <si>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'Configure registry policy processing: Do not apply during periodic background processing' option has been set to 'Enabled: FALSE'.</t>
  </si>
  <si>
    <t>The setting "Configure registry policy processing: Do not apply during periodic background processing" is not set to "Enabled: FALSE".</t>
  </si>
  <si>
    <t>HSI14</t>
  </si>
  <si>
    <t>HSI14: The system's automatic update feature is not configured appropriately.</t>
  </si>
  <si>
    <t>18.8.21.3</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</si>
  <si>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</si>
  <si>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</si>
  <si>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Group Policies will be reapplied every time they are refreshed, which could have a slight impact on performance.</t>
  </si>
  <si>
    <t>Set the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</si>
  <si>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WIN2012-195</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</si>
  <si>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</si>
  <si>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</si>
  <si>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</si>
  <si>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 xml:space="preserve">The 'Turn off background refresh of Group Policy' option has been disabled. </t>
  </si>
  <si>
    <t>The setting "Turn off background refresh of Group Policy" is not set to "Disabled".</t>
  </si>
  <si>
    <t>18.8.21.4</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</si>
  <si>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</si>
  <si>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</si>
  <si>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CCE-37712-7</t>
  </si>
  <si>
    <t>Disable the "Turn off background refresh of Group Policy". One method to achieve the recommended configuration via Group Policy is to perform the following:
Set the following UI path to "Disabled:" Computer Configuration\Policies\Administrative Templates\System\Group Policy\Turn off background refresh of Group Policy.</t>
  </si>
  <si>
    <t>WIN2012-196</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</si>
  <si>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</si>
  <si>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</si>
  <si>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</si>
  <si>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</si>
  <si>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</si>
  <si>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</si>
  <si>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18.8.22.1.1</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</si>
  <si>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</si>
  <si>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</si>
  <si>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</si>
  <si>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CCE-36625-2</t>
  </si>
  <si>
    <t>Enable the "Turn off downloading of print drivers over HTTP". One method to achieve the recommended configuration via GP:
Set the following UI path to `Enabled`: Computer Configuration\Policies\Administrative Templates\System\Internet Communication Management\Internet Communication settings\Turn off downloading of print drivers over HTTP.</t>
  </si>
  <si>
    <t>WIN2012-197</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</si>
  <si>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</si>
  <si>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</si>
  <si>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</si>
  <si>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</si>
  <si>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</si>
  <si>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</si>
  <si>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</si>
  <si>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</si>
  <si>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</si>
  <si>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CCE-36096-6</t>
  </si>
  <si>
    <t>Enable the "Turn off Internet download for Web publishing and online ordering wizards". One method to achieve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</si>
  <si>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WIN2012-198</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</si>
  <si>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</si>
  <si>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</si>
  <si>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</si>
  <si>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"Turn off printing over HTTP" has been set to enabled.</t>
  </si>
  <si>
    <t>The 'Turn off printing over HTTP' has not been set to enabled.</t>
  </si>
  <si>
    <t>18.8.22.1.6</t>
  </si>
  <si>
    <t>Information that is transmitted over HTTP through this capability is not protected and can be intercepted by malicious users. For this reason, it is not often used in enterprise managed environments.</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</si>
  <si>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</si>
  <si>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</si>
  <si>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CCE-36920-7</t>
  </si>
  <si>
    <t>Enable the "Turn off printing over HTTP". One method to achieve the recommended configuration via GP:
Set the following UI path to `Enabled`: Computer Configuration\Policies\Administrative Templates\System\Internet Communication Management\Internet Communication settings\Turn off printing over HTTP.</t>
  </si>
  <si>
    <t>WIN2012-199</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</si>
  <si>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</si>
  <si>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</si>
  <si>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</si>
  <si>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 xml:space="preserve">The 'Do not display network selection UI' option has been enabled. </t>
  </si>
  <si>
    <t>The setting "Do not display network selection UI" is not set to "Enabled".</t>
  </si>
  <si>
    <t>18.8.27</t>
  </si>
  <si>
    <t>18.8.27.1</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</si>
  <si>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</si>
  <si>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</si>
  <si>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</si>
  <si>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CCE-38353-9</t>
  </si>
  <si>
    <t>Enable the "Do not display network selection UI" To implement the recommended configuration state: 
Set the following Group Policy setting to "Enabled": Computer Configuration\Policies\Administrative Templates\System\Logon\Do not display network selection UI.</t>
  </si>
  <si>
    <t>WIN2012-200</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</si>
  <si>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</si>
  <si>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</si>
  <si>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</si>
  <si>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 xml:space="preserve">The 'Do not enumerate connected users on domain-joined computers' option has been enabled. </t>
  </si>
  <si>
    <t>The setting "Do not enumerate connected users on domain-joined computers" is not set to "Enabled".</t>
  </si>
  <si>
    <t>18.8.27.2</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</si>
  <si>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</si>
  <si>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</si>
  <si>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</si>
  <si>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CCE-37838-0</t>
  </si>
  <si>
    <t>Enable the "Do not enumerate connected users on domain-joined computers". One method to achieve the recommended configuration via Group Policy is to perform the following:
Set the following UI path to "Enabled": Computer Configuration\Policies\Administrative Templates\System\Logon\Do not enumerate connected users on domain-joined computers.</t>
  </si>
  <si>
    <t>WIN2012-201</t>
  </si>
  <si>
    <t>Set "Enumerate local users on domain-joined computers" to "Disabled" (MS only)</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</si>
  <si>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</si>
  <si>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</si>
  <si>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 xml:space="preserve">The 'Enumerate local users on domain-joined computers' option has been disabled. </t>
  </si>
  <si>
    <t>The setting "Enumerate local users on domain-joined computers" is not set to "Disabled".</t>
  </si>
  <si>
    <t>18.8.27.3</t>
  </si>
  <si>
    <t>To establish the recommended configuration via GP, set the following UI path to `Disabled`:
Computer Configuration\Policies\Administrative Templates\System\Logon\Enumerate local users on domain-joined computers.</t>
  </si>
  <si>
    <t>CCE-35894-5</t>
  </si>
  <si>
    <t>Disable the "Enumerate local users on domain-joined computers". One method to achieve the recommended configuration via Group Policy is to perform the following:
Set the following UI path to "Disabled": Computer Configuration\Policies\Administrative Templates\System\Logon\Enumerate local users on domain-joined computers.</t>
  </si>
  <si>
    <t>WIN2012-202</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</si>
  <si>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</si>
  <si>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</si>
  <si>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</si>
  <si>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'Turn off app notifications on the lock screen' option has been enabled. </t>
  </si>
  <si>
    <t>The setting "Turn off app notifications on the lock screen" is not set to "Enabled".</t>
  </si>
  <si>
    <t>18.8.27.4</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</si>
  <si>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</si>
  <si>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</si>
  <si>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</si>
  <si>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CCE-35893-7</t>
  </si>
  <si>
    <t>Enable the "Turn off app notifications on the lock screen". One method to achieve the recommended configuration via Group Policy is to perform the following:
Set the following UI path to "Enabled": Computer Configuration\Policies\Administrative Templates\System\Logon\Turn off app notifications on the lock screen.</t>
  </si>
  <si>
    <t>WIN2012-203</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</si>
  <si>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</si>
  <si>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</si>
  <si>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</si>
  <si>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</si>
  <si>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</si>
  <si>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</si>
  <si>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</si>
  <si>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</si>
  <si>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</si>
  <si>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CCE-37830-7</t>
  </si>
  <si>
    <t>Enable the "Turn off picture password sign-in". One method to achieve the recommended configuration via GP:
Set the following UI path to `Enabled`: Computer Configuration\Policies\Administrative Templates\System\Logon\Turn off picture password sign-in.</t>
  </si>
  <si>
    <t>WIN2012-204</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</si>
  <si>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</si>
  <si>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</si>
  <si>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</si>
  <si>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 xml:space="preserve">The 'Turn on convenience PIN sign-in' option has been disabled. </t>
  </si>
  <si>
    <t xml:space="preserve">The Turn on convenience PIN sign-in option has not been disabled. </t>
  </si>
  <si>
    <t>18.8.27.6</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</si>
  <si>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</si>
  <si>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</si>
  <si>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CCE-37528-7</t>
  </si>
  <si>
    <t>Disable the "Turn on convenience PIN sign-in". One method to achieve the recommended configuration via Group Policy is to perform the following:
Set the following UI path to "Disabled": Computer Configuration\Policies\Administrative Templates\System\Logon\Turn on convenience PIN sign-in.</t>
  </si>
  <si>
    <t>WIN2012-205</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</si>
  <si>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</si>
  <si>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</si>
  <si>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</si>
  <si>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'Require a password when a computer wakes (on battery)' has been set to enabled.</t>
  </si>
  <si>
    <t>The Require a password when a computer wakes (on battery) has not been set to enabled.</t>
  </si>
  <si>
    <t>18.8.33.6</t>
  </si>
  <si>
    <t>18.8.33.6.1</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</si>
  <si>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</si>
  <si>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Configuration\Policies\Administrative Templates\System\Power Management\Sleep Settings\Require a password when a computer wakes (on battery).</t>
  </si>
  <si>
    <t>CCE-36881-1</t>
  </si>
  <si>
    <t>Enable the "Require a password when a computer wakes (on battery)". One method to achieve the recommended configuration via GP:
Set the following UI path to `Enabled`: Computer Configuration\Policies\Administrative Templates\System\Power Management\Sleep Settings\Require a password when a computer wakes (on battery).</t>
  </si>
  <si>
    <t>WIN2012-206</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</si>
  <si>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</si>
  <si>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</si>
  <si>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'Require a password when a computer wakes (plugged in)' has been set to enabled.</t>
  </si>
  <si>
    <t>The Require a password when a computer wakes (plugged in) has not been set to enabled.</t>
  </si>
  <si>
    <t>18.8.33.6.2</t>
  </si>
  <si>
    <t>To establish the recommended configuration via GP, set the following UI path to `Enabled`:
Computer Configuration\Policies\Administrative Templates\System\Power Management\Sleep Settings\Require a password when a computer wakes (plugged in).</t>
  </si>
  <si>
    <t>CCE-37066-8</t>
  </si>
  <si>
    <t>Enable the "Require a password when a computer wakes (plugged in)". One method to achieve the recommended configuration via GP:
Set the following UI path to `Enabled`: Computer Configuration\Policies\Administrative Templates\System\Power Management\Sleep Settings\Require a password when a computer wakes (plugged in).</t>
  </si>
  <si>
    <t>WIN2012-207</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</si>
  <si>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</si>
  <si>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</si>
  <si>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</si>
  <si>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</si>
  <si>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</si>
  <si>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setting 'Configure Offer Remote Assistance' is set to 'Disabled'</t>
  </si>
  <si>
    <t>The setting "Configure Offer Remote Assistance" is not set to "Disabled".</t>
  </si>
  <si>
    <t>HRM7</t>
  </si>
  <si>
    <t>HRM7: The agency does not adequately control remote access to its systems</t>
  </si>
  <si>
    <t>18.8.35</t>
  </si>
  <si>
    <t>18.8.35.1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</si>
  <si>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</si>
  <si>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</si>
  <si>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CCE-36388-7</t>
  </si>
  <si>
    <t>Disable the "Configure Offer Remote Assistance". One method to achieve the recommended configuration via Group Policy is to perform the following:
Set the following UI path to "Disabled": Computer Configuration\Policies\Administrative Templates\System\Remote Assistance\Configure Offer Remote Assistance.</t>
  </si>
  <si>
    <t>WIN2012-208</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</si>
  <si>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</si>
  <si>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</si>
  <si>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</si>
  <si>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setting 'Configure Solicited Remote Assistance' is set to 'Disabled'</t>
  </si>
  <si>
    <t>The setting "Configure Solicited Remote Assistance" is not set to "Disabled".</t>
  </si>
  <si>
    <t>18.8.35.2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</si>
  <si>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</si>
  <si>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</si>
  <si>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</si>
  <si>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CCE-37281-3</t>
  </si>
  <si>
    <t>Disable the "Configure Solicited Remote Assistance". One method to achieve the recommended configuration via Group Policy is to perform the following:
Set the following UI path to "Disabled": Computer Configuration\Policies\Administrative Templates\System\Remote Assistance\Configure Solicited Remote. Assistance.</t>
  </si>
  <si>
    <t>WIN2012-209</t>
  </si>
  <si>
    <t>Set "Enable RPC Endpoint Mapper Client Authentication" to "Enabled" (MS only)</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</si>
  <si>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</si>
  <si>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</si>
  <si>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setting 'Enable RPC Endpoint Mapper Client Authentication' is set to 'Enabled' (MS only)</t>
  </si>
  <si>
    <t>The setting "Enable RPC Endpoint Mapper Client Authentication" is not set to "Enabled" (MS only).</t>
  </si>
  <si>
    <t>18.8.36</t>
  </si>
  <si>
    <t>18.8.36.1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</si>
  <si>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</si>
  <si>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</si>
  <si>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</si>
  <si>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CCE-37346-4</t>
  </si>
  <si>
    <t>Set the "Enable RPC Endpoint Mapper Client Authentication" to "Enabled" (MS only). One method to achieve the recommended configuration via Group Policy is to perform the following:
Set the following UI path to "Enabled": Computer Configuration\Policies\Administrative Templates\System\Remote Procedure Call\Enable RPC Endpoint Mapper. Client Authentication.</t>
  </si>
  <si>
    <t>WIN2012-210</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</si>
  <si>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</si>
  <si>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</si>
  <si>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</si>
  <si>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</si>
  <si>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</si>
  <si>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set to 'Enabled'</t>
  </si>
  <si>
    <t>The setting "Disallow Autoplay for non-volume devices" is not set to "Enabled".</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</si>
  <si>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</si>
  <si>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</si>
  <si>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</si>
  <si>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</si>
  <si>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</si>
  <si>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</si>
  <si>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</si>
  <si>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CCE-37636-8</t>
  </si>
  <si>
    <t>Enable the "Disallow Autoplay for non-volume devices". One method to achieve the recommended configuration via Group Policy is to perform the following:
Set the following UI path to "Enabled": Computer Configuration\Policies\Administrative Templates\Windows Components\AutoPlay Policies\Disallow Autoplay for non-volume devices.</t>
  </si>
  <si>
    <t>WIN2012-211</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</si>
  <si>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</si>
  <si>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</si>
  <si>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Navigate to the UI Path articulated in the Remediation section and confirm it is set as prescribed. This group policy setting is backed by the following registry location:
HKEY_LOCAL_MACHINE\SOFTWARE\Microsoft\Windows\CurrentVersion\Policies\Explorer:NoAutorun.</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</si>
  <si>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</si>
  <si>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</si>
  <si>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</si>
  <si>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</si>
  <si>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</si>
  <si>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</si>
  <si>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CCE-38217-6</t>
  </si>
  <si>
    <t>Set the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</si>
  <si>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WIN2012-212</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</si>
  <si>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</si>
  <si>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</si>
  <si>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</si>
  <si>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setting 'Turn off Autoplay' is set to 'Enabled: All drives'</t>
  </si>
  <si>
    <t>The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</si>
  <si>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</si>
  <si>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</si>
  <si>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</si>
  <si>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CCE-36875-3</t>
  </si>
  <si>
    <t>Set the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</si>
  <si>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WIN2012-213</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</si>
  <si>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</si>
  <si>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</si>
  <si>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</si>
  <si>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set to 'Enabled'</t>
  </si>
  <si>
    <t>The setting "Do not display the password reveal button" is not set to "Enabled".</t>
  </si>
  <si>
    <t>HCM45: System configuration provides additional attack surface.</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</si>
  <si>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</si>
  <si>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</si>
  <si>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</si>
  <si>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</si>
  <si>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</si>
  <si>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CCE-37534-5</t>
  </si>
  <si>
    <t>Enable the "Do not display the password reveal button".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</si>
  <si>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WIN2012-214</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</si>
  <si>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</si>
  <si>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</si>
  <si>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</si>
  <si>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setting 'Enumerate administrator accounts on elevation' is set to 'Disabled'</t>
  </si>
  <si>
    <t>The setting "Enumerate administrator accounts on elevation" is not set to "Disabled".</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</si>
  <si>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</si>
  <si>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</si>
  <si>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</si>
  <si>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CCE-36512-2</t>
  </si>
  <si>
    <t>Disable the "Enumerate administrator accounts on elevation".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</si>
  <si>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WIN2012-215</t>
  </si>
  <si>
    <t>Set "EMET 5.52" or higher is installed</t>
  </si>
  <si>
    <t>The Enhanced Mitigation Experience Toolkit (EMET) is free and supported security software developed by Microsoft that allows an enterprise to apply exploit mitigations to applications that run on Windows. Many of these mitigations were later coded directly into Windows 10 and Server 2016.
More information on EMET, including download and User Guide, can be obtained here:
[Enhanced Mitigation Experience Toolkit - EMET - TechNet Security](https://technet.microsoft.com/en-us/security/jj653751)
**Note:** Although EMET is quite effective at enhancing exploit protection on Windows server OSes prior to Server 2016, it is highly recommended that compatibility testing is done on typical server configurations (including all CIS-recommended EMET settings) before widespread deployment to your environment.
**Note #2:** Microsoft has announced that EMET will be End-Of-Life (EOL) on July 31, 2018. This does not mean the software will stop working, only that Microsoft will not update it any further past that date, nor troubleshoot new problems with it. They are instead recommending that servers be upgraded to Server 2016.
**Note #3:** EMET has been reported to be very problematic on 32-bit OSes - we only recommend using it with 64-bit OSes.</t>
  </si>
  <si>
    <t>Navigate to `Control Panel\Program\Programs and Features` and confirm "EMET 5.52" or higher is listed in the `Name` column.</t>
  </si>
  <si>
    <t>The "EMET 5.52" has been installed.</t>
  </si>
  <si>
    <t>The "EMET 5.52" has not been installed.</t>
  </si>
  <si>
    <t>18.9.24</t>
  </si>
  <si>
    <t>18.9.24.1</t>
  </si>
  <si>
    <t>EMET mitigations help reduce the reliability of exploits that target vulnerable software running on Windows.</t>
  </si>
  <si>
    <t>Install EMET 5.52 or higher.</t>
  </si>
  <si>
    <t>WIN2012-216</t>
  </si>
  <si>
    <t>Set "Default Action and Mitigation Settings" to "Enabled" (plus subsettings)</t>
  </si>
  <si>
    <t>This setting configures the default action after detection and advanced ROP mitigation.
The recommended state for this setting is:
- Default Action and Mitigation Settings - `Enabled`
- Deep Hooks - `Enabled`
- Anti Detours - `Enabled`
- Banned Functions - `Enabled`
- Exploit Action -` User Configured`</t>
  </si>
  <si>
    <t>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t>
  </si>
  <si>
    <t>The "Default Protections for Internet Explorer" has been enabled.</t>
  </si>
  <si>
    <t>The "Default Protections for Internet Explorer" has not been enabled.</t>
  </si>
  <si>
    <t>18.9.24.2</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</si>
  <si>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</si>
  <si>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</si>
  <si>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</si>
  <si>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CCE-38427-1</t>
  </si>
  <si>
    <t>Set "Default Action and Mitigation Settings" to "Enabled" (plus subsettings). One method to achieve the recommended configuration via Group Policy is to perform the following:
Set the following UI path to `Enabled:` Computer Configuration\Policies\Administrative Templates\Windows Components\EMET\Default Action and Mitigation Settings.</t>
  </si>
  <si>
    <t>WIN2012-217</t>
  </si>
  <si>
    <t>Set "Default Protections for Internet Explorer" to "Enabled"</t>
  </si>
  <si>
    <t>This setting determines if recommended EMET mitigations are applied to Internet Explorer.
The recommended state for this setting is: `Enabled`.</t>
  </si>
  <si>
    <t>Navigate to the UI Path articulated in the Remediation section and confirm it is set as prescribed. This group policy setting is backed by the following registry location:
HKEY_LOCAL_MACHINE\SOFTWARE\Policies\Microsoft\EMET\Defaults\IE.</t>
  </si>
  <si>
    <t>18.9.24.3</t>
  </si>
  <si>
    <t>Applying EMET mitigations to Internet Explorer will help reduce the reliability of exploits that target it.</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</si>
  <si>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</si>
  <si>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</si>
  <si>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CCE-38428-9</t>
  </si>
  <si>
    <t>Enable the "Default Protections for Internet Explorer". One method to achieve the recommended configuration via Group Policy is to perform the following:
Set the following UI path to "Enabled": Computer Configuration\Policies\Administrative Templates\Windows Components\EMET\Default Protections for Internet Explorer.</t>
  </si>
  <si>
    <t>WIN2012-218</t>
  </si>
  <si>
    <t>Set "Default Protections for Popular Software" to "Enabled"</t>
  </si>
  <si>
    <t>This setting determines if recommended EMET mitigations are applied to the following popular software:
- 7-Zip
- Adobe Photoshop
- Foxit Reader
- Google Chrome
- Google Talk
- iTunes
- Microsoft Live Writer
- Microsoft Lync Communicator
- Microsoft Photo Gallery
- Microsoft SkyDrive
- mIRC
- Mozilla Firefox
- Mozilla Thunderbird
- Opera
- Pidgin
- QuickTime Player
- RealPlayer
- Safari
- Skype
- VideoLAN VLC
- Winamp
- Windows Live Mail
- Windows Media Player
- WinRAR
- WinZip
The recommended state for this setting is: `Enabled`.</t>
  </si>
  <si>
    <t>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t>
  </si>
  <si>
    <t>The "Default Protections for Popular Software has been enabled.</t>
  </si>
  <si>
    <t>The "Default Protections for Popular Software has not been enabled.</t>
  </si>
  <si>
    <t>18.9.24.4</t>
  </si>
  <si>
    <t>Applying EMET mitigations to popular software packages will help reduce the reliability of exploits that target them.</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</si>
  <si>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</si>
  <si>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</si>
  <si>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CCE-36750-8</t>
  </si>
  <si>
    <t>Enable the "Default Protections for Popular Software". One method to achieve the recommended configuration via Group Policy is to perform the following:
Set the following UI path to `Enabled: Computer Configuration\Policies\Administrative Templates\Windows Components\EMET\Default Protections for Popular Software.</t>
  </si>
  <si>
    <t>WIN2012-219</t>
  </si>
  <si>
    <t>Set "Default Protections for Recommended Software" to "Enabled"</t>
  </si>
  <si>
    <t>This setting determines if recommended EMET mitigations are applied to the following software:
- Adobe Acrobat
- Adobe Acrobat Reader
- Microsoft Office suite applications
- Oracle Java
- WordPad
The recommended state for this setting is: `Enabled`.</t>
  </si>
  <si>
    <t>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t>
  </si>
  <si>
    <t>The "Default Protections for Recommended Software" has been enabled.</t>
  </si>
  <si>
    <t>The "Default Protections for Recommended Software" has not been enabled.</t>
  </si>
  <si>
    <t>18.9.24.5</t>
  </si>
  <si>
    <t>Applying EMET mitigations to recommended software will help reduce the reliability of exploits that target them.</t>
  </si>
  <si>
    <t>To establish the recommended configuration via GP, set the following UI path to `Enabled:`
Computer Configuration\Policies\Administrative Templates\Windows Components\EMET\Default Protections for Recommended .</t>
  </si>
  <si>
    <t>EMET mitigations will be applied to the listed recommended software that is installed on the computer.</t>
  </si>
  <si>
    <t>CCE-36515-5</t>
  </si>
  <si>
    <t>Enable the "Default Protections for Recommended Software". One method to achieve the recommended configuration via Group Policy is to perform the following:
Set the following UI path to "Enabled": Computer Configuration\Policies\Administrative Templates\Windows Components\EMET\Default Protections for Recommended .</t>
  </si>
  <si>
    <t>WIN2012-220</t>
  </si>
  <si>
    <t>Set "System ASLR" to "Enabled: Application Opt-In"</t>
  </si>
  <si>
    <t>This setting determines how applications become enrolled in Address Space Layout Randomization (ASLR).
The recommended state for this setting is: `Enabled: Application Opt-In`.</t>
  </si>
  <si>
    <t>Navigate to the UI Path articulated in the Remediation section and confirm it is set as prescribed. This group policy setting is backed by the following registry location:
HKEY_LOCAL_MACHINE\SOFTWARE\Policies\Microsoft\EMET\SysSettings:ASLR.</t>
  </si>
  <si>
    <t>"System ASLR" has been set to "Enabled: Application Opt-In".</t>
  </si>
  <si>
    <t>"System ASLR" has not been set to "Enabled: Application Opt-In".</t>
  </si>
  <si>
    <t>18.9.24.6</t>
  </si>
  <si>
    <t>ASLR reduces the predictability of process memory, which in-turn helps reduce the reliability of exploits targeting memory corruption vulnerabilities.</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</si>
  <si>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</si>
  <si>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</si>
  <si>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CCE-38437-0</t>
  </si>
  <si>
    <t>Set "System ASLR" to "Enabled: Application Opt-In". One method to achieve the recommended configuration via Group Policy is to perform the following:
Set the following UI path to `Enabled: Application Opt-In`: Computer Configuration\Policies\Administrative Templates\Windows Components\EMETSystem ASLR.</t>
  </si>
  <si>
    <t>WIN2012-221</t>
  </si>
  <si>
    <t>Set "System DEP" to "Enabled: Application Opt-Out"</t>
  </si>
  <si>
    <t>This setting determines how applications become enrolled in Data Execution Protection (DEP).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</si>
  <si>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HKEY_LOCAL_MACHINE\SOFTWARE\Policies\Microsoft\EMET\SysSettings:DEP.</t>
  </si>
  <si>
    <t>"System DEP" has been se to "Enabled: Application Opt-Out".</t>
  </si>
  <si>
    <t>"System DEP" has not been set to "Enabled: Application Opt-Out".</t>
  </si>
  <si>
    <t>18.9.24.7</t>
  </si>
  <si>
    <t>DEP marks pages of application memory as non-executable, which reduces a given exploit's ability to run attacker-controlled code.</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</si>
  <si>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</si>
  <si>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</si>
  <si>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CCE-38438-8</t>
  </si>
  <si>
    <t>Set "System DEP" to "Enabled: Application Opt-Out". One method to achieve the recommended configuration via Group Policy is to perform the following:
Set the following UI path to `Enabled: Application Opt-Out`: Computer Configuration\Policies\Administrative Templates\Windows Components\EMET\System DEP.</t>
  </si>
  <si>
    <t>WIN2012-222</t>
  </si>
  <si>
    <t>Set "System SEHOP" to "Enabled: Application Opt-Out"</t>
  </si>
  <si>
    <t>This setting determines how applications become enrolled in Structured Exception Handler Overwrite Protection (SEHOP).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</si>
  <si>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HKEY_LOCAL_MACHINE\SOFTWARE\Policies\Microsoft\EMET\SysSettings:SEHOP.</t>
  </si>
  <si>
    <t>18.9.24.8</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</si>
  <si>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</si>
  <si>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</si>
  <si>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</si>
  <si>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CCE-38439-6</t>
  </si>
  <si>
    <t>Set "System SEHOP" to "Enabled: Application Opt-Out". One method to achieve the recommended configuration via Group Policy is to perform the following:
Set the following UI path to `Enabled: Application Opt-Out`: Computer Configuration\Policies\Administrative Templates\Windows Components\EMET\System SEHOP.</t>
  </si>
  <si>
    <t>WIN2012-223</t>
  </si>
  <si>
    <t>AU-11</t>
  </si>
  <si>
    <t>Audit Record Retention</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</si>
  <si>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</si>
  <si>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</si>
  <si>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</si>
  <si>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setting 'Application: Control Event Log behavior when the log file reaches its maximum size' is set to 'Disabled'</t>
  </si>
  <si>
    <t>The setting "Application: Control Event Log behavior when the log file reaches its maximum size" is not set to "Disabled".</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</si>
  <si>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</si>
  <si>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</si>
  <si>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</si>
  <si>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</si>
  <si>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CCE-37775-4</t>
  </si>
  <si>
    <t>Disable the "Application: Control Event Log behavior when the log file reaches its maximum size". To implement the recommended configuration state:
Set the following Group Policy setting to "Disabled": Computer Configuration\Policies\Administrative Templates\Windows Components\Event Log Service\Application\Control Event Log behavior when the log file reaches its maximum size.</t>
  </si>
  <si>
    <t>WIN2012-224</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</si>
  <si>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</si>
  <si>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</si>
  <si>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</si>
  <si>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setting 'Application: Specify the maximum log file size (KB)' is set to 'Enabled: 32,768 or greater'</t>
  </si>
  <si>
    <t>The setting "Application: Specify the maximum log file size (KB)" is not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</si>
  <si>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</si>
  <si>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</si>
  <si>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</si>
  <si>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CCE-37948-7</t>
  </si>
  <si>
    <t>Set the "Application: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Service\Application\Specify the maximum log file size (KB).</t>
  </si>
  <si>
    <t>WIN2012-225</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</si>
  <si>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</si>
  <si>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</si>
  <si>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setting 'Security: Control Event Log behavior when the log file reaches its maximum size' is set to 'Disabled'</t>
  </si>
  <si>
    <t>The setting "Security: Control Event Log behavior when the log file reaches its maximum size" is not set to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</si>
  <si>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</si>
  <si>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</si>
  <si>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</si>
  <si>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CCE-37145-0</t>
  </si>
  <si>
    <t>Disable the "Security: Control Event Log behavior when the log file reaches its maximum size". To implement the recommended configuration state: 
Set the following Group Policy setting to "Disabled": Computer Configuration\Policies\Administrative Templates\Windows Components\Event Log Service\Security\Control Event Log behavior when the log file reaches its maximum size.</t>
  </si>
  <si>
    <t>WIN2012-226</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</si>
  <si>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</si>
  <si>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</si>
  <si>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</si>
  <si>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setting 'Security: Specify the maximum log file size (KB)' is set to 'Enabled: 196,608 or greater'</t>
  </si>
  <si>
    <t>The setting "Security: Specify the maximum log file size (KB)" is not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</si>
  <si>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</si>
  <si>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</si>
  <si>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CCE-37695-4</t>
  </si>
  <si>
    <t>Set the "Security: Specify the maximum log file size (KB)" to "Enabled: 196,608 or greater". One method to achieve the recommended configuration via Group Policy is to perform the following:
Set the following Group Policy setting to "Enabled: 196,608 or greater": Computer Configuration\Policies\Administrative Templates\Windows Components\Event Log Service\Security\Specify the maximum log file size (KB).</t>
  </si>
  <si>
    <t>WIN2012-227</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</si>
  <si>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</si>
  <si>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</si>
  <si>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setting 'Setup: Control Event Log behavior when the log file reaches its maximum size' is set to 'Disabled'</t>
  </si>
  <si>
    <t>The setting "Setup: Control Event Log behavior when the log file reaches its maximum size" is not set to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</si>
  <si>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</si>
  <si>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</si>
  <si>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</si>
  <si>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CCE-38276-2</t>
  </si>
  <si>
    <t>Disable the "Setup: Control Event Log behavior when the log file reaches its maximum size". One method to achieve the recommended configuration via Group Policy is to perform the following:
Set the following Group Policy setting to "Disabled": Computer Configuration\Policies\Administrative Templates\Windows Components\Event Log Service\Setup\Control Event Log behavior when the log file reaches its maximum size.</t>
  </si>
  <si>
    <t>WIN2012-228</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</si>
  <si>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</si>
  <si>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</si>
  <si>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setting 'Setup: Specify the maximum log file size (KB)' is set to 'Enabled: 32,768 or greater'</t>
  </si>
  <si>
    <t>The setting "Setup: Specify the maximum log file size (KB)" is not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</si>
  <si>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</si>
  <si>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</si>
  <si>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t>
  </si>
  <si>
    <t>CCE-37526-1</t>
  </si>
  <si>
    <t>Set the "Setup: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Service\Setup\Specify the maximum log file size (KB).</t>
  </si>
  <si>
    <t>WIN2012-229</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</si>
  <si>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</si>
  <si>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</si>
  <si>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setting 'System: Control Event Log behavior when the log file reaches its maximum size' is set to 'Disabled'</t>
  </si>
  <si>
    <t>The setting "System: Control Event Log behavior when the log file reaches its maximum size" is not set to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</si>
  <si>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</si>
  <si>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</si>
  <si>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</si>
  <si>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CCE-36160-0</t>
  </si>
  <si>
    <t>Disable the "System: Control Event Log behavior when the log file reaches its maximum size". To implement the recommended configuration state: 
Set the following Group Policy setting to "Disabled": Computer Configuration\Policies\Administrative Templates\Windows Components\Event Log Service\System\Control Event Log behavior when the log file reaches its maximum size.</t>
  </si>
  <si>
    <t>WIN2012-230</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</si>
  <si>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</si>
  <si>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</si>
  <si>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setting 'System: Specify the maximum log file size (KB)' is set to 'Enabled: 32,768 or greater'</t>
  </si>
  <si>
    <t>The setting "System: Specify the maximum log file size (KB)" is not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</si>
  <si>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</si>
  <si>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</si>
  <si>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CCE-36092-5</t>
  </si>
  <si>
    <t>Set the "System: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Service\System\Specify the maximum log file size (KB).</t>
  </si>
  <si>
    <t>WIN2012-231</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</si>
  <si>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</si>
  <si>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</si>
  <si>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</si>
  <si>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setting 'Turn off Data Execution Prevention for Explorer' is set to 'Disabled'</t>
  </si>
  <si>
    <t>The setting "Turn off Data Execution Prevention for Explorer" is not set to "Disabled".</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</si>
  <si>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</si>
  <si>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</si>
  <si>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</si>
  <si>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</si>
  <si>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</si>
  <si>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</si>
  <si>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CCE-37809-1</t>
  </si>
  <si>
    <t>Disable the "Turn off Data Execution Prevention for Explorer". One method to achieve the recommended configuration via Group Policy is to perform the following:
Set the following Group Policy setting to "Disabled": Computer Configuration\Policies\Administrative Templates\Windows Components\File Explorer\Turn off Data Execution Prevention for Explorer.</t>
  </si>
  <si>
    <t>WIN2012-232</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</si>
  <si>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</si>
  <si>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</si>
  <si>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</si>
  <si>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set to 'Disabled'</t>
  </si>
  <si>
    <t>The setting "Turn off heap termination on corruption" is not set to "Disabled".</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</si>
  <si>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</si>
  <si>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</si>
  <si>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</si>
  <si>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CCE-36660-9</t>
  </si>
  <si>
    <t>Disable "Turn off heap termination on corruption". One method to achieve the recommended configuration via Group Policy is to perform the following:
Set the following Group Policy setting to "Disabled": Computer Configuration\Policies\Administrative Templates\Windows Components\File Explorer\Turn off heap termination on corruption.</t>
  </si>
  <si>
    <t>WIN2012-233</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</si>
  <si>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</si>
  <si>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</si>
  <si>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</si>
  <si>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set to 'Disabled'</t>
  </si>
  <si>
    <t>The setting "Turn off shell protocol protected mode" is not set to "Disabled".</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</si>
  <si>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</si>
  <si>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</si>
  <si>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</si>
  <si>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CCE-36809-2</t>
  </si>
  <si>
    <t>Disable the "Turn off shell protocol protected mode". One method to achieve the recommended configuration via Group Policy is to perform the following:
Set the following Group Policy setting to "Disabled": Computer Configuration\Policies\Administrative Templates\Windows Components\File Explorer\Turn off shell protocol protected mode.</t>
  </si>
  <si>
    <t>WIN2012-234</t>
  </si>
  <si>
    <t>Set "Prevent the usage of OneDrive for file storage" to "Enabled"</t>
  </si>
  <si>
    <t>This policy setting lets you prevent apps and features from working with files on OneDrive using the Next Generation Sync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</si>
  <si>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HKEY_LOCAL_MACHINE\SOFTWARE\Policies\Microsoft\Windows\OneDrive:DisableFileSyncNGSC.</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</si>
  <si>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</si>
  <si>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</si>
  <si>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</si>
  <si>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</si>
  <si>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uploading confidential or sensitive corporate information to the OneDrive cloud service using the Next Generation Sync Client.</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</si>
  <si>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</si>
  <si>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</si>
  <si>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CCE-36939-7</t>
  </si>
  <si>
    <t>Enable the "Prevent the usage of OneDrive for file storage". One method to achieve the recommended configuration via Group Policy is to perform the following:
Set the following Group Policy setting to "Enabled": Computer Configuration\Policies\Administrative Templates\Windows Components\OneDrive\Prevent the usage of OneDrive for file storage.</t>
  </si>
  <si>
    <t>WIN2012-235</t>
  </si>
  <si>
    <t>Set 'Prevent the usage of OneDrive for file storage on Windows 8.1' to 'Enabled'</t>
  </si>
  <si>
    <t>This policy setting lets you prevent apps and features from working with files on OneDrive using the legacy OneDrive/SkyDrive client.
The recommended state for this setting is: `Enabled`.
**Note:** Despite the name of this setting, it is applicable to the legacy OneDrive client on any Windows OS.</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</si>
  <si>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</si>
  <si>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</si>
  <si>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</si>
  <si>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</si>
  <si>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Enabling this setting prevents users from accidentally uploading confidential or sensitive corporate information to the OneDrive cloud service using the legacy OneDrive/SkyDrive client.</t>
  </si>
  <si>
    <t>To establish the recommended configuration via GP, set the following UI path to `Enabled`:
Computer Configuration\Policies\Administrative Templates\Windows Components\OneDrive\Prevent the usage of OneDrive for file storage on Windows 8.1.</t>
  </si>
  <si>
    <t>Set "Prevent the usage of OneDrive for file storage on Windows 8.1"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 on Windows 8.1.</t>
  </si>
  <si>
    <t>WIN2012-236</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</si>
  <si>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</si>
  <si>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</si>
  <si>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</si>
  <si>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setting 'Do not allow passwords to be saved' is set to 'Enabled'</t>
  </si>
  <si>
    <t>The setting "Do not allow passwords to be saved" is not set to "Enabled".</t>
  </si>
  <si>
    <t>18.9.58.2</t>
  </si>
  <si>
    <t>18.9.58.2.2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</si>
  <si>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</si>
  <si>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</si>
  <si>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</si>
  <si>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CCE-36223-6</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</si>
  <si>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</si>
  <si>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WIN2012-237</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</si>
  <si>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</si>
  <si>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</si>
  <si>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</si>
  <si>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setting 'Do not allow drive redirection' is set to 'Enabled'</t>
  </si>
  <si>
    <t>The setting "Do not allow drive redirection" is not set to "Enabled".</t>
  </si>
  <si>
    <t>18.9.58.3.3</t>
  </si>
  <si>
    <t>18.9.58.3.3.2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</si>
  <si>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</si>
  <si>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</si>
  <si>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</si>
  <si>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CCE-36509-8</t>
  </si>
  <si>
    <t>Enable the "Do not allow drive redirection".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</si>
  <si>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WIN2012-238</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</si>
  <si>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</si>
  <si>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</si>
  <si>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</si>
  <si>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setting 'Always prompt for password upon connection' is set to 'Enabled'</t>
  </si>
  <si>
    <t>The setting "Always prompt for password upon connection" is not set to "Enabled".</t>
  </si>
  <si>
    <t>HCM45: System configuration provides additional attack surface
HPW1: No password is required to access an FTI system</t>
  </si>
  <si>
    <t>18.9.58.3.9</t>
  </si>
  <si>
    <t>18.9.58.3.9.1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</si>
  <si>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</si>
  <si>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</si>
  <si>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</si>
  <si>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CCE-37929-7</t>
  </si>
  <si>
    <t>Enable the "Always prompt for password upon connection".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</si>
  <si>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WIN2012-239</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</si>
  <si>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</si>
  <si>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</si>
  <si>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Services:fEncryptRPCTraffic.</t>
  </si>
  <si>
    <t>The setting 'Require secure RPC communication' is set to 'Enabled'</t>
  </si>
  <si>
    <t>The setting "Require secure RPC communication" is not set to "Enabled".</t>
  </si>
  <si>
    <t>18.9.58.3.9.2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</si>
  <si>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</si>
  <si>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</si>
  <si>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</si>
  <si>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CCE-37567-5</t>
  </si>
  <si>
    <t>Enable the "Require secure RPC communication.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</si>
  <si>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WIN2012-240</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</si>
  <si>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</si>
  <si>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</si>
  <si>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</si>
  <si>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setting 'Set client connection encryption level' is set to 'Enabled: High Level'</t>
  </si>
  <si>
    <t>The setting "Set client connection encryption level" is not set to "Enabled: High Level".</t>
  </si>
  <si>
    <t>18.9.58.3.9.3</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</si>
  <si>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</si>
  <si>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</si>
  <si>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CCE-36627-8</t>
  </si>
  <si>
    <t>Set the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</si>
  <si>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WIN2012-241</t>
  </si>
  <si>
    <t>Set "Do not delete temp folders upon exit" to "Disabled"</t>
  </si>
  <si>
    <t>This policy setting specifies whether Remote Desktop Services retains a user's per-session temporary folders at logoff.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</si>
  <si>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Services:DeleteTempDirsOnExit.</t>
  </si>
  <si>
    <t>The setting 'Do not delete temp folders upon exit' is set to 'Disabled'</t>
  </si>
  <si>
    <t>The setting "Do not delete temp folders upon exit" is not set to "Disabled".</t>
  </si>
  <si>
    <t>18.9.58.3.11</t>
  </si>
  <si>
    <t>18.9.58.3.11.1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</si>
  <si>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</si>
  <si>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</si>
  <si>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CCE-37946-1</t>
  </si>
  <si>
    <t>Disable the "Do not delete temp folders upon exit".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</si>
  <si>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WIN2012-242</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</si>
  <si>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</si>
  <si>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</si>
  <si>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Services:PerSessionTempDir.</t>
  </si>
  <si>
    <t>The setting 'Do not use temporary folders per session' is set to 'Disabled'</t>
  </si>
  <si>
    <t>The setting "Do not use temporary folders per session" is not set to "Disabled".</t>
  </si>
  <si>
    <t>18.9.58.3.11.2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</si>
  <si>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</si>
  <si>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</si>
  <si>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CCE-38180-6</t>
  </si>
  <si>
    <t>Disable the "Do not use temporary folders per session".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</si>
  <si>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WIN2012-243</t>
  </si>
  <si>
    <t>Set "Prevent downloading of enclosures" to "Enabled"</t>
  </si>
  <si>
    <t>This policy setting prevents the user from having enclosures (file attachments) downloaded from an RSS feed to the user's computer.
The recommended state for this setting is: `Enabled`.</t>
  </si>
  <si>
    <t>Navigate to the UI Path articulated in the Remediation section and confirm it is set as prescribed. This group policy setting is backed by the following registry location:
HKEY_LOCAL_MACHINE\SOFTWARE\Policies\Microsoft\Internet Explorer\Feeds:DisableEnclosureDownload.</t>
  </si>
  <si>
    <t>The setting 'Prevent downloading of enclosures' is set to 'Enabled'</t>
  </si>
  <si>
    <t>The setting "Prevent downloading of enclosures" is not set to "Enabled".</t>
  </si>
  <si>
    <t>18.9.59</t>
  </si>
  <si>
    <t>18.9.59.1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</si>
  <si>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</si>
  <si>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</si>
  <si>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</si>
  <si>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CCE-37126-0</t>
  </si>
  <si>
    <t>Enable the "Prevent downloading of enclosures". One method to achieve the recommended configuration via Group Policy is to perform the following:
Set the following UI path to "Enabled": Computer Configuration\Policies\Administrative Templates\Windows Components\RSS Feeds\Prevent downloading of enclosures.</t>
  </si>
  <si>
    <t>WIN2012-244</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</si>
  <si>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</si>
  <si>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</si>
  <si>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</si>
  <si>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The setting 'Allow indexing of encrypted files' is set to 'Disabled'</t>
  </si>
  <si>
    <t>The setting "Allow indexing of encrypted files" is not set to "Disabled".</t>
  </si>
  <si>
    <t>18.9.60</t>
  </si>
  <si>
    <t>18.9.60.2</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</si>
  <si>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</si>
  <si>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</si>
  <si>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CCE-38277-0</t>
  </si>
  <si>
    <t>Disable "Allow indexing of encrypted files". One method to achieve the recommended configuration via Group Policy is to perform the following:
Set the following UI path to "Disabled": Computer Configuration\Policies\Administrative Templates\Windows Components\Search\Allow indexing of encrypted files.</t>
  </si>
  <si>
    <t>WIN2012-245</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</si>
  <si>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</si>
  <si>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</si>
  <si>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Defender:DisableAntiSpyware.</t>
  </si>
  <si>
    <t>The 'Turn off Windows Defender Antivirus' has been set to disabled.</t>
  </si>
  <si>
    <t>The Turn off Windows Defender Antivirus has not been set to disabled.</t>
  </si>
  <si>
    <t>18.9.76</t>
  </si>
  <si>
    <t>18.9.76.14</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</si>
  <si>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</si>
  <si>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</si>
  <si>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CCE-36082-6</t>
  </si>
  <si>
    <t>Disable the "Turn off Windows Defender Antivirus". One method to achieve the recommended configuration via GP:
Set the following UI path to `Disabled`: Computer Configuration\Policies\Administrative Templates\Windows Components\Windows Defender Antivirus\Turn off Windows Defender Antivirus.</t>
  </si>
  <si>
    <t>WIN2012-246</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</si>
  <si>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</si>
  <si>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</si>
  <si>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</si>
  <si>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The 'Configure local setting override for reporting to Microsoft MAPS' has been set to disabled.</t>
  </si>
  <si>
    <t>The Configure local setting override for reporting to Microsoft MAPS has not been set to disabled.</t>
  </si>
  <si>
    <t>18.9.76.3</t>
  </si>
  <si>
    <t>18.9.76.3.1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</si>
  <si>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</si>
  <si>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</si>
  <si>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CCE-36940-5</t>
  </si>
  <si>
    <t>Disable the "Configure local setting override for reporting to Microsoft MAPS". One method to achieve the recommended configuration via GP:
Set the following UI path to `Disabled`: Computer Configuration\Policies\Administrative Templates\Windows Components\Windows Defender Antivirus\MAPS\Configure local setting override for reporting to Microsoft MAPS.</t>
  </si>
  <si>
    <t>WIN2012-247</t>
  </si>
  <si>
    <t>Set "Turn on behavior monitoring" to "Enabled"</t>
  </si>
  <si>
    <t>This policy setting allows you to configure behavior monitoring for Windows Defender Antivirus.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</si>
  <si>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</si>
  <si>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The 'Turn on behavior monitoring' has been set to enabled.</t>
  </si>
  <si>
    <t>The Turn on behavior monitoring has not been set to enabled.</t>
  </si>
  <si>
    <t>18.9.76.7</t>
  </si>
  <si>
    <t>18.9.76.7.1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</si>
  <si>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</si>
  <si>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</si>
  <si>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</si>
  <si>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CCE-38389-3</t>
  </si>
  <si>
    <t>Enable the "Turn on behavior monitoring". One method to achieve the recommended configuration via GP:
Set the following UI path to `Enabled`: Computer Configuration\Policies\Administrative Templates\Windows Components\Windows Defender Antivirus\Real-Time Protection\Turn on behavior monitoring.</t>
  </si>
  <si>
    <t>WIN2012-248</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</si>
  <si>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</si>
  <si>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</si>
  <si>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</si>
  <si>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The 'Scan removable drives' has been set to enabled.</t>
  </si>
  <si>
    <t>The Scan removable drives has not been set to enabled.</t>
  </si>
  <si>
    <t>18.9.76.10</t>
  </si>
  <si>
    <t>18.9.76.10.1</t>
  </si>
  <si>
    <t>It is important to ensure that any present removable drives are always included in any type of scan, as removable drives are more likely to contain malicious software brought in to the enterprise managed environment from an external, unmanaged computer.</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</si>
  <si>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</si>
  <si>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</si>
  <si>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CCE-38409-9</t>
  </si>
  <si>
    <t>Enable the "Scan removable drives". One method to achieve the recommended configuration via GP:
Set the following UI path to `Enabled`: Computer Configuration\Policies\Administrative Templates\Windows Components\Windows Defender Antivirus\Scan\Scan removable drives.</t>
  </si>
  <si>
    <t>WIN2012-249</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</si>
  <si>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</si>
  <si>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</si>
  <si>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Defender\Scan:DisableEmailScanning.</t>
  </si>
  <si>
    <t>The 'Turn on e-mail scanning' has been set to enabled.</t>
  </si>
  <si>
    <t>The Turn on e-mail scanning has not been set to enabled.</t>
  </si>
  <si>
    <t>18.9.76.10.2</t>
  </si>
  <si>
    <t>Incoming e-mails should be scanned by an antivirus solution such as Windows Defender Antivirus, as email attachments are a commonly used attack vector to infiltrate computers with malicious software.</t>
  </si>
  <si>
    <t xml:space="preserve">To establish the recommended configuration via GP, set the following UI path to `Enabled`:
Computer Configuration\Policies\Administrative Templates\Windows Components\Windows Defender Antivirus\Scan\Turn on e-mail scanning.
</t>
  </si>
  <si>
    <t>E-mail scanning by Windows Defender Antivirus will be enabled.</t>
  </si>
  <si>
    <t>CCE-36958-7</t>
  </si>
  <si>
    <t>Enable the "Turn on e-mail scanning". One method to achieve the recommended configuration via GP:
Set the following UI path to `Enabled`: Computer Configuration\Policies\Administrative Templates\Windows Components\Windows Defender Antivirus\Scan\Turn on e-mail scanning.</t>
  </si>
  <si>
    <t>WIN2012-250</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</si>
  <si>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</si>
  <si>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</si>
  <si>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</si>
  <si>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 xml:space="preserve">The 'Configure Windows SmartScreen' option has been enabled. </t>
  </si>
  <si>
    <t xml:space="preserve">The Configure Windows SmartScreen option has not been enabled. </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</si>
  <si>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</si>
  <si>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</si>
  <si>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</si>
  <si>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</si>
  <si>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</si>
  <si>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CCE-35859-8</t>
  </si>
  <si>
    <t>Set "Configure Windows Defender SmartScreen" to "Enabled: Warn and prevent bypass". One method to achieve the recommended configuration via GP:
 Set the following UI path to `Enabled: Warn and prevent bypass`: Computer Configuration\Policies\Administrative Templates\Windows Components\Windows Defender SmartScreen\Explorer\Configure Windows Defender SmartScreen.</t>
  </si>
  <si>
    <t>WIN2012-251</t>
  </si>
  <si>
    <t>AU-9</t>
  </si>
  <si>
    <t>Protection of Audit Information</t>
  </si>
  <si>
    <t>Set "Configure Default consent" to "Enabled: Always ask before sending data"</t>
  </si>
  <si>
    <t>This setting allows you to set the default consent handling for error reports.
The recommended state for this setting is: `Enabled: Always ask before sending data`</t>
  </si>
  <si>
    <t>Navigate to the UI Path articulated in the Remediation section and confirm it is set as prescribed. This group policy setting is backed by the following registry location:
HKEY_LOCAL_MACHINE\SOFTWARE\Policies\Microsoft\Windows\Windows Error Reporting\Consent:DefaultConsent.</t>
  </si>
  <si>
    <t>The setting 'Configure Default consent' is set to 'Enabled: Always ask before sending data'</t>
  </si>
  <si>
    <t>The setting "Configure Default consent" is not set to "Enabled: Always ask before sending data".</t>
  </si>
  <si>
    <t>18.9.81.2</t>
  </si>
  <si>
    <t>18.9.81.2.1</t>
  </si>
  <si>
    <t>Error reports may contain sensitive information and should not be sent to anyone automatically.</t>
  </si>
  <si>
    <t>To establish the recommended configuration via GP, set the following UI path to `Enabled: Always ask before sending data:`
Computer Configuration\Policies\Administrative Templates\Windows Components\Windows Error Reporting\Consent\Configure Default consent.</t>
  </si>
  <si>
    <t>CCE-37112-0</t>
  </si>
  <si>
    <t>Set "Configure Default consent" to "Enabled: Always ask before sending data". One method to achieve the recommended configuration via GP:
Set the following UI path to `Enabled: Always ask before sending data:` Computer Configuration\Policies\Administrative Templates\Windows Components\Windows Error Reporting\Consent\Configure Default consent.</t>
  </si>
  <si>
    <t>WIN2012-252</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</si>
  <si>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</si>
  <si>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</si>
  <si>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HKEY_LOCAL_MACHINE\SOFTWARE\Policies\Microsoft\Windows\Installer:EnableUserControl.</t>
  </si>
  <si>
    <t>The setting 'Allow user control over installs' is set to 'Disabled'</t>
  </si>
  <si>
    <t>The setting "Allow user control over installs" is not set to "Disabled".</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</si>
  <si>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</si>
  <si>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</si>
  <si>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</si>
  <si>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</si>
  <si>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CCE-36400-0</t>
  </si>
  <si>
    <t>Disable the "Allow user control over installs".  One method to achieve the recommended configuration via Group Policy is to perform the following:
Set the following UI path to "Disabled": Computer Configuration\Policies\Administrative Templates\Windows Components\Windows Installer\Allow user control over installs.</t>
  </si>
  <si>
    <t>WIN2012-253</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</si>
  <si>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</si>
  <si>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</si>
  <si>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HKEY_LOCAL_MACHINE\SOFTWARE\Policies\Microsoft\Windows\Installer:AlwaysInstallElevated.</t>
  </si>
  <si>
    <t>The setting 'Always install with elevated privileges' is set to 'Disabled'</t>
  </si>
  <si>
    <t>The setting "Always install with elevated privileges" is not set to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</si>
  <si>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</si>
  <si>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</si>
  <si>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</si>
  <si>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CCE-36919-9</t>
  </si>
  <si>
    <t>Disable the Always install with elevated privileges. One method to achieve the recommended configuration via Group Policy is to perform the following:
Set the following UI path to "Disabled": Computer Configuration\Policies\Administrative Templates\Windows Components\Windows Installer\Always install with elevated privileges.</t>
  </si>
  <si>
    <t>WIN2012-254</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</si>
  <si>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</si>
  <si>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</si>
  <si>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</si>
  <si>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The setting 'Turn on PowerShell Script Block Logging' is set to 'Disabled'</t>
  </si>
  <si>
    <t>The setting "Turn on PowerShell Script Block Logging" is not set to "Disabled".</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</si>
  <si>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</si>
  <si>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</si>
  <si>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</si>
  <si>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</si>
  <si>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</si>
  <si>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Disable the "Turn on PowerShell Script Block Logging". One method to achieve the recommended configuration via Group Policy is to perform the following:
Set the following Group Policy setting to "Disabled": Computer Configuration\Policies\Administrative Templates\Windows Components\Windows PowerShell\Turn on PowerShell Script Block Logging.</t>
  </si>
  <si>
    <t>WIN2012-255</t>
  </si>
  <si>
    <t>Set "Turn on PowerShell Transcription" to "Disabled"</t>
  </si>
  <si>
    <t>This Policy setting lets you capture the input and output of Windows PowerShell commands into text-based transcripts.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</si>
  <si>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</si>
  <si>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The setting 'Turn on PowerShell Transcription' is set to 'Disabled'</t>
  </si>
  <si>
    <t>The setting "Turn on PowerShell Transcription" is not set to "Disabled".</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</si>
  <si>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</si>
  <si>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</si>
  <si>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</si>
  <si>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 xml:space="preserve">Disable the "Turn on PowerShell Transcription". One method to achieve the recommended configuration via Group Policy is to perform the following:
Set the following Group Policy setting to "Disabled": Computer Configuration\Policies\Administrative Templates\Windows Components\Windows PowerShell\Turn on PowerShell Transcription. </t>
  </si>
  <si>
    <t>WIN2012-256</t>
  </si>
  <si>
    <t>Set "Allow Basic authentication" to "Disabled"</t>
  </si>
  <si>
    <t>This policy setting allows you to manage whether the Windows Remote Management (WinRM) client uses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</si>
  <si>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</si>
  <si>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setting 'Allow Basic authentication' is set to 'Disabled'</t>
  </si>
  <si>
    <t>The setting "Allow Basic authentication" is not set to "Disabled".</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</si>
  <si>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</si>
  <si>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</si>
  <si>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</si>
  <si>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</si>
  <si>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CCE-36310-1</t>
  </si>
  <si>
    <t>Disable the "Allow Basic authentication".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</si>
  <si>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WIN2012-257</t>
  </si>
  <si>
    <t>Set "Allow unencrypted traffic" to "Disabled"</t>
  </si>
  <si>
    <t>This policy setting allows you to manage whether the Windows Remote Management (WinRM) client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</si>
  <si>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</si>
  <si>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The setting 'Allow unencrypted traffic' is set to 'Disabled'</t>
  </si>
  <si>
    <t>The setting "Allow unencrypted traffic" is not set to "Disabled".</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</si>
  <si>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</si>
  <si>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</si>
  <si>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</si>
  <si>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CCE-37726-7</t>
  </si>
  <si>
    <t>Disable the "Allow unencrypted traffic".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</si>
  <si>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WIN2012-258</t>
  </si>
  <si>
    <t>Set "Disallow Digest authentication" to "Enabled"</t>
  </si>
  <si>
    <t>This policy setting allows you to manage whether the Windows Remote Management (WinRM) client will not use Digest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</si>
  <si>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HKEY_LOCAL_MACHINE\SOFTWARE\Policies\Microsoft\Windows\WinRM\Client:AllowDigest.</t>
  </si>
  <si>
    <t>The setting 'Disallow Digest authentication' is set to 'Enabled'</t>
  </si>
  <si>
    <t>The setting "Disallow Digest authentication" is not set to "Enabled".</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</si>
  <si>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</si>
  <si>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</si>
  <si>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</si>
  <si>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</si>
  <si>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CCE-38318-2</t>
  </si>
  <si>
    <t>Enable the "Disallow Digest authentication".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</si>
  <si>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WIN2012-259</t>
  </si>
  <si>
    <t>This policy setting allows you to manage whether the Windows Remote Management (WinRM) service accepts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</si>
  <si>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</si>
  <si>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</si>
  <si>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</si>
  <si>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</si>
  <si>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CCE-36254-1</t>
  </si>
  <si>
    <t>Disable the "Allow Basic authentication".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</si>
  <si>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WIN2012-260</t>
  </si>
  <si>
    <t>This policy setting allows you to manage whether the Windows Remote Management (WinRM) service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</si>
  <si>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</si>
  <si>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18.9.97.2.3</t>
  </si>
  <si>
    <t>To establish the recommended configuration via GP, set the following UI path to `Disabled`:
Computer Configuration\Policies\Administrative Templates\Windows Components\Windows Remote Management (WinRM)\WinRM Service\Allow unencrypted traffic.</t>
  </si>
  <si>
    <t>CCE-38223-4</t>
  </si>
  <si>
    <t>Disable the "Allow unencrypted traffic".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</si>
  <si>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WIN2012-261</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</si>
  <si>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</si>
  <si>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</si>
  <si>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Navigate to the UI Path articulated in the Remediation section and confirm it is set as prescribed. This group policy setting is backed by the following registry location:
HKEY_LOCAL_MACHINE\SOFTWARE\Policies\Microsoft\Windows\WinRM\Service:DisableRunAs.</t>
  </si>
  <si>
    <t>The setting 'Disallow WinRM from storing RunAs credentials' is set to 'Enabled'</t>
  </si>
  <si>
    <t>The setting "Disallow WinRM from storing RunAs credentials" is not set to "Enabled".</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</si>
  <si>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</si>
  <si>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</si>
  <si>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</si>
  <si>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</si>
  <si>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CCE-36000-8</t>
  </si>
  <si>
    <t>Enable the "Disallow WinRM from storing RunAs credentials.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</si>
  <si>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WIN2012-262</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</si>
  <si>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</si>
  <si>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</si>
  <si>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Navigate to the UI Path articulated in the Remediation section and confirm it is set as prescribed. This group policy setting is backed by the following registry location:
HKEY_LOCAL_MACHINE\SOFTWARE\Policies\Microsoft\Windows\WindowsUpdate\AU:NoAutoUpdate.</t>
  </si>
  <si>
    <t>The setting 'Configure Automatic Updates' is set to 'Enabled'</t>
  </si>
  <si>
    <t>The setting "Configure Automatic Updates" is not set to "Enabled".</t>
  </si>
  <si>
    <t>18.9.101</t>
  </si>
  <si>
    <t>18.9.101.2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</si>
  <si>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</si>
  <si>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</si>
  <si>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</si>
  <si>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CCE-36172-5</t>
  </si>
  <si>
    <t>Enable the "Configure Automatic Updates".  One method to achieve the recommended configuration via Group Policy is to perform the following:
Set the following UI path to "Enabled": Computer Configuration\Policies\Administrative Templates\Windows Components\Windows Update\Configure Automatic Updates.</t>
  </si>
  <si>
    <t>WIN2012-263</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</si>
  <si>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</si>
  <si>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18.9.101.2. It will have no impact if any other option is selected.</t>
  </si>
  <si>
    <t>Navigate to the UI Path articulated in the Remediation section and confirm it is set as prescribed. This group policy setting is backed by the following registry location:
HKEY_LOCAL_MACHINE\SOFTWARE\Policies\Microsoft\Windows\WindowsUpdate\AU:ScheduledInstallDay.</t>
  </si>
  <si>
    <t>The setting 'Configure Automatic Updates: Scheduled install day' is set to '0 - Every day'</t>
  </si>
  <si>
    <t>The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</si>
  <si>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</si>
  <si>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</si>
  <si>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</si>
  <si>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the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</si>
  <si>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WIN2012-264</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</si>
  <si>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</si>
  <si>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</si>
  <si>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</si>
  <si>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The setting 'No auto-restart with logged on users for scheduled automatic updates installations' is set to 'Disabled'</t>
  </si>
  <si>
    <t>The setting "No auto-restart with logged on users for scheduled automatic updates installations" is not set to "Disabled".</t>
  </si>
  <si>
    <t>18.9.101.4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</si>
  <si>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</si>
  <si>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</si>
  <si>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CCE-37027-0</t>
  </si>
  <si>
    <t>Disable the "No auto-restart with logged on users for scheduled automatic updates installations".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</si>
  <si>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WIN2012-265</t>
  </si>
  <si>
    <t>Set "Enable screen saver" to "Enabled"</t>
  </si>
  <si>
    <t>This policy setting enables/disables the use of desktop screen savers.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</si>
  <si>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Panel\Desktop:ScreenSaveActive.</t>
  </si>
  <si>
    <t>The setting 'Enable screen saver' is set to 'Enabled'</t>
  </si>
  <si>
    <t>The setting "Enable screen saver" is not set to "Enabled".</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</si>
  <si>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</si>
  <si>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</si>
  <si>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</si>
  <si>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</si>
  <si>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</si>
  <si>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CCE-37970-1</t>
  </si>
  <si>
    <t>Enable "Enable screen saver". One method to achieve the recommended configuration via Group Policy is to perform the following:
Set the following UI path to "Enabled": User Configuration\Policies\Administrative Templates\Control Panel\Personalization\Enable screen saver.</t>
  </si>
  <si>
    <t>WIN2012-266</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</si>
  <si>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</si>
  <si>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</si>
  <si>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Navigate to the UI Path articulated in the Remediation section and confirm it is set as prescribed. This group policy setting is backed by the following registry location:
HKEY_USERS\[USER SID]\SOFTWARE\Policies\Microsoft\Windows\Control Panel\Desktop:SCRNSAVE.EXE.</t>
  </si>
  <si>
    <t>The setting 'Force specific screen saver: Screen saver executable name' is set to 'Enabled: scrnsave.scr'</t>
  </si>
  <si>
    <t>The setting "Force specific screen saver: Screen saver executable name" is not set to "Enabled: 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</si>
  <si>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</si>
  <si>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</si>
  <si>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</si>
  <si>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CCE-37907-3</t>
  </si>
  <si>
    <t>Set the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</si>
  <si>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WIN2012-267</t>
  </si>
  <si>
    <t>Set "Password protect the screen saver" to "Enabled"</t>
  </si>
  <si>
    <t>This setting determines whether screen savers used on the computer are password protected.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</si>
  <si>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Panel\Desktop:ScreenSaverIsSecure.</t>
  </si>
  <si>
    <t>The setting 'Password protect the screen saver' is set to 'Enabled'</t>
  </si>
  <si>
    <t>The setting "Password protect the screen saver" is not set to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</si>
  <si>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</si>
  <si>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</si>
  <si>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</si>
  <si>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CCE-37658-2</t>
  </si>
  <si>
    <t>Enable "Password protect the screen saver". One method to achieve the recommended configuration via Group Policy is to perform the following:
Set the following UI path to "Enabled": User Configuration\Policies\Administrative Templates\Control Panel\Personalization\Password protect the screen saver.</t>
  </si>
  <si>
    <t>WIN2012-268</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</si>
  <si>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</si>
  <si>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</si>
  <si>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Navigate to the UI Path articulated in the Remediation section and confirm it is set as prescribed. This group policy setting is backed by the following registry location:
HKEY_USERS\[USER SID]\SOFTWARE\Policies\Microsoft\Windows\Control Panel\Desktop:ScreenSaveTimeOut.</t>
  </si>
  <si>
    <t>The setting 'Screen saver timeout' is set to 'Enabled: 900 seconds or fewer, but not 0'</t>
  </si>
  <si>
    <t>The setting "Screen saver timeout" is not set to "Enabled: 900 seconds or fewer or is set to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</si>
  <si>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</si>
  <si>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</si>
  <si>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</si>
  <si>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CCE-37908-1</t>
  </si>
  <si>
    <t>Set the "Screen saver timeout" to "Enabled: 900 seconds or fewer, but not 0". One method to achieve the recommended configuration via GP:
Set the following UI path to "Enabled: 900 or fewer, but not 0": User Configuration\Policies\Administrative Templates\Control Panel\Personalization\Screen saver timeout.</t>
  </si>
  <si>
    <t>WIN2012-269</t>
  </si>
  <si>
    <t>Set "Turn off toast notifications on the lock screen" to "Enabled"</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</si>
  <si>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</si>
  <si>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</si>
  <si>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The setting 'Turn off toast notifications on the lock screen' is set to 'Enabled'</t>
  </si>
  <si>
    <t>The setting "Turn off toast notifications on the lock screen" is not set to "Enabled".</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</si>
  <si>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</si>
  <si>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</si>
  <si>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</si>
  <si>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</si>
  <si>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</si>
  <si>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CCE-36332-5</t>
  </si>
  <si>
    <t>Enable the "Turn off toast notifications on the lock screen".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</si>
  <si>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WIN2012-270</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</si>
  <si>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</si>
  <si>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</si>
  <si>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</si>
  <si>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The setting 'Do not preserve zone information in file attachments' is set to 'Disabled'</t>
  </si>
  <si>
    <t>The setting "Do not preserve zone information in file attachments" is not set to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</si>
  <si>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</si>
  <si>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</si>
  <si>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</si>
  <si>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</si>
  <si>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CCE-37424-9</t>
  </si>
  <si>
    <t>Disable the "Do not preserve zone information in file attachments".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</si>
  <si>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WIN2012-271</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</si>
  <si>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</si>
  <si>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</si>
  <si>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HKEY_USERS\[USER SID]\SOFTWARE\Microsoft\Windows\CurrentVersion\Policies\Attachments:ScanWithAntiVirus
.</t>
  </si>
  <si>
    <t>The setting 'Notify antivirus programs when opening attachments' is set to 'Enabled'</t>
  </si>
  <si>
    <t>The setting "Notify antivirus programs when opening attachments" is not set to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</si>
  <si>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</si>
  <si>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</si>
  <si>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</si>
  <si>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</si>
  <si>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CCE-36622-9</t>
  </si>
  <si>
    <t>Enable "Notify antivirus programs when opening attachments".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</si>
  <si>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WIN2012-272</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</si>
  <si>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</si>
  <si>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</si>
  <si>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Navigate to the UI Path articulated in the Remediation section and confirm it is set as prescribed. This group policy setting is backed by the following registry location:
HKEY_USERS\[USER SID]\SOFTWARE\Microsoft\Windows\CurrentVersion\Policies\Explorer:NoInplaceSharing.</t>
  </si>
  <si>
    <t>The setting 'Prevent users from sharing files within their profile.' is set to 'Enabled'</t>
  </si>
  <si>
    <t>The setting "Prevent users from sharing files within their profile." is not set to enabled.</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</si>
  <si>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</si>
  <si>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</si>
  <si>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</si>
  <si>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</si>
  <si>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</si>
  <si>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</si>
  <si>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</si>
  <si>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CCE-38070-9</t>
  </si>
  <si>
    <t>Enable "Prevent users from sharing files within their profile".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</si>
  <si>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WIN2012-273</t>
  </si>
  <si>
    <t>Navigate to the UI Path articulated in the Remediation section and confirm it is set as prescribed. This group policy setting is backed by the following registry location:
HKEY_USERS\[USER SID]\SOFTWARE\Policies\Microsoft\Windows\Installer:AlwaysInstallElevated.</t>
  </si>
  <si>
    <t>The setting "Always install with elevated privileges" is not set to disable.</t>
  </si>
  <si>
    <t>19.7.40</t>
  </si>
  <si>
    <t>19.7.40.1</t>
  </si>
  <si>
    <t>To establish the recommended configuration via GP, set the following UI path to `Disabled`:
User Configuration\Policies\Administrative Templates\Windows Components\Windows Installer\Always install with elevated privileges.</t>
  </si>
  <si>
    <t>CCE-37490-0</t>
  </si>
  <si>
    <t>Disable "Always install with elevated privileges".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</si>
  <si>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</si>
  <si>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</si>
  <si>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</si>
  <si>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</si>
  <si>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SCSEM Sources:</t>
  </si>
  <si>
    <t>This SCSEM was created for the IRS Office of Safeguards based on the following resources.</t>
  </si>
  <si>
    <t>▪ CIS Microsoft Windows Server 2012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</si>
  <si>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</si>
  <si>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</si>
  <si>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</si>
  <si>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</si>
  <si>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</si>
  <si>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</si>
  <si>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</si>
  <si>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</si>
  <si>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</si>
  <si>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</si>
  <si>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</si>
  <si>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</si>
  <si>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</si>
  <si>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</si>
  <si>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</si>
  <si>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</si>
  <si>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</si>
  <si>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</si>
  <si>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</si>
  <si>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</si>
  <si>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</si>
  <si>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Tribute to "Super" Saumil Shah</t>
  </si>
  <si>
    <t>Fixed Status column selections and updated column headings.</t>
  </si>
  <si>
    <t xml:space="preserve">Added baseline Criticality Score and Issue Codes, weighted test cases based on criticality, and updated Results Tab.  Updated controls to match Audit file. </t>
  </si>
  <si>
    <t>Aligned the SCSEM with benchmarked controls and removed the controls who's configuration is based upon the agency's security and operational requirements.</t>
  </si>
  <si>
    <t>Updated issue code mapping and added manual test cases.</t>
  </si>
  <si>
    <t>Updated issue code table</t>
  </si>
  <si>
    <t>Minor content update. Removed EMET for Windows.</t>
  </si>
  <si>
    <t>Internal changes &amp; updates</t>
  </si>
  <si>
    <t>Internal changes &amp; Updated issue code table</t>
  </si>
  <si>
    <t>Added Windows Server 2012 Benchmark v2.1.0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</si>
  <si>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</si>
  <si>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</si>
  <si>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</si>
  <si>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</si>
  <si>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</si>
  <si>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</si>
  <si>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</si>
  <si>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</si>
  <si>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</si>
  <si>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</si>
  <si>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</si>
  <si>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</si>
  <si>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</si>
  <si>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</si>
  <si>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</si>
  <si>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</si>
  <si>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</si>
  <si>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</si>
  <si>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</si>
  <si>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</si>
  <si>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</si>
  <si>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</si>
  <si>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</si>
  <si>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</si>
  <si>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</si>
  <si>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</si>
  <si>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</si>
  <si>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</si>
  <si>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</si>
  <si>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</si>
  <si>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</si>
  <si>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</si>
  <si>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</si>
  <si>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</si>
  <si>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</si>
  <si>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</si>
  <si>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</si>
  <si>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</si>
  <si>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</si>
  <si>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</si>
  <si>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</si>
  <si>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</si>
  <si>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</si>
  <si>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</si>
  <si>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</si>
  <si>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</si>
  <si>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</si>
  <si>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</si>
  <si>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</si>
  <si>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</si>
  <si>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</si>
  <si>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</si>
  <si>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</si>
  <si>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</si>
  <si>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</si>
  <si>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</si>
  <si>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</si>
  <si>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</si>
  <si>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</si>
  <si>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</si>
  <si>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</si>
  <si>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</si>
  <si>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</si>
  <si>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</si>
  <si>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</si>
  <si>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</si>
  <si>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</si>
  <si>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</si>
  <si>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</si>
  <si>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</si>
  <si>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</si>
  <si>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</si>
  <si>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</si>
  <si>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</si>
  <si>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</si>
  <si>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</si>
  <si>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</si>
  <si>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</si>
  <si>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</si>
  <si>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</si>
  <si>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</si>
  <si>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</si>
  <si>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</si>
  <si>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</si>
  <si>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</si>
  <si>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</si>
  <si>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</si>
  <si>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</si>
  <si>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</si>
  <si>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</si>
  <si>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</si>
  <si>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</si>
  <si>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</si>
  <si>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</si>
  <si>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</si>
  <si>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</si>
  <si>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</si>
  <si>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</si>
  <si>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</si>
  <si>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</si>
  <si>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</si>
  <si>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</si>
  <si>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</si>
  <si>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</si>
  <si>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</si>
  <si>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</si>
  <si>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</si>
  <si>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</si>
  <si>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</si>
  <si>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</si>
  <si>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</si>
  <si>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</si>
  <si>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</si>
  <si>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</si>
  <si>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</si>
  <si>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</si>
  <si>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</si>
  <si>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</si>
  <si>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</si>
  <si>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</si>
  <si>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</si>
  <si>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</si>
  <si>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</si>
  <si>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</si>
  <si>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</si>
  <si>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</si>
  <si>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</si>
  <si>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</si>
  <si>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</si>
  <si>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</si>
  <si>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</si>
  <si>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</si>
  <si>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</si>
  <si>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</si>
  <si>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</si>
  <si>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</si>
  <si>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</si>
  <si>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</si>
  <si>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</si>
  <si>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</si>
  <si>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</si>
  <si>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</si>
  <si>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</si>
  <si>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</si>
  <si>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</si>
  <si>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</si>
  <si>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</si>
  <si>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</si>
  <si>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</si>
  <si>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</si>
  <si>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</si>
  <si>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</si>
  <si>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</si>
  <si>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</si>
  <si>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</si>
  <si>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</si>
  <si>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</si>
  <si>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</si>
  <si>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</si>
  <si>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</si>
  <si>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</si>
  <si>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</si>
  <si>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</si>
  <si>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</si>
  <si>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</si>
  <si>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</si>
  <si>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</si>
  <si>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</si>
  <si>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</si>
  <si>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</si>
  <si>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</si>
  <si>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</si>
  <si>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</si>
  <si>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</si>
  <si>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</si>
  <si>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</si>
  <si>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</si>
  <si>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</si>
  <si>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</si>
  <si>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</si>
  <si>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</si>
  <si>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</si>
  <si>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</si>
  <si>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</si>
  <si>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</si>
  <si>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</si>
  <si>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</si>
  <si>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</si>
  <si>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</si>
  <si>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</si>
  <si>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</si>
  <si>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</si>
  <si>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</si>
  <si>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</si>
  <si>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</si>
  <si>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</si>
  <si>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</si>
  <si>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</si>
  <si>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</si>
  <si>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</si>
  <si>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</si>
  <si>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</si>
  <si>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</si>
  <si>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</si>
  <si>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</si>
  <si>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</si>
  <si>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</si>
  <si>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</si>
  <si>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</si>
  <si>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</si>
  <si>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</si>
  <si>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</si>
  <si>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</si>
  <si>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</si>
  <si>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</si>
  <si>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</si>
  <si>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</si>
  <si>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</si>
  <si>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</si>
  <si>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</si>
  <si>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</si>
  <si>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</si>
  <si>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</si>
  <si>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</si>
  <si>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</si>
  <si>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</si>
  <si>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</si>
  <si>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</si>
  <si>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</si>
  <si>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</si>
  <si>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</si>
  <si>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</si>
  <si>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</si>
  <si>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</si>
  <si>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</si>
  <si>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</si>
  <si>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</si>
  <si>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</si>
  <si>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</si>
  <si>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</si>
  <si>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</si>
  <si>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</si>
  <si>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</si>
  <si>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</si>
  <si>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</si>
  <si>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</si>
  <si>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</si>
  <si>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</si>
  <si>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</si>
  <si>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</si>
  <si>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</si>
  <si>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</si>
  <si>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</si>
  <si>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</si>
  <si>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</si>
  <si>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</si>
  <si>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</si>
  <si>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</si>
  <si>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</si>
  <si>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</si>
  <si>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</si>
  <si>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</si>
  <si>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</si>
  <si>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</si>
  <si>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</si>
  <si>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</si>
  <si>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</si>
  <si>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</si>
  <si>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</si>
  <si>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</si>
  <si>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</si>
  <si>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</si>
  <si>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</si>
  <si>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</si>
  <si>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</si>
  <si>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</si>
  <si>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</si>
  <si>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</si>
  <si>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</si>
  <si>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</si>
  <si>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</si>
  <si>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</si>
  <si>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</si>
  <si>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</si>
  <si>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</si>
  <si>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</si>
  <si>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</si>
  <si>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</si>
  <si>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</si>
  <si>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</si>
  <si>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</si>
  <si>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</si>
  <si>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</si>
  <si>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</si>
  <si>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</si>
  <si>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</si>
  <si>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</si>
  <si>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</si>
  <si>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</si>
  <si>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</si>
  <si>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</si>
  <si>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</si>
  <si>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</si>
  <si>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</si>
  <si>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</si>
  <si>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</si>
  <si>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</si>
  <si>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</si>
  <si>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</si>
  <si>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</si>
  <si>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</si>
  <si>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</si>
  <si>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</si>
  <si>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</si>
  <si>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</si>
  <si>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</si>
  <si>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</si>
  <si>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</si>
  <si>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</si>
  <si>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</si>
  <si>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</si>
  <si>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</si>
  <si>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</si>
  <si>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</si>
  <si>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</si>
  <si>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</si>
  <si>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</si>
  <si>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</si>
  <si>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</si>
  <si>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</si>
  <si>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</si>
  <si>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</si>
  <si>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</si>
  <si>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</si>
  <si>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</si>
  <si>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</si>
  <si>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</si>
  <si>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</si>
  <si>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</si>
  <si>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</si>
  <si>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</si>
  <si>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</si>
  <si>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</si>
  <si>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</si>
  <si>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</si>
  <si>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</si>
  <si>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</si>
  <si>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</si>
  <si>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</si>
  <si>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</si>
  <si>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</si>
  <si>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</si>
  <si>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</si>
  <si>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</si>
  <si>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</si>
  <si>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</si>
  <si>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</si>
  <si>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</si>
  <si>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</si>
  <si>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</si>
  <si>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</si>
  <si>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</si>
  <si>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</si>
  <si>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</si>
  <si>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</si>
  <si>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</si>
  <si>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</si>
  <si>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</si>
  <si>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</si>
  <si>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</si>
  <si>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</si>
  <si>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</si>
  <si>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</si>
  <si>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</si>
  <si>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</si>
  <si>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</si>
  <si>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</si>
  <si>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</si>
  <si>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</si>
  <si>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</si>
  <si>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</si>
  <si>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</si>
  <si>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</si>
  <si>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</si>
  <si>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</si>
  <si>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</si>
  <si>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</si>
  <si>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</si>
  <si>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</si>
  <si>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</si>
  <si>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</si>
  <si>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</si>
  <si>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</si>
  <si>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</si>
  <si>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</si>
  <si>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</si>
  <si>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</si>
  <si>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</si>
  <si>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</si>
  <si>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</si>
  <si>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</si>
  <si>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</si>
  <si>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</si>
  <si>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</si>
  <si>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</si>
  <si>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</si>
  <si>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</si>
  <si>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</si>
  <si>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</si>
  <si>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</si>
  <si>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</si>
  <si>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</si>
  <si>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</si>
  <si>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</si>
  <si>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</si>
  <si>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</si>
  <si>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</si>
  <si>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</si>
  <si>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</si>
  <si>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</si>
  <si>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</si>
  <si>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</si>
  <si>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</si>
  <si>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</si>
  <si>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</si>
  <si>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</si>
  <si>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</si>
  <si>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</si>
  <si>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</si>
  <si>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</si>
  <si>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</si>
  <si>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</si>
  <si>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</si>
  <si>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</si>
  <si>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</si>
  <si>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</si>
  <si>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</si>
  <si>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</si>
  <si>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</si>
  <si>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</si>
  <si>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</si>
  <si>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</si>
  <si>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</si>
  <si>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</si>
  <si>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</si>
  <si>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</si>
  <si>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</si>
  <si>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</si>
  <si>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</si>
  <si>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</si>
  <si>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</si>
  <si>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</si>
  <si>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</si>
  <si>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</si>
  <si>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</si>
  <si>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</si>
  <si>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</si>
  <si>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</si>
  <si>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</si>
  <si>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</si>
  <si>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</si>
  <si>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</si>
  <si>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</si>
  <si>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</si>
  <si>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</si>
  <si>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</si>
  <si>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</si>
  <si>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</si>
  <si>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</si>
  <si>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</si>
  <si>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</si>
  <si>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</si>
  <si>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</si>
  <si>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</si>
  <si>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</si>
  <si>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</si>
  <si>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</si>
  <si>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</si>
  <si>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</si>
  <si>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</si>
  <si>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</si>
  <si>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</si>
  <si>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</si>
  <si>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</si>
  <si>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</si>
  <si>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</si>
  <si>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</si>
  <si>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</si>
  <si>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</si>
  <si>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</si>
  <si>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</si>
  <si>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</si>
  <si>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</si>
  <si>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</si>
  <si>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</si>
  <si>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</si>
  <si>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</si>
  <si>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</si>
  <si>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</si>
  <si>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</si>
  <si>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</si>
  <si>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</si>
  <si>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</si>
  <si>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</si>
  <si>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</si>
  <si>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</si>
  <si>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</si>
  <si>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</si>
  <si>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</si>
  <si>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</si>
  <si>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</si>
  <si>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</si>
  <si>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</si>
  <si>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</si>
  <si>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</si>
  <si>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</si>
  <si>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</si>
  <si>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</si>
  <si>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</si>
  <si>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</si>
  <si>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</si>
  <si>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</si>
  <si>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</si>
  <si>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</si>
  <si>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</si>
  <si>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</si>
  <si>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</si>
  <si>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</si>
  <si>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</si>
  <si>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</si>
  <si>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</si>
  <si>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</si>
  <si>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</si>
  <si>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</si>
  <si>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</si>
  <si>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</si>
  <si>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</si>
  <si>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</si>
  <si>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</si>
  <si>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</si>
  <si>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</si>
  <si>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</si>
  <si>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</si>
  <si>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</si>
  <si>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</si>
  <si>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</si>
  <si>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</si>
  <si>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</si>
  <si>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</si>
  <si>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</si>
  <si>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</si>
  <si>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</si>
  <si>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</si>
  <si>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</si>
  <si>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</si>
  <si>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</si>
  <si>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</si>
  <si>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</si>
  <si>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</si>
  <si>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</si>
  <si>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</si>
  <si>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</si>
  <si>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</si>
  <si>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</si>
  <si>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</si>
  <si>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</si>
  <si>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</si>
  <si>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</si>
  <si>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</si>
  <si>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</si>
  <si>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</si>
  <si>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</si>
  <si>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</si>
  <si>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</si>
  <si>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</si>
  <si>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</si>
  <si>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</si>
  <si>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</si>
  <si>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</si>
  <si>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</si>
  <si>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</si>
  <si>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</si>
  <si>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</si>
  <si>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</si>
  <si>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</si>
  <si>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</si>
  <si>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</si>
  <si>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</si>
  <si>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</si>
  <si>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</si>
  <si>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</si>
  <si>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</si>
  <si>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</si>
  <si>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</si>
  <si>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</si>
  <si>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</si>
  <si>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</si>
  <si>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</si>
  <si>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</si>
  <si>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</si>
  <si>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</si>
  <si>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</si>
  <si>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</si>
  <si>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</si>
  <si>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</si>
  <si>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</si>
  <si>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</si>
  <si>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</si>
  <si>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</si>
  <si>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</si>
  <si>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</si>
  <si>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</si>
  <si>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</si>
  <si>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</si>
  <si>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</si>
  <si>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</si>
  <si>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</si>
  <si>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</si>
  <si>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</si>
  <si>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</si>
  <si>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</si>
  <si>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</si>
  <si>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</si>
  <si>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</si>
  <si>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</si>
  <si>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</si>
  <si>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</si>
  <si>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</si>
  <si>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</si>
  <si>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</si>
  <si>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</si>
  <si>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</si>
  <si>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</si>
  <si>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</si>
  <si>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</si>
  <si>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</si>
  <si>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</si>
  <si>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</si>
  <si>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</si>
  <si>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</si>
  <si>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</si>
  <si>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</si>
  <si>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</si>
  <si>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</si>
  <si>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</si>
  <si>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</si>
  <si>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</si>
  <si>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</si>
  <si>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</si>
  <si>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</si>
  <si>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</si>
  <si>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</si>
  <si>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</si>
  <si>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</si>
  <si>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</si>
  <si>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</si>
  <si>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</si>
  <si>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</si>
  <si>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</si>
  <si>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</si>
  <si>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</si>
  <si>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</si>
  <si>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</si>
  <si>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</si>
  <si>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</si>
  <si>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</si>
  <si>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</si>
  <si>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</si>
  <si>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</si>
  <si>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</si>
  <si>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</si>
  <si>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</si>
  <si>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</si>
  <si>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</si>
  <si>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</si>
  <si>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</si>
  <si>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</si>
  <si>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</si>
  <si>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</si>
  <si>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</si>
  <si>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</si>
  <si>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</si>
  <si>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</si>
  <si>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</si>
  <si>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</si>
  <si>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</si>
  <si>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</si>
  <si>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</si>
  <si>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</si>
  <si>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</si>
  <si>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</si>
  <si>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</si>
  <si>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</si>
  <si>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</si>
  <si>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</si>
  <si>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</si>
  <si>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</si>
  <si>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</si>
  <si>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</si>
  <si>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</si>
  <si>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</si>
  <si>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</si>
  <si>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</si>
  <si>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</si>
  <si>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</si>
  <si>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</si>
  <si>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</si>
  <si>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</si>
  <si>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</si>
  <si>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</si>
  <si>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</si>
  <si>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</si>
  <si>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</si>
  <si>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</si>
  <si>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</si>
  <si>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</si>
  <si>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</si>
  <si>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</si>
  <si>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</si>
  <si>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</si>
  <si>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</si>
  <si>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</si>
  <si>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</si>
  <si>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</si>
  <si>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</si>
  <si>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</si>
  <si>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</si>
  <si>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</si>
  <si>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</si>
  <si>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</si>
  <si>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</si>
  <si>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</si>
  <si>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</si>
  <si>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</si>
  <si>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</si>
  <si>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</si>
  <si>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</si>
  <si>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</si>
  <si>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</si>
  <si>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</si>
  <si>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</si>
  <si>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</si>
  <si>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</si>
  <si>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</si>
  <si>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</si>
  <si>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</si>
  <si>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</si>
  <si>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</si>
  <si>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</si>
  <si>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</si>
  <si>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</si>
  <si>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</si>
  <si>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</si>
  <si>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</si>
  <si>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</si>
  <si>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</si>
  <si>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</si>
  <si>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</si>
  <si>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</si>
  <si>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</si>
  <si>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</si>
  <si>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</si>
  <si>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</si>
  <si>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</si>
  <si>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</si>
  <si>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</si>
  <si>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</si>
  <si>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</si>
  <si>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</si>
  <si>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</si>
  <si>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</si>
  <si>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</si>
  <si>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</si>
  <si>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</si>
  <si>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</si>
  <si>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</si>
  <si>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</si>
  <si>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</si>
  <si>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</si>
  <si>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</si>
  <si>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</si>
  <si>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</si>
  <si>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</si>
  <si>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</si>
  <si>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</si>
  <si>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</si>
  <si>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</si>
  <si>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</si>
  <si>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</si>
  <si>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</si>
  <si>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</si>
  <si>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</si>
  <si>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</si>
  <si>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</si>
  <si>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</si>
  <si>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</si>
  <si>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</si>
  <si>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</si>
  <si>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</si>
  <si>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</si>
  <si>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</si>
  <si>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</si>
  <si>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</si>
  <si>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</si>
  <si>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</si>
  <si>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</si>
  <si>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</si>
  <si>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</si>
  <si>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</si>
  <si>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</si>
  <si>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</si>
  <si>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</si>
  <si>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</si>
  <si>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</si>
  <si>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</si>
  <si>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</si>
  <si>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</si>
  <si>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</si>
  <si>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</si>
  <si>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</si>
  <si>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</si>
  <si>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</si>
  <si>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</si>
  <si>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</si>
  <si>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</si>
  <si>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</si>
  <si>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</si>
  <si>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</si>
  <si>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</si>
  <si>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</si>
  <si>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</si>
  <si>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</si>
  <si>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</si>
  <si>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</si>
  <si>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</si>
  <si>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</si>
  <si>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</si>
  <si>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</si>
  <si>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</si>
  <si>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</si>
  <si>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</si>
  <si>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</si>
  <si>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</si>
  <si>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</si>
  <si>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</si>
  <si>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</si>
  <si>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</si>
  <si>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</si>
  <si>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</si>
  <si>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</si>
  <si>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</si>
  <si>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</si>
  <si>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</si>
  <si>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</si>
  <si>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</si>
  <si>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</si>
  <si>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</si>
  <si>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</si>
  <si>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</si>
  <si>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</si>
  <si>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</si>
  <si>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</si>
  <si>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</si>
  <si>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</si>
  <si>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</si>
  <si>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</si>
  <si>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</si>
  <si>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</si>
  <si>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</si>
  <si>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</si>
  <si>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</si>
  <si>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</si>
  <si>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</si>
  <si>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</si>
  <si>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</si>
  <si>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</si>
  <si>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</si>
  <si>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</si>
  <si>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</si>
  <si>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</si>
  <si>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</si>
  <si>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</si>
  <si>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</si>
  <si>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</si>
  <si>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</si>
  <si>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</si>
  <si>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</si>
  <si>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</si>
  <si>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</si>
  <si>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</si>
  <si>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</si>
  <si>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</si>
  <si>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</si>
  <si>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</si>
  <si>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</si>
  <si>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</si>
  <si>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</si>
  <si>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</si>
  <si>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</si>
  <si>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</si>
  <si>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</si>
  <si>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</si>
  <si>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</si>
  <si>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</si>
  <si>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</si>
  <si>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</si>
  <si>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</si>
  <si>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</si>
  <si>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</si>
  <si>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</si>
  <si>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</si>
  <si>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</si>
  <si>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</si>
  <si>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</si>
  <si>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</si>
  <si>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</si>
  <si>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</si>
  <si>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</si>
  <si>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</si>
  <si>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</si>
  <si>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</si>
  <si>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</si>
  <si>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</si>
  <si>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</si>
  <si>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</si>
  <si>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</si>
  <si>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</si>
  <si>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</si>
  <si>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</si>
  <si>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</si>
  <si>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</si>
  <si>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</si>
  <si>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</si>
  <si>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</si>
  <si>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</si>
  <si>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</si>
  <si>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</si>
  <si>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</si>
  <si>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</si>
  <si>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</si>
  <si>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</si>
  <si>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</si>
  <si>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</si>
  <si>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</si>
  <si>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</si>
  <si>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</si>
  <si>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</si>
  <si>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</si>
  <si>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</si>
  <si>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</si>
  <si>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</si>
  <si>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</si>
  <si>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</si>
  <si>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</si>
  <si>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</si>
  <si>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</si>
  <si>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</si>
  <si>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</si>
  <si>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</si>
  <si>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</si>
  <si>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</si>
  <si>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</si>
  <si>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</si>
  <si>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</si>
  <si>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</si>
  <si>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</si>
  <si>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</si>
  <si>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</si>
  <si>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</si>
  <si>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</si>
  <si>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</si>
  <si>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</si>
  <si>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</si>
  <si>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</si>
  <si>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</si>
  <si>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</si>
  <si>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</si>
  <si>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</si>
  <si>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</si>
  <si>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</si>
  <si>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</si>
  <si>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</si>
  <si>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</si>
  <si>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</si>
  <si>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</si>
  <si>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</si>
  <si>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</si>
  <si>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</si>
  <si>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</si>
  <si>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</si>
  <si>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</si>
  <si>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</si>
  <si>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</si>
  <si>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</si>
  <si>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</si>
  <si>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</si>
  <si>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</si>
  <si>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</si>
  <si>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 IRS Publication 1075, Tax Information Security Guidelines for Federal, State and Local Agencies (Rev. 11-2021) </t>
  </si>
  <si>
    <t>▪ NIST SP 800-53 Rev. 5, Recommended Security Controls for Federal Information Systems and Organizations</t>
  </si>
  <si>
    <t>The 'Audit Authorization Policy Change' has not been set to 'Success'.</t>
  </si>
  <si>
    <t>The 'Audit Authorization Policy Change' has been set to 'Success'.</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</si>
  <si>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</si>
  <si>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</si>
  <si>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</si>
  <si>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</si>
  <si>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</si>
  <si>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</si>
  <si>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</si>
  <si>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</si>
  <si>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</si>
  <si>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</si>
  <si>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</si>
  <si>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</si>
  <si>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</si>
  <si>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</si>
  <si>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</si>
  <si>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</si>
  <si>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</si>
  <si>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</si>
  <si>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</si>
  <si>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</si>
  <si>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</si>
  <si>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</si>
  <si>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</si>
  <si>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Updated issue code </t>
  </si>
  <si>
    <t>To close this finding, please provide a screenshot showing MFA is employed for all local access to the network with the agency's CAP.</t>
  </si>
  <si>
    <t>Set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Configuration\Windows Settings\Security Settings\Local Policies\Security Options\Interactive logon: Message title for users attempting to log on</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</si>
  <si>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</si>
  <si>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</si>
  <si>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</si>
  <si>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</si>
  <si>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</si>
  <si>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</si>
  <si>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</si>
  <si>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Removed and updated section 9.3.1.8 to with the correct reference in the new IRS 1075 Pub.</t>
  </si>
  <si>
    <t>Internal Updates</t>
  </si>
  <si>
    <t xml:space="preserve">Internal Revenue Service </t>
  </si>
  <si>
    <t xml:space="preserve"> ▪ SCSEM Version: 3.6</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</si>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</sst>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8"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u/>
      <sz val="10"/>
      <color theme="11"/>
      <name val="Arial"/>
      <family val="2"/>
    </font>
    <font>
      <b/>
      <sz val="10"/>
      <color theme="1"/>
      <name val="Arial"/>
      <family val="2"/>
    </font>
    <font>
      <b/>
      <u/>
      <sz val="10"/>
      <name val="Arial"/>
      <family val="2"/>
    </font>
    <font>
      <b/>
      <i/>
      <sz val="10"/>
      <name val="Arial"/>
      <family val="2"/>
    </font>
    <font>
      <sz val="10"/>
      <color theme="0"/>
      <name val="Arial"/>
      <family val="2"/>
    </font>
    <font>
      <u/>
      <sz val="10"/>
      <color theme="10"/>
      <name val="Arial"/>
      <family val="2"/>
    </font>
    <font>
      <sz val="10"/>
      <color theme="1" tint="4.9989318521683403E-2"/>
      <name val="Arial"/>
      <family val="2"/>
    </font>
    <font>
      <sz val="8"/>
      <name val="Arial"/>
      <family val="2"/>
    </font>
    <font>
      <b/>
      <sz val="11"/>
      <color theme="1"/>
      <name val="Calibri"/>
      <family val="2"/>
      <scheme val="minor"/>
    </font>
    <font>
      <sz val="12"/>
      <color theme="1"/>
      <name val="Calibri"/>
      <family val="2"/>
      <scheme val="minor"/>
    </font>
    <font>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8"/>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auto="1"/>
      </right>
      <top style="thin">
        <color indexed="63"/>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auto="1"/>
      </left>
      <right/>
      <top/>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auto="1"/>
      </right>
      <top style="thin">
        <color indexed="63"/>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indexed="63"/>
      </top>
      <bottom/>
      <diagonal/>
    </border>
    <border>
      <left style="thin">
        <color indexed="63"/>
      </left>
      <right style="thin">
        <color indexed="63"/>
      </right>
      <top style="thin">
        <color indexed="63"/>
      </top>
      <bottom style="thin">
        <color auto="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auto="1"/>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bottom style="thin">
        <color indexed="64"/>
      </bottom>
      <diagonal/>
    </border>
  </borders>
  <cellStyleXfs count="1201">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32" fillId="0" borderId="0" applyNumberFormat="0" applyFill="0" applyBorder="0" applyAlignment="0" applyProtection="0"/>
    <xf numFmtId="0" fontId="27" fillId="0" borderId="0" applyNumberFormat="0" applyFill="0" applyBorder="0" applyAlignment="0" applyProtection="0"/>
    <xf numFmtId="0" fontId="1" fillId="0" borderId="0"/>
    <xf numFmtId="0" fontId="2" fillId="0" borderId="0" applyFill="0" applyProtection="0"/>
    <xf numFmtId="0" fontId="37" fillId="0" borderId="0"/>
  </cellStyleXfs>
  <cellXfs count="325">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applyAlignment="1">
      <alignment vertical="top"/>
    </xf>
    <xf numFmtId="0" fontId="4" fillId="37" borderId="14" xfId="0" applyFont="1" applyFill="1" applyBorder="1" applyAlignment="1">
      <alignment vertical="center"/>
    </xf>
    <xf numFmtId="0" fontId="4" fillId="37" borderId="15" xfId="0" applyFont="1" applyFill="1" applyBorder="1" applyAlignment="1">
      <alignment vertical="center"/>
    </xf>
    <xf numFmtId="0" fontId="8" fillId="37" borderId="16" xfId="0" applyFont="1" applyFill="1" applyBorder="1" applyAlignment="1">
      <alignment vertical="center"/>
    </xf>
    <xf numFmtId="0" fontId="8" fillId="37" borderId="12" xfId="0" applyFont="1" applyFill="1" applyBorder="1" applyAlignment="1">
      <alignment vertical="center"/>
    </xf>
    <xf numFmtId="0" fontId="8" fillId="37" borderId="13" xfId="0" applyFont="1" applyFill="1" applyBorder="1" applyAlignment="1">
      <alignment vertical="center"/>
    </xf>
    <xf numFmtId="0" fontId="10" fillId="35" borderId="0" xfId="0" applyFont="1" applyFill="1"/>
    <xf numFmtId="0" fontId="8" fillId="35" borderId="0" xfId="0" applyFont="1" applyFill="1"/>
    <xf numFmtId="0" fontId="0" fillId="35" borderId="16" xfId="0" applyFill="1" applyBorder="1"/>
    <xf numFmtId="0" fontId="8" fillId="35" borderId="12" xfId="0" applyFont="1" applyFill="1" applyBorder="1"/>
    <xf numFmtId="0" fontId="4" fillId="36" borderId="14" xfId="0" applyFont="1" applyFill="1" applyBorder="1" applyAlignment="1">
      <alignment vertical="center"/>
    </xf>
    <xf numFmtId="0" fontId="8" fillId="36" borderId="10" xfId="0" applyFont="1" applyFill="1" applyBorder="1" applyAlignment="1">
      <alignment vertical="top"/>
    </xf>
    <xf numFmtId="0" fontId="0" fillId="36" borderId="0" xfId="0" applyFill="1" applyAlignment="1">
      <alignment vertical="top"/>
    </xf>
    <xf numFmtId="0" fontId="0" fillId="36" borderId="16" xfId="0" applyFill="1" applyBorder="1" applyAlignment="1">
      <alignment vertical="top"/>
    </xf>
    <xf numFmtId="0" fontId="0" fillId="36" borderId="12" xfId="0" applyFill="1" applyBorder="1" applyAlignment="1">
      <alignment vertical="top"/>
    </xf>
    <xf numFmtId="0" fontId="25" fillId="0" borderId="15" xfId="0" applyFont="1" applyBorder="1" applyAlignment="1">
      <alignment vertical="top"/>
    </xf>
    <xf numFmtId="0" fontId="25" fillId="0" borderId="0" xfId="0" applyFont="1"/>
    <xf numFmtId="0" fontId="25" fillId="0" borderId="0" xfId="0" applyFont="1" applyAlignment="1">
      <alignment vertical="top"/>
    </xf>
    <xf numFmtId="0" fontId="25" fillId="0" borderId="11" xfId="0" applyFont="1" applyBorder="1" applyAlignment="1">
      <alignment vertical="top"/>
    </xf>
    <xf numFmtId="0" fontId="26" fillId="0" borderId="16" xfId="0" applyFont="1" applyBorder="1" applyAlignment="1">
      <alignment vertical="top"/>
    </xf>
    <xf numFmtId="0" fontId="26" fillId="0" borderId="12" xfId="0" applyFont="1" applyBorder="1" applyAlignment="1">
      <alignment vertical="top"/>
    </xf>
    <xf numFmtId="0" fontId="26" fillId="0" borderId="13" xfId="0" applyFont="1" applyBorder="1" applyAlignment="1">
      <alignment vertical="top"/>
    </xf>
    <xf numFmtId="0" fontId="4" fillId="38" borderId="14" xfId="0" applyFont="1" applyFill="1" applyBorder="1" applyAlignment="1">
      <alignment vertical="top"/>
    </xf>
    <xf numFmtId="0" fontId="4" fillId="38" borderId="15" xfId="0" applyFont="1" applyFill="1" applyBorder="1" applyAlignment="1">
      <alignment vertical="top"/>
    </xf>
    <xf numFmtId="0" fontId="4" fillId="38" borderId="16" xfId="0" applyFont="1" applyFill="1" applyBorder="1" applyAlignment="1">
      <alignment vertical="top"/>
    </xf>
    <xf numFmtId="0" fontId="4" fillId="38" borderId="12" xfId="0" applyFont="1" applyFill="1" applyBorder="1" applyAlignment="1">
      <alignment vertical="top"/>
    </xf>
    <xf numFmtId="0" fontId="4" fillId="38" borderId="13" xfId="0" applyFont="1" applyFill="1" applyBorder="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4" fillId="38" borderId="11"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6" fillId="0" borderId="11"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8" fillId="0" borderId="16" xfId="0" applyFont="1" applyBorder="1" applyAlignment="1">
      <alignment horizontal="right" vertical="top"/>
    </xf>
    <xf numFmtId="0" fontId="5" fillId="35" borderId="14" xfId="0" applyFont="1" applyFill="1" applyBorder="1"/>
    <xf numFmtId="0" fontId="5" fillId="35" borderId="10" xfId="0" applyFont="1" applyFill="1" applyBorder="1"/>
    <xf numFmtId="0" fontId="23" fillId="35" borderId="10" xfId="0" applyFont="1" applyFill="1" applyBorder="1"/>
    <xf numFmtId="0" fontId="4" fillId="0" borderId="14" xfId="0" applyFont="1" applyBorder="1" applyAlignment="1">
      <alignment horizontal="left" vertical="center" indent="1"/>
    </xf>
    <xf numFmtId="0" fontId="4" fillId="0" borderId="15" xfId="0" applyFont="1" applyBorder="1" applyAlignment="1">
      <alignment vertical="center"/>
    </xf>
    <xf numFmtId="0" fontId="8" fillId="0" borderId="10" xfId="0" applyFont="1" applyBorder="1" applyAlignment="1">
      <alignment horizontal="left" vertical="top" indent="1"/>
    </xf>
    <xf numFmtId="0" fontId="8" fillId="0" borderId="16"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4" fillId="36" borderId="19" xfId="0" applyFont="1" applyFill="1" applyBorder="1"/>
    <xf numFmtId="0" fontId="4" fillId="36" borderId="20" xfId="0" applyFont="1" applyFill="1" applyBorder="1"/>
    <xf numFmtId="0" fontId="4" fillId="36" borderId="21" xfId="0" applyFont="1" applyFill="1" applyBorder="1"/>
    <xf numFmtId="0" fontId="9" fillId="37" borderId="22" xfId="0" applyFont="1" applyFill="1" applyBorder="1" applyAlignment="1">
      <alignment horizontal="center" vertical="center" wrapText="1"/>
    </xf>
    <xf numFmtId="0" fontId="9" fillId="37" borderId="23" xfId="0" applyFont="1" applyFill="1" applyBorder="1" applyAlignment="1">
      <alignment horizontal="center" vertical="center" wrapText="1"/>
    </xf>
    <xf numFmtId="0" fontId="9" fillId="37" borderId="24" xfId="0" applyFont="1" applyFill="1" applyBorder="1" applyAlignment="1">
      <alignment horizontal="center" vertical="center" wrapText="1"/>
    </xf>
    <xf numFmtId="0" fontId="8" fillId="37" borderId="25"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8" fillId="0" borderId="26" xfId="0" applyFont="1" applyBorder="1" applyAlignment="1">
      <alignment horizontal="center" vertical="center"/>
    </xf>
    <xf numFmtId="0" fontId="4" fillId="0" borderId="0" xfId="0" applyFont="1"/>
    <xf numFmtId="0" fontId="9" fillId="41" borderId="0" xfId="0" applyFont="1" applyFill="1" applyAlignment="1">
      <alignment horizontal="center" vertical="center"/>
    </xf>
    <xf numFmtId="0" fontId="8" fillId="41" borderId="27" xfId="0" applyFont="1" applyFill="1" applyBorder="1"/>
    <xf numFmtId="0" fontId="0" fillId="0" borderId="28" xfId="0" applyBorder="1"/>
    <xf numFmtId="165" fontId="0" fillId="0" borderId="29" xfId="0" applyNumberFormat="1" applyBorder="1" applyAlignment="1">
      <alignment horizontal="left" vertical="top"/>
    </xf>
    <xf numFmtId="0" fontId="8" fillId="0" borderId="29" xfId="0" applyFont="1" applyBorder="1" applyAlignment="1">
      <alignment horizontal="left" vertical="top" wrapText="1"/>
    </xf>
    <xf numFmtId="0" fontId="8" fillId="0" borderId="29" xfId="0" applyFont="1" applyBorder="1" applyAlignment="1">
      <alignment horizontal="left" vertical="top"/>
    </xf>
    <xf numFmtId="0" fontId="8" fillId="0" borderId="30" xfId="0" applyFont="1" applyBorder="1" applyAlignment="1">
      <alignment horizontal="left" vertical="top" indent="1"/>
    </xf>
    <xf numFmtId="0" fontId="8" fillId="0" borderId="0" xfId="0" applyFont="1"/>
    <xf numFmtId="0" fontId="8" fillId="41" borderId="14" xfId="0" applyFont="1" applyFill="1" applyBorder="1" applyAlignment="1">
      <alignment vertical="top"/>
    </xf>
    <xf numFmtId="0" fontId="8" fillId="41" borderId="15" xfId="0" applyFont="1" applyFill="1" applyBorder="1" applyAlignment="1">
      <alignment vertical="top"/>
    </xf>
    <xf numFmtId="0" fontId="8" fillId="41" borderId="16" xfId="0" applyFont="1" applyFill="1" applyBorder="1" applyAlignment="1">
      <alignment vertical="top"/>
    </xf>
    <xf numFmtId="0" fontId="8" fillId="41" borderId="12" xfId="0" applyFont="1" applyFill="1" applyBorder="1" applyAlignment="1">
      <alignment vertical="top"/>
    </xf>
    <xf numFmtId="0" fontId="8" fillId="41" borderId="13"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31" xfId="0" applyFont="1" applyFill="1" applyBorder="1" applyAlignment="1">
      <alignment vertical="top"/>
    </xf>
    <xf numFmtId="0" fontId="8" fillId="41" borderId="32" xfId="0" applyFont="1" applyFill="1" applyBorder="1" applyAlignment="1">
      <alignment horizontal="left" vertical="top"/>
    </xf>
    <xf numFmtId="0" fontId="8" fillId="41" borderId="28" xfId="0" applyFont="1" applyFill="1" applyBorder="1" applyAlignment="1">
      <alignment horizontal="left" vertical="top"/>
    </xf>
    <xf numFmtId="0" fontId="8" fillId="41" borderId="10" xfId="0" applyFont="1" applyFill="1" applyBorder="1" applyAlignment="1">
      <alignment vertical="top"/>
    </xf>
    <xf numFmtId="0" fontId="8" fillId="41" borderId="0" xfId="0" applyFont="1" applyFill="1" applyAlignment="1">
      <alignment vertical="top"/>
    </xf>
    <xf numFmtId="0" fontId="8" fillId="41" borderId="11" xfId="0" applyFont="1" applyFill="1" applyBorder="1" applyAlignment="1">
      <alignment vertical="top"/>
    </xf>
    <xf numFmtId="0" fontId="4" fillId="38" borderId="30" xfId="0" applyFont="1" applyFill="1" applyBorder="1" applyAlignment="1">
      <alignment vertical="top"/>
    </xf>
    <xf numFmtId="0" fontId="4" fillId="38" borderId="33" xfId="0" applyFont="1" applyFill="1" applyBorder="1" applyAlignment="1">
      <alignment vertical="top"/>
    </xf>
    <xf numFmtId="0" fontId="28" fillId="38" borderId="27" xfId="0" applyFont="1" applyFill="1" applyBorder="1" applyAlignment="1">
      <alignment vertical="top"/>
    </xf>
    <xf numFmtId="0" fontId="4" fillId="41" borderId="37" xfId="0" applyFont="1" applyFill="1" applyBorder="1" applyAlignment="1">
      <alignment vertical="center"/>
    </xf>
    <xf numFmtId="0" fontId="8" fillId="35" borderId="40" xfId="0" applyFont="1" applyFill="1" applyBorder="1"/>
    <xf numFmtId="0" fontId="10" fillId="35" borderId="33" xfId="0" applyFont="1" applyFill="1" applyBorder="1"/>
    <xf numFmtId="0" fontId="8" fillId="35" borderId="33" xfId="0" applyFont="1" applyFill="1" applyBorder="1"/>
    <xf numFmtId="0" fontId="8" fillId="35" borderId="41" xfId="0" applyFont="1" applyFill="1" applyBorder="1"/>
    <xf numFmtId="0" fontId="4" fillId="36" borderId="40" xfId="0" applyFont="1" applyFill="1" applyBorder="1" applyAlignment="1">
      <alignment vertical="center"/>
    </xf>
    <xf numFmtId="0" fontId="0" fillId="36" borderId="33" xfId="0" applyFill="1" applyBorder="1" applyAlignment="1">
      <alignment vertical="top"/>
    </xf>
    <xf numFmtId="0" fontId="0" fillId="36" borderId="41" xfId="0" applyFill="1" applyBorder="1" applyAlignment="1">
      <alignment vertical="top"/>
    </xf>
    <xf numFmtId="0" fontId="4" fillId="34" borderId="39" xfId="0" applyFont="1" applyFill="1" applyBorder="1" applyAlignment="1">
      <alignment vertical="center"/>
    </xf>
    <xf numFmtId="0" fontId="0" fillId="37" borderId="39" xfId="0" applyFill="1" applyBorder="1" applyAlignment="1">
      <alignment vertical="center"/>
    </xf>
    <xf numFmtId="0" fontId="2" fillId="41" borderId="0" xfId="0" applyFont="1" applyFill="1"/>
    <xf numFmtId="0" fontId="0" fillId="0" borderId="30" xfId="0" applyBorder="1"/>
    <xf numFmtId="0" fontId="0" fillId="0" borderId="33" xfId="0" applyBorder="1"/>
    <xf numFmtId="0" fontId="28" fillId="38" borderId="43" xfId="0" applyFont="1" applyFill="1" applyBorder="1" applyAlignment="1">
      <alignment vertical="top"/>
    </xf>
    <xf numFmtId="0" fontId="4" fillId="38" borderId="44" xfId="0" applyFont="1" applyFill="1" applyBorder="1" applyAlignment="1">
      <alignment vertical="top"/>
    </xf>
    <xf numFmtId="0" fontId="4" fillId="38" borderId="34" xfId="0" applyFont="1" applyFill="1" applyBorder="1" applyAlignment="1">
      <alignment vertical="top"/>
    </xf>
    <xf numFmtId="0" fontId="4" fillId="38" borderId="35" xfId="0" applyFont="1" applyFill="1" applyBorder="1" applyAlignment="1">
      <alignment vertical="top"/>
    </xf>
    <xf numFmtId="0" fontId="4" fillId="38" borderId="36" xfId="0" applyFont="1" applyFill="1" applyBorder="1" applyAlignment="1">
      <alignment vertical="top"/>
    </xf>
    <xf numFmtId="0" fontId="0" fillId="41" borderId="0" xfId="0" applyFill="1"/>
    <xf numFmtId="0" fontId="30" fillId="0" borderId="51" xfId="0" applyFont="1" applyBorder="1" applyAlignment="1">
      <alignment horizontal="center"/>
    </xf>
    <xf numFmtId="0" fontId="8" fillId="0" borderId="53" xfId="0" applyFont="1" applyBorder="1" applyAlignment="1">
      <alignment horizontal="center" vertical="center"/>
    </xf>
    <xf numFmtId="0" fontId="31" fillId="41" borderId="0" xfId="0" applyFont="1" applyFill="1"/>
    <xf numFmtId="0" fontId="24" fillId="41" borderId="0" xfId="0" applyFont="1" applyFill="1"/>
    <xf numFmtId="165" fontId="0" fillId="0" borderId="29" xfId="0" applyNumberFormat="1" applyBorder="1" applyAlignment="1">
      <alignment horizontal="left" vertical="top" wrapText="1"/>
    </xf>
    <xf numFmtId="14" fontId="0" fillId="0" borderId="45" xfId="0" applyNumberFormat="1" applyBorder="1" applyAlignment="1">
      <alignment horizontal="left" vertical="top" wrapText="1"/>
    </xf>
    <xf numFmtId="14" fontId="8" fillId="0" borderId="42" xfId="0" applyNumberFormat="1"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14" fontId="8" fillId="0" borderId="38" xfId="0" quotePrefix="1" applyNumberFormat="1" applyFont="1" applyBorder="1" applyAlignment="1" applyProtection="1">
      <alignment horizontal="left" vertical="top" wrapText="1"/>
      <protection locked="0"/>
    </xf>
    <xf numFmtId="166" fontId="8" fillId="0" borderId="38" xfId="0" applyNumberFormat="1" applyFont="1" applyBorder="1" applyAlignment="1" applyProtection="1">
      <alignment horizontal="left" vertical="top" wrapText="1"/>
      <protection locked="0"/>
    </xf>
    <xf numFmtId="0" fontId="4" fillId="42" borderId="54" xfId="740" applyFont="1" applyFill="1" applyBorder="1" applyAlignment="1">
      <alignment horizontal="left" vertical="top" wrapText="1"/>
    </xf>
    <xf numFmtId="0" fontId="4" fillId="34" borderId="45" xfId="508" applyFont="1" applyFill="1" applyBorder="1"/>
    <xf numFmtId="0" fontId="4" fillId="34" borderId="46" xfId="508" applyFont="1" applyFill="1" applyBorder="1"/>
    <xf numFmtId="0" fontId="4" fillId="34" borderId="0" xfId="508" applyFont="1" applyFill="1" applyProtection="1">
      <protection locked="0"/>
    </xf>
    <xf numFmtId="0" fontId="4" fillId="34" borderId="46" xfId="508" applyFont="1" applyFill="1" applyBorder="1" applyProtection="1">
      <protection locked="0"/>
    </xf>
    <xf numFmtId="0" fontId="4" fillId="34" borderId="52" xfId="508" applyFont="1" applyFill="1" applyBorder="1" applyProtection="1">
      <protection locked="0"/>
    </xf>
    <xf numFmtId="0" fontId="4" fillId="34" borderId="46" xfId="508" applyFont="1" applyFill="1" applyBorder="1" applyAlignment="1" applyProtection="1">
      <alignment horizontal="left" vertical="top" wrapText="1"/>
      <protection locked="0"/>
    </xf>
    <xf numFmtId="0" fontId="4" fillId="34" borderId="47" xfId="508" applyFont="1" applyFill="1" applyBorder="1" applyProtection="1">
      <protection locked="0"/>
    </xf>
    <xf numFmtId="0" fontId="8" fillId="0" borderId="0" xfId="508"/>
    <xf numFmtId="0" fontId="4" fillId="40" borderId="51" xfId="508" applyFont="1" applyFill="1" applyBorder="1" applyAlignment="1">
      <alignment vertical="top" wrapText="1"/>
    </xf>
    <xf numFmtId="0" fontId="4" fillId="42" borderId="51" xfId="508" applyFont="1" applyFill="1" applyBorder="1" applyAlignment="1">
      <alignment vertical="top" wrapText="1"/>
    </xf>
    <xf numFmtId="0" fontId="4" fillId="37" borderId="51" xfId="508" applyFont="1" applyFill="1" applyBorder="1" applyAlignment="1" applyProtection="1">
      <alignment vertical="top" wrapText="1"/>
      <protection locked="0"/>
    </xf>
    <xf numFmtId="0" fontId="23" fillId="39" borderId="50" xfId="508" applyFont="1" applyFill="1" applyBorder="1" applyAlignment="1">
      <alignment vertical="top" wrapText="1"/>
    </xf>
    <xf numFmtId="0" fontId="4" fillId="39" borderId="55" xfId="508" applyFont="1" applyFill="1" applyBorder="1" applyAlignment="1">
      <alignment horizontal="left" vertical="top" wrapText="1"/>
    </xf>
    <xf numFmtId="0" fontId="4" fillId="42" borderId="54" xfId="508" applyFont="1" applyFill="1" applyBorder="1" applyAlignment="1">
      <alignment horizontal="left" vertical="top" wrapText="1"/>
    </xf>
    <xf numFmtId="0" fontId="4" fillId="37" borderId="54" xfId="508" applyFont="1" applyFill="1" applyBorder="1" applyAlignment="1" applyProtection="1">
      <alignment vertical="top" wrapText="1"/>
      <protection locked="0"/>
    </xf>
    <xf numFmtId="0" fontId="8" fillId="0" borderId="54" xfId="508" applyBorder="1" applyAlignment="1">
      <alignment horizontal="left" vertical="top" wrapText="1"/>
    </xf>
    <xf numFmtId="0" fontId="8" fillId="0" borderId="54" xfId="695" applyFont="1" applyBorder="1" applyAlignment="1">
      <alignment horizontal="left" vertical="top" wrapText="1"/>
    </xf>
    <xf numFmtId="0" fontId="8" fillId="0" borderId="54" xfId="508" applyBorder="1" applyAlignment="1">
      <alignment vertical="top" wrapText="1"/>
    </xf>
    <xf numFmtId="0" fontId="24" fillId="0" borderId="54" xfId="508" applyFont="1" applyBorder="1" applyAlignment="1">
      <alignment vertical="top" wrapText="1"/>
    </xf>
    <xf numFmtId="0" fontId="8" fillId="0" borderId="54" xfId="508" applyBorder="1" applyAlignment="1" applyProtection="1">
      <alignment horizontal="left" vertical="top" wrapText="1"/>
      <protection locked="0"/>
    </xf>
    <xf numFmtId="0" fontId="8" fillId="0" borderId="54" xfId="1198" applyFont="1" applyBorder="1" applyAlignment="1">
      <alignment vertical="top" wrapText="1"/>
    </xf>
    <xf numFmtId="0" fontId="7" fillId="0" borderId="54" xfId="508" applyFont="1" applyBorder="1" applyAlignment="1">
      <alignment horizontal="left" vertical="top" wrapText="1" readingOrder="1"/>
    </xf>
    <xf numFmtId="0" fontId="8" fillId="0" borderId="54" xfId="508" applyBorder="1" applyAlignment="1">
      <alignment horizontal="center" vertical="top"/>
    </xf>
    <xf numFmtId="0" fontId="8" fillId="0" borderId="56" xfId="508" applyBorder="1" applyAlignment="1" applyProtection="1">
      <alignment horizontal="left" vertical="top" wrapText="1"/>
      <protection locked="0"/>
    </xf>
    <xf numFmtId="0" fontId="8" fillId="0" borderId="54" xfId="508" applyBorder="1" applyAlignment="1" applyProtection="1">
      <alignment vertical="top" wrapText="1"/>
      <protection locked="0"/>
    </xf>
    <xf numFmtId="0" fontId="8" fillId="41" borderId="54" xfId="508" applyFill="1" applyBorder="1" applyAlignment="1">
      <alignment horizontal="left" vertical="top" wrapText="1"/>
    </xf>
    <xf numFmtId="0" fontId="8" fillId="41" borderId="54" xfId="508" applyFill="1" applyBorder="1" applyAlignment="1">
      <alignment vertical="top" wrapText="1"/>
    </xf>
    <xf numFmtId="0" fontId="7" fillId="41" borderId="54" xfId="1199" applyFont="1" applyFill="1" applyBorder="1" applyAlignment="1" applyProtection="1">
      <alignment horizontal="left" vertical="top" wrapText="1"/>
    </xf>
    <xf numFmtId="0" fontId="7" fillId="0" borderId="54" xfId="1199" applyFont="1" applyFill="1" applyBorder="1" applyAlignment="1" applyProtection="1">
      <alignment horizontal="left" vertical="top" wrapText="1"/>
    </xf>
    <xf numFmtId="0" fontId="8" fillId="0" borderId="49" xfId="508" applyBorder="1" applyAlignment="1">
      <alignment vertical="top" wrapText="1"/>
    </xf>
    <xf numFmtId="0" fontId="8" fillId="0" borderId="54" xfId="508" applyBorder="1" applyAlignment="1">
      <alignment horizontal="left" vertical="top"/>
    </xf>
    <xf numFmtId="0" fontId="7" fillId="0" borderId="54" xfId="508" applyFont="1" applyBorder="1" applyAlignment="1">
      <alignment horizontal="left" vertical="top" wrapText="1"/>
    </xf>
    <xf numFmtId="0" fontId="8" fillId="0" borderId="54" xfId="1199" applyFont="1" applyBorder="1" applyAlignment="1" applyProtection="1">
      <alignment vertical="top" wrapText="1"/>
      <protection locked="0"/>
    </xf>
    <xf numFmtId="0" fontId="8" fillId="43" borderId="54" xfId="508" applyFill="1" applyBorder="1" applyAlignment="1">
      <alignment horizontal="left" vertical="top" wrapText="1"/>
    </xf>
    <xf numFmtId="0" fontId="7" fillId="43" borderId="54" xfId="508" applyFont="1" applyFill="1" applyBorder="1" applyAlignment="1">
      <alignment horizontal="left" vertical="top" wrapText="1" readingOrder="1"/>
    </xf>
    <xf numFmtId="0" fontId="7" fillId="41" borderId="54" xfId="1199" applyFont="1" applyFill="1" applyBorder="1" applyAlignment="1" applyProtection="1">
      <alignment vertical="top" wrapText="1"/>
    </xf>
    <xf numFmtId="0" fontId="26" fillId="0" borderId="0" xfId="508" applyFont="1"/>
    <xf numFmtId="0" fontId="7" fillId="0" borderId="54" xfId="1199" applyFont="1" applyFill="1" applyBorder="1" applyAlignment="1" applyProtection="1">
      <alignment vertical="top" wrapText="1"/>
    </xf>
    <xf numFmtId="0" fontId="8" fillId="0" borderId="0" xfId="508" applyAlignment="1">
      <alignment wrapText="1"/>
    </xf>
    <xf numFmtId="0" fontId="8" fillId="41" borderId="54" xfId="508" applyFill="1" applyBorder="1" applyAlignment="1" applyProtection="1">
      <alignment horizontal="left" vertical="top" wrapText="1"/>
      <protection locked="0"/>
    </xf>
    <xf numFmtId="0" fontId="7" fillId="0" borderId="54" xfId="508" applyFont="1" applyBorder="1" applyAlignment="1">
      <alignment vertical="top" wrapText="1"/>
    </xf>
    <xf numFmtId="0" fontId="7" fillId="41" borderId="54" xfId="508" applyFont="1" applyFill="1" applyBorder="1" applyAlignment="1">
      <alignment horizontal="left" vertical="top" wrapText="1"/>
    </xf>
    <xf numFmtId="0" fontId="7" fillId="41" borderId="54" xfId="508" applyFont="1" applyFill="1" applyBorder="1" applyAlignment="1">
      <alignment vertical="top" wrapText="1"/>
    </xf>
    <xf numFmtId="0" fontId="4" fillId="39" borderId="50" xfId="508" applyFont="1" applyFill="1" applyBorder="1" applyAlignment="1">
      <alignment horizontal="center" vertical="top" wrapText="1"/>
    </xf>
    <xf numFmtId="0" fontId="23" fillId="0" borderId="54" xfId="695" applyFont="1" applyBorder="1" applyAlignment="1">
      <alignment horizontal="left" vertical="top" wrapText="1"/>
    </xf>
    <xf numFmtId="0" fontId="8" fillId="0" borderId="54" xfId="1198" applyFont="1" applyBorder="1" applyAlignment="1">
      <alignment horizontal="left" vertical="top" wrapText="1"/>
    </xf>
    <xf numFmtId="0" fontId="24" fillId="0" borderId="54" xfId="695" applyFont="1" applyBorder="1" applyAlignment="1">
      <alignment horizontal="left" vertical="top" wrapText="1"/>
    </xf>
    <xf numFmtId="0" fontId="7" fillId="39" borderId="48" xfId="508" applyFont="1" applyFill="1" applyBorder="1" applyProtection="1">
      <protection locked="0"/>
    </xf>
    <xf numFmtId="0" fontId="7" fillId="39" borderId="48" xfId="508" applyFont="1" applyFill="1" applyBorder="1" applyAlignment="1" applyProtection="1">
      <alignment vertical="center"/>
      <protection locked="0"/>
    </xf>
    <xf numFmtId="0" fontId="7" fillId="36" borderId="48" xfId="508" applyFont="1" applyFill="1" applyBorder="1" applyProtection="1">
      <protection locked="0"/>
    </xf>
    <xf numFmtId="0" fontId="7" fillId="36" borderId="0" xfId="508" applyFont="1" applyFill="1" applyProtection="1">
      <protection locked="0"/>
    </xf>
    <xf numFmtId="0" fontId="7" fillId="36" borderId="48" xfId="508" applyFont="1" applyFill="1" applyBorder="1" applyAlignment="1" applyProtection="1">
      <alignment horizontal="left" vertical="top" wrapText="1"/>
      <protection locked="0"/>
    </xf>
    <xf numFmtId="0" fontId="7" fillId="36" borderId="48" xfId="508" applyFont="1" applyFill="1" applyBorder="1" applyAlignment="1" applyProtection="1">
      <alignment horizontal="center"/>
      <protection locked="0"/>
    </xf>
    <xf numFmtId="0" fontId="8" fillId="41" borderId="0" xfId="508" applyFill="1" applyAlignment="1">
      <alignment wrapText="1"/>
    </xf>
    <xf numFmtId="0" fontId="8" fillId="41" borderId="0" xfId="508" applyFill="1" applyAlignment="1">
      <alignment vertical="center" wrapText="1"/>
    </xf>
    <xf numFmtId="0" fontId="8" fillId="41" borderId="0" xfId="508" applyFill="1" applyProtection="1">
      <protection locked="0"/>
    </xf>
    <xf numFmtId="0" fontId="8" fillId="41" borderId="0" xfId="508" applyFill="1" applyAlignment="1">
      <alignment horizontal="left" vertical="top" wrapText="1"/>
    </xf>
    <xf numFmtId="0" fontId="8" fillId="41" borderId="0" xfId="508" applyFill="1" applyAlignment="1">
      <alignment horizontal="center"/>
    </xf>
    <xf numFmtId="0" fontId="8" fillId="41" borderId="0" xfId="508" applyFill="1" applyAlignment="1">
      <alignment vertical="top"/>
    </xf>
    <xf numFmtId="0" fontId="8" fillId="0" borderId="0" xfId="508" applyAlignment="1">
      <alignment vertical="center" wrapText="1"/>
    </xf>
    <xf numFmtId="0" fontId="8" fillId="0" borderId="0" xfId="508" applyProtection="1">
      <protection locked="0"/>
    </xf>
    <xf numFmtId="0" fontId="8" fillId="0" borderId="0" xfId="508" applyAlignment="1">
      <alignment horizontal="left" vertical="top" wrapText="1"/>
    </xf>
    <xf numFmtId="0" fontId="8" fillId="0" borderId="0" xfId="508" applyAlignment="1">
      <alignment horizontal="center"/>
    </xf>
    <xf numFmtId="0" fontId="8" fillId="0" borderId="54" xfId="0" applyFont="1" applyBorder="1" applyAlignment="1">
      <alignment horizontal="left" vertical="top" wrapText="1"/>
    </xf>
    <xf numFmtId="0" fontId="23" fillId="0" borderId="56" xfId="695" applyFont="1" applyBorder="1" applyAlignment="1">
      <alignment horizontal="left" vertical="top" wrapText="1"/>
    </xf>
    <xf numFmtId="0" fontId="33" fillId="0" borderId="54" xfId="508" applyFont="1" applyBorder="1" applyAlignment="1">
      <alignment vertical="top" wrapText="1"/>
    </xf>
    <xf numFmtId="0" fontId="33" fillId="0" borderId="54" xfId="508" applyFont="1" applyBorder="1" applyAlignment="1">
      <alignment horizontal="left" vertical="top" wrapText="1"/>
    </xf>
    <xf numFmtId="0" fontId="8" fillId="0" borderId="54" xfId="508" quotePrefix="1" applyBorder="1" applyAlignment="1">
      <alignment horizontal="left" vertical="top" wrapText="1"/>
    </xf>
    <xf numFmtId="0" fontId="8" fillId="0" borderId="56" xfId="508" applyBorder="1" applyAlignment="1">
      <alignment horizontal="left" vertical="top" wrapText="1"/>
    </xf>
    <xf numFmtId="0" fontId="8" fillId="0" borderId="50" xfId="508" applyBorder="1" applyAlignment="1">
      <alignment horizontal="left" vertical="top" wrapText="1"/>
    </xf>
    <xf numFmtId="0" fontId="28" fillId="0" borderId="54" xfId="508" applyFont="1" applyBorder="1" applyAlignment="1">
      <alignment vertical="top" wrapText="1"/>
    </xf>
    <xf numFmtId="0" fontId="7" fillId="0" borderId="54" xfId="0" applyFont="1" applyBorder="1" applyAlignment="1">
      <alignment horizontal="left" vertical="top" wrapText="1" readingOrder="1"/>
    </xf>
    <xf numFmtId="0" fontId="8" fillId="35" borderId="52" xfId="0" applyFont="1" applyFill="1" applyBorder="1"/>
    <xf numFmtId="0" fontId="4" fillId="36" borderId="52" xfId="0" applyFont="1" applyFill="1" applyBorder="1" applyAlignment="1">
      <alignment vertical="center"/>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41" borderId="45" xfId="0" applyFont="1" applyFill="1" applyBorder="1" applyAlignment="1">
      <alignment horizontal="left" vertical="center"/>
    </xf>
    <xf numFmtId="0" fontId="4" fillId="0" borderId="45" xfId="0" applyFont="1" applyBorder="1" applyAlignment="1">
      <alignment horizontal="left" vertical="center"/>
    </xf>
    <xf numFmtId="0" fontId="0" fillId="37" borderId="45" xfId="0" applyFill="1" applyBorder="1" applyAlignment="1">
      <alignment vertical="center"/>
    </xf>
    <xf numFmtId="0" fontId="0" fillId="37" borderId="46" xfId="0" applyFill="1" applyBorder="1" applyAlignment="1">
      <alignment vertical="center"/>
    </xf>
    <xf numFmtId="0" fontId="4" fillId="0" borderId="45" xfId="0" applyFont="1" applyBorder="1" applyAlignment="1">
      <alignment vertical="center"/>
    </xf>
    <xf numFmtId="0" fontId="23" fillId="0" borderId="39" xfId="0" applyFont="1" applyBorder="1" applyAlignment="1">
      <alignment vertical="center" wrapText="1"/>
    </xf>
    <xf numFmtId="164" fontId="23" fillId="0" borderId="39" xfId="0" applyNumberFormat="1" applyFont="1" applyBorder="1" applyAlignment="1">
      <alignment vertical="center" wrapText="1"/>
    </xf>
    <xf numFmtId="0" fontId="4" fillId="34" borderId="45" xfId="0" applyFont="1" applyFill="1" applyBorder="1"/>
    <xf numFmtId="0" fontId="4" fillId="34" borderId="46" xfId="0" applyFont="1" applyFill="1" applyBorder="1"/>
    <xf numFmtId="0" fontId="4" fillId="34" borderId="37" xfId="0" applyFont="1" applyFill="1" applyBorder="1"/>
    <xf numFmtId="0" fontId="4" fillId="0" borderId="52" xfId="0" applyFont="1" applyBorder="1" applyAlignment="1">
      <alignment vertical="center"/>
    </xf>
    <xf numFmtId="0" fontId="0" fillId="0" borderId="43" xfId="0" applyBorder="1"/>
    <xf numFmtId="0" fontId="0" fillId="0" borderId="48" xfId="0" applyBorder="1"/>
    <xf numFmtId="0" fontId="0" fillId="0" borderId="44" xfId="0" applyBorder="1"/>
    <xf numFmtId="0" fontId="4" fillId="41" borderId="30" xfId="0" applyFont="1" applyFill="1" applyBorder="1"/>
    <xf numFmtId="0" fontId="4" fillId="37" borderId="43" xfId="0" applyFont="1" applyFill="1" applyBorder="1"/>
    <xf numFmtId="0" fontId="4" fillId="37" borderId="48" xfId="0" applyFont="1" applyFill="1" applyBorder="1"/>
    <xf numFmtId="0" fontId="4" fillId="37" borderId="44" xfId="0" applyFont="1" applyFill="1" applyBorder="1"/>
    <xf numFmtId="0" fontId="6" fillId="41" borderId="30" xfId="0" applyFont="1" applyFill="1" applyBorder="1"/>
    <xf numFmtId="0" fontId="4" fillId="36" borderId="27" xfId="0" applyFont="1" applyFill="1" applyBorder="1"/>
    <xf numFmtId="0" fontId="0" fillId="39" borderId="28" xfId="0" applyFill="1" applyBorder="1"/>
    <xf numFmtId="0" fontId="4" fillId="36" borderId="28" xfId="0" applyFont="1" applyFill="1" applyBorder="1"/>
    <xf numFmtId="0" fontId="0" fillId="39" borderId="49" xfId="0" applyFill="1" applyBorder="1"/>
    <xf numFmtId="0" fontId="0" fillId="41" borderId="30" xfId="0" applyFill="1" applyBorder="1"/>
    <xf numFmtId="0" fontId="0" fillId="37" borderId="37" xfId="0" applyFill="1" applyBorder="1" applyAlignment="1">
      <alignment vertical="center"/>
    </xf>
    <xf numFmtId="0" fontId="9" fillId="37" borderId="29" xfId="0" applyFont="1" applyFill="1" applyBorder="1" applyAlignment="1">
      <alignment horizontal="center" vertical="center"/>
    </xf>
    <xf numFmtId="0" fontId="9" fillId="37" borderId="38" xfId="0" applyFont="1" applyFill="1" applyBorder="1" applyAlignment="1">
      <alignment horizontal="center" vertical="center"/>
    </xf>
    <xf numFmtId="0" fontId="6" fillId="41" borderId="30" xfId="0" applyFont="1" applyFill="1" applyBorder="1" applyAlignment="1">
      <alignment vertical="top"/>
    </xf>
    <xf numFmtId="0" fontId="30" fillId="0" borderId="51" xfId="0" applyFont="1" applyBorder="1" applyAlignment="1">
      <alignment horizontal="center" vertical="center"/>
    </xf>
    <xf numFmtId="0" fontId="30" fillId="0" borderId="51" xfId="0" applyFont="1" applyBorder="1" applyAlignment="1">
      <alignment horizontal="center" vertical="center" wrapText="1"/>
    </xf>
    <xf numFmtId="9" fontId="30" fillId="0" borderId="51" xfId="0" applyNumberFormat="1" applyFont="1" applyBorder="1" applyAlignment="1">
      <alignment horizontal="center" vertical="center"/>
    </xf>
    <xf numFmtId="0" fontId="4" fillId="36" borderId="49" xfId="0" applyFont="1" applyFill="1" applyBorder="1"/>
    <xf numFmtId="0" fontId="8" fillId="0" borderId="51" xfId="0" applyFont="1" applyBorder="1" applyAlignment="1">
      <alignment horizontal="center" vertical="center"/>
    </xf>
    <xf numFmtId="0" fontId="6" fillId="0" borderId="51" xfId="0" applyFont="1" applyBorder="1" applyAlignment="1">
      <alignment horizontal="center" vertical="top" wrapText="1"/>
    </xf>
    <xf numFmtId="0" fontId="6" fillId="0" borderId="51" xfId="0" applyFont="1" applyBorder="1" applyAlignment="1">
      <alignment horizontal="center" vertical="center"/>
    </xf>
    <xf numFmtId="0" fontId="8" fillId="0" borderId="51" xfId="0" applyFont="1" applyBorder="1" applyAlignment="1">
      <alignment horizontal="center" vertical="top" wrapText="1"/>
    </xf>
    <xf numFmtId="2" fontId="4" fillId="0" borderId="49" xfId="0" applyNumberFormat="1" applyFont="1" applyBorder="1" applyAlignment="1">
      <alignment horizontal="center"/>
    </xf>
    <xf numFmtId="0" fontId="0" fillId="0" borderId="34" xfId="0" applyBorder="1"/>
    <xf numFmtId="0" fontId="0" fillId="0" borderId="35" xfId="0" applyBorder="1"/>
    <xf numFmtId="0" fontId="6" fillId="0" borderId="35" xfId="0" applyFont="1" applyBorder="1" applyAlignment="1">
      <alignment vertical="top" wrapText="1"/>
    </xf>
    <xf numFmtId="0" fontId="0" fillId="0" borderId="36" xfId="0" applyBorder="1"/>
    <xf numFmtId="0" fontId="4" fillId="37" borderId="45" xfId="0" applyFont="1" applyFill="1" applyBorder="1" applyAlignment="1">
      <alignment vertical="center"/>
    </xf>
    <xf numFmtId="0" fontId="4" fillId="37" borderId="46" xfId="0" applyFont="1" applyFill="1" applyBorder="1" applyAlignment="1">
      <alignment vertical="center"/>
    </xf>
    <xf numFmtId="0" fontId="4" fillId="37" borderId="37" xfId="0" applyFont="1" applyFill="1" applyBorder="1" applyAlignment="1">
      <alignment vertical="center"/>
    </xf>
    <xf numFmtId="0" fontId="25" fillId="0" borderId="52" xfId="0" applyFont="1" applyBorder="1" applyAlignment="1">
      <alignment vertical="top"/>
    </xf>
    <xf numFmtId="0" fontId="4" fillId="38" borderId="52" xfId="0" applyFont="1" applyFill="1" applyBorder="1" applyAlignment="1">
      <alignment vertical="top"/>
    </xf>
    <xf numFmtId="0" fontId="8" fillId="41" borderId="52" xfId="0" applyFont="1" applyFill="1" applyBorder="1" applyAlignment="1">
      <alignment vertical="top"/>
    </xf>
    <xf numFmtId="0" fontId="4" fillId="38" borderId="45" xfId="0" applyFont="1" applyFill="1" applyBorder="1" applyAlignment="1">
      <alignment vertical="top"/>
    </xf>
    <xf numFmtId="0" fontId="4" fillId="38" borderId="46" xfId="0" applyFont="1" applyFill="1" applyBorder="1" applyAlignment="1">
      <alignment vertical="top"/>
    </xf>
    <xf numFmtId="0" fontId="4" fillId="38" borderId="37" xfId="0" applyFont="1" applyFill="1" applyBorder="1" applyAlignment="1">
      <alignment vertical="top"/>
    </xf>
    <xf numFmtId="0" fontId="8" fillId="41" borderId="45" xfId="0" applyFont="1" applyFill="1" applyBorder="1" applyAlignment="1">
      <alignment vertical="top"/>
    </xf>
    <xf numFmtId="0" fontId="8" fillId="41" borderId="46" xfId="0" applyFont="1" applyFill="1" applyBorder="1" applyAlignment="1">
      <alignment vertical="top"/>
    </xf>
    <xf numFmtId="0" fontId="8" fillId="41" borderId="37" xfId="0" applyFont="1" applyFill="1" applyBorder="1" applyAlignment="1">
      <alignment vertical="top"/>
    </xf>
    <xf numFmtId="0" fontId="8" fillId="41" borderId="49" xfId="0" applyFont="1" applyFill="1" applyBorder="1" applyAlignment="1">
      <alignment horizontal="left" vertical="top"/>
    </xf>
    <xf numFmtId="0" fontId="4" fillId="38" borderId="48" xfId="0" applyFont="1" applyFill="1" applyBorder="1" applyAlignment="1">
      <alignment vertical="top"/>
    </xf>
    <xf numFmtId="0" fontId="4" fillId="38" borderId="49" xfId="0" applyFont="1" applyFill="1" applyBorder="1" applyAlignment="1">
      <alignment vertical="top"/>
    </xf>
    <xf numFmtId="0" fontId="4" fillId="0" borderId="52" xfId="0" applyFont="1" applyBorder="1" applyAlignment="1">
      <alignment vertical="top"/>
    </xf>
    <xf numFmtId="0" fontId="8" fillId="0" borderId="54" xfId="695" applyFont="1" applyBorder="1" applyAlignment="1" applyProtection="1">
      <alignment horizontal="left" vertical="top" wrapText="1"/>
      <protection locked="0"/>
    </xf>
    <xf numFmtId="0" fontId="8" fillId="0" borderId="52" xfId="0" applyFont="1" applyBorder="1" applyAlignment="1">
      <alignment vertical="top"/>
    </xf>
    <xf numFmtId="0" fontId="4" fillId="37" borderId="52" xfId="0" applyFont="1" applyFill="1" applyBorder="1" applyAlignment="1">
      <alignment vertical="center"/>
    </xf>
    <xf numFmtId="0" fontId="4" fillId="37" borderId="29" xfId="0" applyFont="1" applyFill="1" applyBorder="1" applyAlignment="1">
      <alignment horizontal="left" vertical="center" wrapText="1"/>
    </xf>
    <xf numFmtId="14" fontId="0" fillId="0" borderId="45" xfId="0" applyNumberFormat="1" applyBorder="1" applyAlignment="1">
      <alignment horizontal="left" vertical="top"/>
    </xf>
    <xf numFmtId="0" fontId="0" fillId="0" borderId="29" xfId="0" applyBorder="1" applyAlignment="1">
      <alignment horizontal="left" vertical="top"/>
    </xf>
    <xf numFmtId="49" fontId="0" fillId="0" borderId="29" xfId="0" applyNumberFormat="1" applyBorder="1" applyAlignment="1">
      <alignment horizontal="left" vertical="top"/>
    </xf>
    <xf numFmtId="0" fontId="0" fillId="0" borderId="29" xfId="0" applyBorder="1" applyAlignment="1">
      <alignment horizontal="left" vertical="top" wrapText="1"/>
    </xf>
    <xf numFmtId="14" fontId="0" fillId="0" borderId="29" xfId="0" applyNumberFormat="1" applyBorder="1" applyAlignment="1">
      <alignment horizontal="left" vertical="top"/>
    </xf>
    <xf numFmtId="0" fontId="23" fillId="0" borderId="54" xfId="695" quotePrefix="1" applyFont="1" applyBorder="1" applyAlignment="1">
      <alignment horizontal="left" vertical="top" wrapText="1"/>
    </xf>
    <xf numFmtId="0" fontId="8" fillId="41" borderId="54" xfId="0" applyFont="1" applyFill="1" applyBorder="1" applyAlignment="1">
      <alignment horizontal="left" vertical="top" wrapText="1"/>
    </xf>
    <xf numFmtId="0" fontId="21" fillId="0" borderId="54" xfId="695" applyBorder="1" applyAlignment="1">
      <alignment horizontal="left" vertical="top" wrapText="1"/>
    </xf>
    <xf numFmtId="0" fontId="8" fillId="0" borderId="54" xfId="0" applyFont="1" applyBorder="1" applyAlignment="1">
      <alignment vertical="top" wrapText="1"/>
    </xf>
    <xf numFmtId="0" fontId="33" fillId="0" borderId="0" xfId="508" applyFont="1" applyAlignment="1">
      <alignment vertical="top" wrapText="1"/>
    </xf>
    <xf numFmtId="0" fontId="33" fillId="0" borderId="54" xfId="0" applyFont="1" applyBorder="1" applyAlignment="1">
      <alignment vertical="top" wrapText="1"/>
    </xf>
    <xf numFmtId="0" fontId="0" fillId="0" borderId="54" xfId="0"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33" fillId="0" borderId="54" xfId="695" applyFont="1" applyBorder="1" applyAlignment="1">
      <alignment horizontal="left" vertical="top" wrapText="1"/>
    </xf>
    <xf numFmtId="0" fontId="33" fillId="0" borderId="54" xfId="0" applyFont="1" applyBorder="1" applyAlignment="1">
      <alignment horizontal="left" vertical="top" wrapText="1"/>
    </xf>
    <xf numFmtId="0" fontId="8" fillId="0" borderId="54" xfId="0" applyFont="1" applyBorder="1" applyAlignment="1">
      <alignment horizontal="left" vertical="top"/>
    </xf>
    <xf numFmtId="0" fontId="8" fillId="0" borderId="57" xfId="650" applyFont="1" applyBorder="1" applyAlignment="1">
      <alignment vertical="top" wrapText="1"/>
    </xf>
    <xf numFmtId="0" fontId="4" fillId="39" borderId="55" xfId="0" applyFont="1" applyFill="1" applyBorder="1" applyAlignment="1">
      <alignment horizontal="left" vertical="top" wrapText="1"/>
    </xf>
    <xf numFmtId="0" fontId="7" fillId="0" borderId="0" xfId="695" applyFont="1" applyAlignment="1">
      <alignment wrapText="1"/>
    </xf>
    <xf numFmtId="10" fontId="8" fillId="0" borderId="54" xfId="719" applyNumberFormat="1" applyFont="1" applyBorder="1" applyAlignment="1">
      <alignment horizontal="left" vertical="top" wrapText="1"/>
    </xf>
    <xf numFmtId="0" fontId="23" fillId="0" borderId="54" xfId="508" applyFont="1" applyBorder="1" applyAlignment="1">
      <alignment vertical="top" wrapText="1"/>
    </xf>
    <xf numFmtId="0" fontId="8" fillId="44" borderId="54" xfId="508" applyFill="1" applyBorder="1" applyAlignment="1">
      <alignment horizontal="left" vertical="top" wrapText="1"/>
    </xf>
    <xf numFmtId="0" fontId="26" fillId="0" borderId="54" xfId="508" applyFont="1" applyBorder="1" applyAlignment="1">
      <alignment horizontal="left" vertical="top" wrapText="1" readingOrder="1"/>
    </xf>
    <xf numFmtId="0" fontId="9" fillId="37" borderId="58" xfId="0" applyFont="1" applyFill="1" applyBorder="1" applyAlignment="1">
      <alignment horizontal="center" vertical="center"/>
    </xf>
    <xf numFmtId="0" fontId="33" fillId="0" borderId="54" xfId="508" applyFont="1" applyBorder="1" applyAlignment="1" applyProtection="1">
      <alignment horizontal="left" vertical="top" wrapText="1"/>
      <protection locked="0"/>
    </xf>
    <xf numFmtId="0" fontId="35" fillId="45" borderId="54" xfId="0" applyFont="1" applyFill="1" applyBorder="1" applyAlignment="1">
      <alignment wrapText="1"/>
    </xf>
    <xf numFmtId="0" fontId="36" fillId="41" borderId="54" xfId="0" applyFont="1" applyFill="1" applyBorder="1" applyAlignment="1">
      <alignment horizontal="left" vertical="center" wrapText="1"/>
    </xf>
    <xf numFmtId="0" fontId="36" fillId="41" borderId="54" xfId="0" applyFont="1" applyFill="1" applyBorder="1" applyAlignment="1">
      <alignment horizontal="center" wrapText="1"/>
    </xf>
    <xf numFmtId="0" fontId="8" fillId="0" borderId="54" xfId="719" applyFont="1" applyBorder="1" applyAlignment="1">
      <alignment horizontal="left" vertical="top" wrapText="1"/>
    </xf>
    <xf numFmtId="0" fontId="4" fillId="34" borderId="45" xfId="1200" applyFont="1" applyFill="1" applyBorder="1"/>
    <xf numFmtId="0" fontId="4" fillId="34" borderId="46" xfId="1200" applyFont="1" applyFill="1" applyBorder="1"/>
    <xf numFmtId="0" fontId="37" fillId="0" borderId="0" xfId="1200"/>
    <xf numFmtId="0" fontId="4" fillId="37" borderId="29" xfId="1200" applyFont="1" applyFill="1" applyBorder="1" applyAlignment="1">
      <alignment horizontal="left" vertical="center" wrapText="1"/>
    </xf>
    <xf numFmtId="165" fontId="37" fillId="0" borderId="29" xfId="1200" applyNumberFormat="1" applyBorder="1" applyAlignment="1">
      <alignment horizontal="left" vertical="top"/>
    </xf>
    <xf numFmtId="14" fontId="8" fillId="0" borderId="45" xfId="1200" applyNumberFormat="1" applyFont="1" applyBorder="1" applyAlignment="1">
      <alignment horizontal="left" vertical="top"/>
    </xf>
    <xf numFmtId="0" fontId="7" fillId="46" borderId="51" xfId="1200" applyFont="1" applyFill="1" applyBorder="1" applyAlignment="1">
      <alignment horizontal="left" vertical="top" wrapText="1"/>
    </xf>
    <xf numFmtId="14" fontId="37" fillId="0" borderId="29" xfId="1200" applyNumberFormat="1" applyBorder="1" applyAlignment="1">
      <alignment horizontal="left" vertical="top"/>
    </xf>
    <xf numFmtId="14" fontId="0" fillId="0" borderId="54" xfId="0" applyNumberFormat="1" applyBorder="1" applyAlignment="1">
      <alignment horizontal="left" vertical="top" wrapText="1"/>
    </xf>
    <xf numFmtId="0" fontId="8" fillId="0" borderId="43" xfId="0" applyFont="1" applyBorder="1" applyAlignment="1">
      <alignment horizontal="left" vertical="top" wrapText="1"/>
    </xf>
    <xf numFmtId="0" fontId="8" fillId="0" borderId="48" xfId="0" applyFont="1" applyBorder="1" applyAlignment="1">
      <alignment horizontal="left" vertical="top" wrapText="1"/>
    </xf>
    <xf numFmtId="0" fontId="8" fillId="0" borderId="44"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41" borderId="14" xfId="0" applyFont="1" applyFill="1" applyBorder="1" applyAlignment="1">
      <alignment horizontal="left" vertical="top" wrapText="1"/>
    </xf>
    <xf numFmtId="0" fontId="8" fillId="41" borderId="52" xfId="0" applyFont="1" applyFill="1" applyBorder="1" applyAlignment="1">
      <alignment horizontal="left" vertical="top"/>
    </xf>
    <xf numFmtId="0" fontId="8" fillId="41" borderId="15"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11" xfId="0" applyFont="1" applyFill="1" applyBorder="1" applyAlignment="1">
      <alignment horizontal="left" vertical="top"/>
    </xf>
    <xf numFmtId="0" fontId="8" fillId="41" borderId="43" xfId="0" applyFont="1" applyFill="1" applyBorder="1" applyAlignment="1">
      <alignment horizontal="left" vertical="top" wrapText="1"/>
    </xf>
    <xf numFmtId="0" fontId="8" fillId="41" borderId="48" xfId="0" applyFont="1" applyFill="1" applyBorder="1" applyAlignment="1">
      <alignment horizontal="left" vertical="top" wrapText="1"/>
    </xf>
    <xf numFmtId="0" fontId="8" fillId="41" borderId="44" xfId="0" applyFont="1" applyFill="1" applyBorder="1" applyAlignment="1">
      <alignment horizontal="left" vertical="top" wrapText="1"/>
    </xf>
    <xf numFmtId="0" fontId="8" fillId="41" borderId="30"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33" xfId="0" applyFont="1" applyFill="1" applyBorder="1" applyAlignment="1">
      <alignment horizontal="left" vertical="top" wrapText="1"/>
    </xf>
    <xf numFmtId="0" fontId="4" fillId="38" borderId="43" xfId="0" applyFont="1" applyFill="1" applyBorder="1" applyAlignment="1">
      <alignment horizontal="left" vertical="top"/>
    </xf>
    <xf numFmtId="0" fontId="4" fillId="38" borderId="48" xfId="0" applyFont="1" applyFill="1" applyBorder="1" applyAlignment="1">
      <alignment horizontal="left" vertical="top"/>
    </xf>
    <xf numFmtId="0" fontId="4" fillId="38" borderId="44" xfId="0" applyFont="1" applyFill="1" applyBorder="1" applyAlignment="1">
      <alignment horizontal="left" vertical="top"/>
    </xf>
    <xf numFmtId="0" fontId="4" fillId="38" borderId="34" xfId="0" applyFont="1" applyFill="1" applyBorder="1" applyAlignment="1">
      <alignment horizontal="left" vertical="top"/>
    </xf>
    <xf numFmtId="0" fontId="4" fillId="38" borderId="35" xfId="0" applyFont="1" applyFill="1" applyBorder="1" applyAlignment="1">
      <alignment horizontal="left" vertical="top"/>
    </xf>
    <xf numFmtId="0" fontId="4" fillId="38" borderId="36" xfId="0" applyFont="1" applyFill="1" applyBorder="1" applyAlignment="1">
      <alignment horizontal="left" vertical="top"/>
    </xf>
    <xf numFmtId="0" fontId="8" fillId="41" borderId="34" xfId="0" applyFont="1" applyFill="1" applyBorder="1" applyAlignment="1">
      <alignment horizontal="left" vertical="top" wrapText="1"/>
    </xf>
    <xf numFmtId="0" fontId="8" fillId="41" borderId="35" xfId="0" applyFont="1" applyFill="1" applyBorder="1" applyAlignment="1">
      <alignment horizontal="left" vertical="top" wrapText="1"/>
    </xf>
    <xf numFmtId="0" fontId="8" fillId="41" borderId="36" xfId="0" applyFont="1" applyFill="1" applyBorder="1" applyAlignment="1">
      <alignment horizontal="left" vertical="top" wrapText="1"/>
    </xf>
  </cellXfs>
  <cellStyles count="120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64" builtinId="9" hidden="1"/>
    <cellStyle name="Followed Hyperlink" xfId="866" builtinId="9" hidden="1"/>
    <cellStyle name="Followed Hyperlink" xfId="868" builtinId="9" hidden="1"/>
    <cellStyle name="Followed Hyperlink" xfId="870" builtinId="9" hidden="1"/>
    <cellStyle name="Followed Hyperlink" xfId="859" builtinId="9" hidden="1"/>
    <cellStyle name="Followed Hyperlink" xfId="861" builtinId="9" hidden="1"/>
    <cellStyle name="Followed Hyperlink" xfId="862" builtinId="9" hidden="1"/>
    <cellStyle name="Followed Hyperlink" xfId="858" builtinId="9" hidden="1"/>
    <cellStyle name="Followed Hyperlink" xfId="856" builtinId="9" hidden="1"/>
    <cellStyle name="Followed Hyperlink" xfId="857" builtinId="9" hidden="1"/>
    <cellStyle name="Followed Hyperlink" xfId="863" builtinId="9" hidden="1"/>
    <cellStyle name="Followed Hyperlink" xfId="860" builtinId="9" hidden="1"/>
    <cellStyle name="Followed Hyperlink" xfId="871" builtinId="9" hidden="1"/>
    <cellStyle name="Followed Hyperlink" xfId="869" builtinId="9" hidden="1"/>
    <cellStyle name="Followed Hyperlink" xfId="867" builtinId="9" hidden="1"/>
    <cellStyle name="Followed Hyperlink" xfId="865" builtinId="9" hidden="1"/>
    <cellStyle name="Followed Hyperlink" xfId="878" builtinId="9" hidden="1"/>
    <cellStyle name="Followed Hyperlink" xfId="1027" builtinId="9" hidden="1"/>
    <cellStyle name="Followed Hyperlink" xfId="1028" builtinId="9" hidden="1"/>
    <cellStyle name="Followed Hyperlink" xfId="1029" builtinId="9" hidden="1"/>
    <cellStyle name="Followed Hyperlink" xfId="1032"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0" builtinId="9" hidden="1"/>
    <cellStyle name="Followed Hyperlink" xfId="1043" builtinId="9" hidden="1"/>
    <cellStyle name="Followed Hyperlink" xfId="1045" builtinId="9" hidden="1"/>
    <cellStyle name="Followed Hyperlink" xfId="1047" builtinId="9" hidden="1"/>
    <cellStyle name="Followed Hyperlink" xfId="1053" builtinId="9" hidden="1"/>
    <cellStyle name="Followed Hyperlink" xfId="1055" builtinId="9" hidden="1"/>
    <cellStyle name="Followed Hyperlink" xfId="1059" builtinId="9" hidden="1"/>
    <cellStyle name="Followed Hyperlink" xfId="1063" builtinId="9" hidden="1"/>
    <cellStyle name="Followed Hyperlink" xfId="1067" builtinId="9" hidden="1"/>
    <cellStyle name="Followed Hyperlink" xfId="1069" builtinId="9" hidden="1"/>
    <cellStyle name="Followed Hyperlink" xfId="1075" builtinId="9" hidden="1"/>
    <cellStyle name="Followed Hyperlink" xfId="1077" builtinId="9" hidden="1"/>
    <cellStyle name="Followed Hyperlink" xfId="1079" builtinId="9" hidden="1"/>
    <cellStyle name="Followed Hyperlink" xfId="1085" builtinId="9" hidden="1"/>
    <cellStyle name="Followed Hyperlink" xfId="1087" builtinId="9" hidden="1"/>
    <cellStyle name="Followed Hyperlink" xfId="1091" builtinId="9" hidden="1"/>
    <cellStyle name="Followed Hyperlink" xfId="1095" builtinId="9" hidden="1"/>
    <cellStyle name="Followed Hyperlink" xfId="1099" builtinId="9" hidden="1"/>
    <cellStyle name="Followed Hyperlink" xfId="1101" builtinId="9" hidden="1"/>
    <cellStyle name="Followed Hyperlink" xfId="1107" builtinId="9" hidden="1"/>
    <cellStyle name="Followed Hyperlink" xfId="1109" builtinId="9" hidden="1"/>
    <cellStyle name="Followed Hyperlink" xfId="1111" builtinId="9" hidden="1"/>
    <cellStyle name="Followed Hyperlink" xfId="1117" builtinId="9" hidden="1"/>
    <cellStyle name="Followed Hyperlink" xfId="1119" builtinId="9" hidden="1"/>
    <cellStyle name="Followed Hyperlink" xfId="1123" builtinId="9" hidden="1"/>
    <cellStyle name="Followed Hyperlink" xfId="1127" builtinId="9" hidden="1"/>
    <cellStyle name="Followed Hyperlink" xfId="1131" builtinId="9" hidden="1"/>
    <cellStyle name="Followed Hyperlink" xfId="1133" builtinId="9" hidden="1"/>
    <cellStyle name="Followed Hyperlink" xfId="1139" builtinId="9" hidden="1"/>
    <cellStyle name="Followed Hyperlink" xfId="1141" builtinId="9" hidden="1"/>
    <cellStyle name="Followed Hyperlink" xfId="1143" builtinId="9" hidden="1"/>
    <cellStyle name="Followed Hyperlink" xfId="1149" builtinId="9" hidden="1"/>
    <cellStyle name="Followed Hyperlink" xfId="1151" builtinId="9" hidden="1"/>
    <cellStyle name="Followed Hyperlink" xfId="1155" builtinId="9" hidden="1"/>
    <cellStyle name="Followed Hyperlink" xfId="1159" builtinId="9" hidden="1"/>
    <cellStyle name="Followed Hyperlink" xfId="1163" builtinId="9" hidden="1"/>
    <cellStyle name="Followed Hyperlink" xfId="1161" builtinId="9" hidden="1"/>
    <cellStyle name="Followed Hyperlink" xfId="1145" builtinId="9" hidden="1"/>
    <cellStyle name="Followed Hyperlink" xfId="1137" builtinId="9" hidden="1"/>
    <cellStyle name="Followed Hyperlink" xfId="1129" builtinId="9" hidden="1"/>
    <cellStyle name="Followed Hyperlink" xfId="1113" builtinId="9" hidden="1"/>
    <cellStyle name="Followed Hyperlink" xfId="1105" builtinId="9" hidden="1"/>
    <cellStyle name="Followed Hyperlink" xfId="1097" builtinId="9" hidden="1"/>
    <cellStyle name="Followed Hyperlink" xfId="1081" builtinId="9" hidden="1"/>
    <cellStyle name="Followed Hyperlink" xfId="1073" builtinId="9" hidden="1"/>
    <cellStyle name="Followed Hyperlink" xfId="1065" builtinId="9" hidden="1"/>
    <cellStyle name="Followed Hyperlink" xfId="1049" builtinId="9" hidden="1"/>
    <cellStyle name="Followed Hyperlink" xfId="1042" builtinId="9" hidden="1"/>
    <cellStyle name="Followed Hyperlink" xfId="1038" builtinId="9" hidden="1"/>
    <cellStyle name="Followed Hyperlink" xfId="1030" builtinId="9" hidden="1"/>
    <cellStyle name="Followed Hyperlink" xfId="1026" builtinId="9" hidden="1"/>
    <cellStyle name="Followed Hyperlink" xfId="1022" builtinId="9" hidden="1"/>
    <cellStyle name="Followed Hyperlink" xfId="1014" builtinId="9" hidden="1"/>
    <cellStyle name="Followed Hyperlink" xfId="1010" builtinId="9" hidden="1"/>
    <cellStyle name="Followed Hyperlink" xfId="1006" builtinId="9" hidden="1"/>
    <cellStyle name="Followed Hyperlink" xfId="998" builtinId="9" hidden="1"/>
    <cellStyle name="Followed Hyperlink" xfId="994" builtinId="9" hidden="1"/>
    <cellStyle name="Followed Hyperlink" xfId="990" builtinId="9" hidden="1"/>
    <cellStyle name="Followed Hyperlink" xfId="982" builtinId="9" hidden="1"/>
    <cellStyle name="Followed Hyperlink" xfId="978" builtinId="9" hidden="1"/>
    <cellStyle name="Followed Hyperlink" xfId="974" builtinId="9" hidden="1"/>
    <cellStyle name="Followed Hyperlink" xfId="966" builtinId="9" hidden="1"/>
    <cellStyle name="Followed Hyperlink" xfId="962" builtinId="9" hidden="1"/>
    <cellStyle name="Followed Hyperlink" xfId="958" builtinId="9" hidden="1"/>
    <cellStyle name="Followed Hyperlink" xfId="950" builtinId="9" hidden="1"/>
    <cellStyle name="Followed Hyperlink" xfId="946" builtinId="9" hidden="1"/>
    <cellStyle name="Followed Hyperlink" xfId="942" builtinId="9" hidden="1"/>
    <cellStyle name="Followed Hyperlink" xfId="891" builtinId="9" hidden="1"/>
    <cellStyle name="Followed Hyperlink" xfId="892" builtinId="9" hidden="1"/>
    <cellStyle name="Followed Hyperlink" xfId="893" builtinId="9" hidden="1"/>
    <cellStyle name="Followed Hyperlink" xfId="896" builtinId="9" hidden="1"/>
    <cellStyle name="Followed Hyperlink" xfId="897" builtinId="9" hidden="1"/>
    <cellStyle name="Followed Hyperlink" xfId="898" builtinId="9" hidden="1"/>
    <cellStyle name="Followed Hyperlink" xfId="900" builtinId="9" hidden="1"/>
    <cellStyle name="Followed Hyperlink" xfId="901" builtinId="9" hidden="1"/>
    <cellStyle name="Followed Hyperlink" xfId="903" builtinId="9" hidden="1"/>
    <cellStyle name="Followed Hyperlink" xfId="905" builtinId="9" hidden="1"/>
    <cellStyle name="Followed Hyperlink" xfId="906" builtinId="9" hidden="1"/>
    <cellStyle name="Followed Hyperlink" xfId="907" builtinId="9" hidden="1"/>
    <cellStyle name="Followed Hyperlink" xfId="909" builtinId="9" hidden="1"/>
    <cellStyle name="Followed Hyperlink" xfId="911" builtinId="9" hidden="1"/>
    <cellStyle name="Followed Hyperlink" xfId="912" builtinId="9" hidden="1"/>
    <cellStyle name="Followed Hyperlink" xfId="914" builtinId="9" hidden="1"/>
    <cellStyle name="Followed Hyperlink" xfId="915" builtinId="9" hidden="1"/>
    <cellStyle name="Followed Hyperlink" xfId="916" builtinId="9" hidden="1"/>
    <cellStyle name="Followed Hyperlink" xfId="919" builtinId="9" hidden="1"/>
    <cellStyle name="Followed Hyperlink" xfId="920" builtinId="9" hidden="1"/>
    <cellStyle name="Followed Hyperlink" xfId="921" builtinId="9" hidden="1"/>
    <cellStyle name="Followed Hyperlink" xfId="923" builtinId="9" hidden="1"/>
    <cellStyle name="Followed Hyperlink" xfId="924" builtinId="9" hidden="1"/>
    <cellStyle name="Followed Hyperlink" xfId="925" builtinId="9" hidden="1"/>
    <cellStyle name="Followed Hyperlink" xfId="928" builtinId="9" hidden="1"/>
    <cellStyle name="Followed Hyperlink" xfId="929" builtinId="9" hidden="1"/>
    <cellStyle name="Followed Hyperlink" xfId="930" builtinId="9" hidden="1"/>
    <cellStyle name="Followed Hyperlink" xfId="932" builtinId="9" hidden="1"/>
    <cellStyle name="Followed Hyperlink" xfId="933" builtinId="9" hidden="1"/>
    <cellStyle name="Followed Hyperlink" xfId="935" builtinId="9" hidden="1"/>
    <cellStyle name="Followed Hyperlink" xfId="937" builtinId="9" hidden="1"/>
    <cellStyle name="Followed Hyperlink" xfId="934" builtinId="9" hidden="1"/>
    <cellStyle name="Followed Hyperlink" xfId="926" builtinId="9" hidden="1"/>
    <cellStyle name="Followed Hyperlink" xfId="910" builtinId="9" hidden="1"/>
    <cellStyle name="Followed Hyperlink" xfId="902" builtinId="9" hidden="1"/>
    <cellStyle name="Followed Hyperlink" xfId="894" builtinId="9" hidden="1"/>
    <cellStyle name="Followed Hyperlink" xfId="873" builtinId="9" hidden="1"/>
    <cellStyle name="Followed Hyperlink" xfId="874" builtinId="9" hidden="1"/>
    <cellStyle name="Followed Hyperlink" xfId="875" builtinId="9" hidden="1"/>
    <cellStyle name="Followed Hyperlink" xfId="877" builtinId="9" hidden="1"/>
    <cellStyle name="Followed Hyperlink" xfId="879" builtinId="9" hidden="1"/>
    <cellStyle name="Followed Hyperlink" xfId="880" builtinId="9" hidden="1"/>
    <cellStyle name="Followed Hyperlink" xfId="882" builtinId="9" hidden="1"/>
    <cellStyle name="Followed Hyperlink" xfId="883" builtinId="9" hidden="1"/>
    <cellStyle name="Followed Hyperlink" xfId="884" builtinId="9" hidden="1"/>
    <cellStyle name="Followed Hyperlink" xfId="886" builtinId="9" hidden="1"/>
    <cellStyle name="Followed Hyperlink" xfId="887" builtinId="9" hidden="1"/>
    <cellStyle name="Followed Hyperlink" xfId="888" builtinId="9" hidden="1"/>
    <cellStyle name="Followed Hyperlink" xfId="890" builtinId="9" hidden="1"/>
    <cellStyle name="Followed Hyperlink" xfId="889" builtinId="9" hidden="1"/>
    <cellStyle name="Followed Hyperlink" xfId="885" builtinId="9" hidden="1"/>
    <cellStyle name="Followed Hyperlink" xfId="881" builtinId="9" hidden="1"/>
    <cellStyle name="Followed Hyperlink" xfId="876" builtinId="9" hidden="1"/>
    <cellStyle name="Followed Hyperlink" xfId="872" builtinId="9" hidden="1"/>
    <cellStyle name="Followed Hyperlink" xfId="918" builtinId="9" hidden="1"/>
    <cellStyle name="Followed Hyperlink" xfId="936" builtinId="9" hidden="1"/>
    <cellStyle name="Followed Hyperlink" xfId="931" builtinId="9" hidden="1"/>
    <cellStyle name="Followed Hyperlink" xfId="927" builtinId="9" hidden="1"/>
    <cellStyle name="Followed Hyperlink" xfId="922" builtinId="9" hidden="1"/>
    <cellStyle name="Followed Hyperlink" xfId="917" builtinId="9" hidden="1"/>
    <cellStyle name="Followed Hyperlink" xfId="913" builtinId="9" hidden="1"/>
    <cellStyle name="Followed Hyperlink" xfId="908" builtinId="9" hidden="1"/>
    <cellStyle name="Followed Hyperlink" xfId="904" builtinId="9" hidden="1"/>
    <cellStyle name="Followed Hyperlink" xfId="899" builtinId="9" hidden="1"/>
    <cellStyle name="Followed Hyperlink" xfId="895" builtinId="9" hidden="1"/>
    <cellStyle name="Followed Hyperlink" xfId="938" builtinId="9" hidden="1"/>
    <cellStyle name="Followed Hyperlink" xfId="954" builtinId="9" hidden="1"/>
    <cellStyle name="Followed Hyperlink" xfId="970" builtinId="9" hidden="1"/>
    <cellStyle name="Followed Hyperlink" xfId="986" builtinId="9" hidden="1"/>
    <cellStyle name="Followed Hyperlink" xfId="1002" builtinId="9" hidden="1"/>
    <cellStyle name="Followed Hyperlink" xfId="1018" builtinId="9" hidden="1"/>
    <cellStyle name="Followed Hyperlink" xfId="1034" builtinId="9" hidden="1"/>
    <cellStyle name="Followed Hyperlink" xfId="1057" builtinId="9" hidden="1"/>
    <cellStyle name="Followed Hyperlink" xfId="1089" builtinId="9" hidden="1"/>
    <cellStyle name="Followed Hyperlink" xfId="1121" builtinId="9" hidden="1"/>
    <cellStyle name="Followed Hyperlink" xfId="1153" builtinId="9" hidden="1"/>
    <cellStyle name="Followed Hyperlink" xfId="1157" builtinId="9" hidden="1"/>
    <cellStyle name="Followed Hyperlink" xfId="1147" builtinId="9" hidden="1"/>
    <cellStyle name="Followed Hyperlink" xfId="1135" builtinId="9" hidden="1"/>
    <cellStyle name="Followed Hyperlink" xfId="1125" builtinId="9" hidden="1"/>
    <cellStyle name="Followed Hyperlink" xfId="1115" builtinId="9" hidden="1"/>
    <cellStyle name="Followed Hyperlink" xfId="1103" builtinId="9" hidden="1"/>
    <cellStyle name="Followed Hyperlink" xfId="1093" builtinId="9" hidden="1"/>
    <cellStyle name="Followed Hyperlink" xfId="1083" builtinId="9" hidden="1"/>
    <cellStyle name="Followed Hyperlink" xfId="1071" builtinId="9" hidden="1"/>
    <cellStyle name="Followed Hyperlink" xfId="1061" builtinId="9" hidden="1"/>
    <cellStyle name="Followed Hyperlink" xfId="1051" builtinId="9" hidden="1"/>
    <cellStyle name="Followed Hyperlink" xfId="1041" builtinId="9" hidden="1"/>
    <cellStyle name="Followed Hyperlink" xfId="1036" builtinId="9" hidden="1"/>
    <cellStyle name="Followed Hyperlink" xfId="1031" builtinId="9" hidden="1"/>
    <cellStyle name="Followed Hyperlink" xfId="1025" builtinId="9" hidden="1"/>
    <cellStyle name="Followed Hyperlink" xfId="963" builtinId="9" hidden="1"/>
    <cellStyle name="Followed Hyperlink" xfId="964" builtinId="9" hidden="1"/>
    <cellStyle name="Followed Hyperlink" xfId="965" builtinId="9" hidden="1"/>
    <cellStyle name="Followed Hyperlink" xfId="968"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1000"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11"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4" builtinId="9" hidden="1"/>
    <cellStyle name="Followed Hyperlink" xfId="1020" builtinId="9" hidden="1"/>
    <cellStyle name="Followed Hyperlink" xfId="1009" builtinId="9" hidden="1"/>
    <cellStyle name="Followed Hyperlink" xfId="999" builtinId="9" hidden="1"/>
    <cellStyle name="Followed Hyperlink" xfId="988" builtinId="9" hidden="1"/>
    <cellStyle name="Followed Hyperlink" xfId="977" builtinId="9" hidden="1"/>
    <cellStyle name="Followed Hyperlink" xfId="967" builtinId="9" hidden="1"/>
    <cellStyle name="Followed Hyperlink" xfId="1165" builtinId="9" hidden="1"/>
    <cellStyle name="Followed Hyperlink" xfId="939" builtinId="9" hidden="1"/>
    <cellStyle name="Followed Hyperlink" xfId="940" builtinId="9" hidden="1"/>
    <cellStyle name="Followed Hyperlink" xfId="941" builtinId="9" hidden="1"/>
    <cellStyle name="Followed Hyperlink" xfId="943" builtinId="9" hidden="1"/>
    <cellStyle name="Followed Hyperlink" xfId="944" builtinId="9" hidden="1"/>
    <cellStyle name="Followed Hyperlink" xfId="947" builtinId="9" hidden="1"/>
    <cellStyle name="Followed Hyperlink" xfId="94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60" builtinId="9" hidden="1"/>
    <cellStyle name="Followed Hyperlink" xfId="961" builtinId="9" hidden="1"/>
    <cellStyle name="Followed Hyperlink" xfId="945" builtinId="9" hidden="1"/>
    <cellStyle name="Followed Hyperlink" xfId="1197" builtinId="9" hidden="1"/>
    <cellStyle name="Followed Hyperlink" xfId="1193" builtinId="9" hidden="1"/>
    <cellStyle name="Followed Hyperlink" xfId="1189" builtinId="9" hidden="1"/>
    <cellStyle name="Followed Hyperlink" xfId="1185" builtinId="9" hidden="1"/>
    <cellStyle name="Followed Hyperlink" xfId="1181" builtinId="9" hidden="1"/>
    <cellStyle name="Followed Hyperlink" xfId="1177" builtinId="9" hidden="1"/>
    <cellStyle name="Followed Hyperlink" xfId="1173" builtinId="9" hidden="1"/>
    <cellStyle name="Followed Hyperlink" xfId="1169" builtinId="9" hidden="1"/>
    <cellStyle name="Followed Hyperlink" xfId="1179" builtinId="9" hidden="1"/>
    <cellStyle name="Followed Hyperlink" xfId="1183" builtinId="9" hidden="1"/>
    <cellStyle name="Followed Hyperlink" xfId="1187" builtinId="9" hidden="1"/>
    <cellStyle name="Followed Hyperlink" xfId="1195" builtinId="9" hidden="1"/>
    <cellStyle name="Followed Hyperlink" xfId="1191" builtinId="9" hidden="1"/>
    <cellStyle name="Followed Hyperlink" xfId="1171" builtinId="9" hidden="1"/>
    <cellStyle name="Followed Hyperlink" xfId="1175" builtinId="9" hidden="1"/>
    <cellStyle name="Followed Hyperlink" xfId="1167" builtinId="9" hidden="1"/>
    <cellStyle name="Good 2" xfId="217" xr:uid="{00000000-0005-0000-0000-0000E1010000}"/>
    <cellStyle name="Good 2 2" xfId="218" xr:uid="{00000000-0005-0000-0000-0000E2010000}"/>
    <cellStyle name="Good 3" xfId="219" xr:uid="{00000000-0005-0000-0000-0000E3010000}"/>
    <cellStyle name="Good 3 2" xfId="220" xr:uid="{00000000-0005-0000-0000-0000E4010000}"/>
    <cellStyle name="Good 4" xfId="221" xr:uid="{00000000-0005-0000-0000-0000E5010000}"/>
    <cellStyle name="Good 4 2" xfId="222" xr:uid="{00000000-0005-0000-0000-0000E6010000}"/>
    <cellStyle name="Good 5" xfId="223" xr:uid="{00000000-0005-0000-0000-0000E7010000}"/>
    <cellStyle name="Good 5 2" xfId="224" xr:uid="{00000000-0005-0000-0000-0000E8010000}"/>
    <cellStyle name="Good 6" xfId="225" xr:uid="{00000000-0005-0000-0000-0000E9010000}"/>
    <cellStyle name="Good 6 2" xfId="226" xr:uid="{00000000-0005-0000-0000-0000EA010000}"/>
    <cellStyle name="Heading 1 2" xfId="227" xr:uid="{00000000-0005-0000-0000-0000EB010000}"/>
    <cellStyle name="Heading 1 3" xfId="228" xr:uid="{00000000-0005-0000-0000-0000EC010000}"/>
    <cellStyle name="Heading 1 4" xfId="229" xr:uid="{00000000-0005-0000-0000-0000ED010000}"/>
    <cellStyle name="Heading 1 5" xfId="230" xr:uid="{00000000-0005-0000-0000-0000EE010000}"/>
    <cellStyle name="Heading 1 6" xfId="231" xr:uid="{00000000-0005-0000-0000-0000EF010000}"/>
    <cellStyle name="Heading 2 2" xfId="232" xr:uid="{00000000-0005-0000-0000-0000F0010000}"/>
    <cellStyle name="Heading 2 3" xfId="233" xr:uid="{00000000-0005-0000-0000-0000F1010000}"/>
    <cellStyle name="Heading 2 4" xfId="234" xr:uid="{00000000-0005-0000-0000-0000F2010000}"/>
    <cellStyle name="Heading 2 5" xfId="235" xr:uid="{00000000-0005-0000-0000-0000F3010000}"/>
    <cellStyle name="Heading 2 6" xfId="236" xr:uid="{00000000-0005-0000-0000-0000F4010000}"/>
    <cellStyle name="Heading 3 2" xfId="237" xr:uid="{00000000-0005-0000-0000-0000F5010000}"/>
    <cellStyle name="Heading 3 3" xfId="238" xr:uid="{00000000-0005-0000-0000-0000F6010000}"/>
    <cellStyle name="Heading 3 4" xfId="239" xr:uid="{00000000-0005-0000-0000-0000F7010000}"/>
    <cellStyle name="Heading 3 5" xfId="240" xr:uid="{00000000-0005-0000-0000-0000F8010000}"/>
    <cellStyle name="Heading 3 6" xfId="241" xr:uid="{00000000-0005-0000-0000-0000F9010000}"/>
    <cellStyle name="Heading 4 2" xfId="242" xr:uid="{00000000-0005-0000-0000-0000FA010000}"/>
    <cellStyle name="Heading 4 3" xfId="243" xr:uid="{00000000-0005-0000-0000-0000FB010000}"/>
    <cellStyle name="Heading 4 4" xfId="244" xr:uid="{00000000-0005-0000-0000-0000FC010000}"/>
    <cellStyle name="Heading 4 5" xfId="245" xr:uid="{00000000-0005-0000-0000-0000FD010000}"/>
    <cellStyle name="Heading 4 6" xfId="246" xr:uid="{00000000-0005-0000-0000-0000FE010000}"/>
    <cellStyle name="Hyperlink" xfId="1194" builtinId="8" hidden="1"/>
    <cellStyle name="Hyperlink" xfId="1196" builtinId="8" hidden="1"/>
    <cellStyle name="Hyperlink" xfId="1190" builtinId="8" hidden="1"/>
    <cellStyle name="Hyperlink" xfId="1158" builtinId="8" hidden="1"/>
    <cellStyle name="Hyperlink" xfId="1126"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4" builtinId="8" hidden="1"/>
    <cellStyle name="Hyperlink" xfId="1094"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52" builtinId="8" hidden="1"/>
    <cellStyle name="Hyperlink" xfId="1054" builtinId="8" hidden="1"/>
    <cellStyle name="Hyperlink" xfId="1056" builtinId="8" hidden="1"/>
    <cellStyle name="Hyperlink" xfId="1058" builtinId="8" hidden="1"/>
    <cellStyle name="Hyperlink" xfId="1050" builtinId="8" hidden="1"/>
    <cellStyle name="Hyperlink" xfId="1046" builtinId="8" hidden="1"/>
    <cellStyle name="Hyperlink" xfId="1044" builtinId="8" hidden="1"/>
    <cellStyle name="Hyperlink" xfId="1048" builtinId="8" hidden="1"/>
    <cellStyle name="Hyperlink" xfId="1112" builtinId="8" hidden="1"/>
    <cellStyle name="Hyperlink" xfId="1078" builtinId="8" hidden="1"/>
    <cellStyle name="Hyperlink" xfId="1152" builtinId="8" hidden="1"/>
    <cellStyle name="Hyperlink" xfId="1154" builtinId="8" hidden="1"/>
    <cellStyle name="Hyperlink" xfId="1156"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2" builtinId="8" hidden="1"/>
    <cellStyle name="Hyperlink" xfId="1170"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24" builtinId="8" hidden="1"/>
    <cellStyle name="Hyperlink" xfId="1128" builtinId="8" hidden="1"/>
    <cellStyle name="Hyperlink" xfId="1130" builtinId="8" hidden="1"/>
    <cellStyle name="Hyperlink" xfId="1132" builtinId="8" hidden="1"/>
    <cellStyle name="Hyperlink" xfId="1120" builtinId="8" hidden="1"/>
    <cellStyle name="Hyperlink" xfId="1122" builtinId="8" hidden="1"/>
    <cellStyle name="Hyperlink" xfId="1118" builtinId="8" hidden="1"/>
    <cellStyle name="Hyperlink" xfId="1116" builtinId="8" hidden="1"/>
    <cellStyle name="Hyperlink 2" xfId="247" xr:uid="{00000000-0005-0000-0000-00004C020000}"/>
    <cellStyle name="Hyperlink 3" xfId="248" xr:uid="{00000000-0005-0000-0000-00004D020000}"/>
    <cellStyle name="Input 2" xfId="249" xr:uid="{00000000-0005-0000-0000-00004E020000}"/>
    <cellStyle name="Input 3" xfId="250" xr:uid="{00000000-0005-0000-0000-00004F020000}"/>
    <cellStyle name="Input 4" xfId="251" xr:uid="{00000000-0005-0000-0000-000050020000}"/>
    <cellStyle name="Input 5" xfId="252" xr:uid="{00000000-0005-0000-0000-000051020000}"/>
    <cellStyle name="Input 6" xfId="253" xr:uid="{00000000-0005-0000-0000-000052020000}"/>
    <cellStyle name="Linked Cell 2" xfId="254" xr:uid="{00000000-0005-0000-0000-000053020000}"/>
    <cellStyle name="Linked Cell 2 2" xfId="255" xr:uid="{00000000-0005-0000-0000-000054020000}"/>
    <cellStyle name="Linked Cell 3" xfId="256" xr:uid="{00000000-0005-0000-0000-000055020000}"/>
    <cellStyle name="Linked Cell 3 2" xfId="257" xr:uid="{00000000-0005-0000-0000-000056020000}"/>
    <cellStyle name="Linked Cell 4" xfId="258" xr:uid="{00000000-0005-0000-0000-000057020000}"/>
    <cellStyle name="Linked Cell 4 2" xfId="259" xr:uid="{00000000-0005-0000-0000-000058020000}"/>
    <cellStyle name="Linked Cell 5" xfId="260" xr:uid="{00000000-0005-0000-0000-000059020000}"/>
    <cellStyle name="Linked Cell 5 2" xfId="261" xr:uid="{00000000-0005-0000-0000-00005A020000}"/>
    <cellStyle name="Linked Cell 6" xfId="262" xr:uid="{00000000-0005-0000-0000-00005B020000}"/>
    <cellStyle name="Linked Cell 6 2" xfId="263" xr:uid="{00000000-0005-0000-0000-00005C020000}"/>
    <cellStyle name="My Normal" xfId="264" xr:uid="{00000000-0005-0000-0000-00005D020000}"/>
    <cellStyle name="Neutral 2" xfId="265" xr:uid="{00000000-0005-0000-0000-00005E020000}"/>
    <cellStyle name="Neutral 3" xfId="266" xr:uid="{00000000-0005-0000-0000-00005F020000}"/>
    <cellStyle name="Neutral 4" xfId="267" xr:uid="{00000000-0005-0000-0000-000060020000}"/>
    <cellStyle name="Neutral 5" xfId="268" xr:uid="{00000000-0005-0000-0000-000061020000}"/>
    <cellStyle name="Neutral 6" xfId="269" xr:uid="{00000000-0005-0000-0000-000062020000}"/>
    <cellStyle name="Normal" xfId="0" builtinId="0"/>
    <cellStyle name="Normal 10" xfId="270" xr:uid="{00000000-0005-0000-0000-000064020000}"/>
    <cellStyle name="Normal 10 2" xfId="271" xr:uid="{00000000-0005-0000-0000-000065020000}"/>
    <cellStyle name="Normal 10 3" xfId="272" xr:uid="{00000000-0005-0000-0000-000066020000}"/>
    <cellStyle name="Normal 10 4" xfId="273" xr:uid="{00000000-0005-0000-0000-000067020000}"/>
    <cellStyle name="Normal 10 5" xfId="274" xr:uid="{00000000-0005-0000-0000-000068020000}"/>
    <cellStyle name="Normal 100" xfId="275" xr:uid="{00000000-0005-0000-0000-000069020000}"/>
    <cellStyle name="Normal 100 2" xfId="276" xr:uid="{00000000-0005-0000-0000-00006A020000}"/>
    <cellStyle name="Normal 101" xfId="277" xr:uid="{00000000-0005-0000-0000-00006B020000}"/>
    <cellStyle name="Normal 101 2" xfId="278" xr:uid="{00000000-0005-0000-0000-00006C020000}"/>
    <cellStyle name="Normal 102" xfId="279" xr:uid="{00000000-0005-0000-0000-00006D020000}"/>
    <cellStyle name="Normal 102 2" xfId="280" xr:uid="{00000000-0005-0000-0000-00006E020000}"/>
    <cellStyle name="Normal 103" xfId="281" xr:uid="{00000000-0005-0000-0000-00006F020000}"/>
    <cellStyle name="Normal 103 2" xfId="282" xr:uid="{00000000-0005-0000-0000-000070020000}"/>
    <cellStyle name="Normal 104" xfId="283" xr:uid="{00000000-0005-0000-0000-000071020000}"/>
    <cellStyle name="Normal 104 2" xfId="284" xr:uid="{00000000-0005-0000-0000-000072020000}"/>
    <cellStyle name="Normal 105" xfId="285" xr:uid="{00000000-0005-0000-0000-000073020000}"/>
    <cellStyle name="Normal 105 2" xfId="286" xr:uid="{00000000-0005-0000-0000-000074020000}"/>
    <cellStyle name="Normal 106" xfId="287" xr:uid="{00000000-0005-0000-0000-000075020000}"/>
    <cellStyle name="Normal 106 2" xfId="288" xr:uid="{00000000-0005-0000-0000-000076020000}"/>
    <cellStyle name="Normal 107" xfId="289" xr:uid="{00000000-0005-0000-0000-000077020000}"/>
    <cellStyle name="Normal 107 2" xfId="290" xr:uid="{00000000-0005-0000-0000-000078020000}"/>
    <cellStyle name="Normal 108" xfId="291" xr:uid="{00000000-0005-0000-0000-000079020000}"/>
    <cellStyle name="Normal 108 2" xfId="292" xr:uid="{00000000-0005-0000-0000-00007A020000}"/>
    <cellStyle name="Normal 109" xfId="293" xr:uid="{00000000-0005-0000-0000-00007B020000}"/>
    <cellStyle name="Normal 109 2" xfId="294" xr:uid="{00000000-0005-0000-0000-00007C020000}"/>
    <cellStyle name="Normal 11" xfId="295" xr:uid="{00000000-0005-0000-0000-00007D020000}"/>
    <cellStyle name="Normal 11 2" xfId="296" xr:uid="{00000000-0005-0000-0000-00007E020000}"/>
    <cellStyle name="Normal 110" xfId="297" xr:uid="{00000000-0005-0000-0000-00007F020000}"/>
    <cellStyle name="Normal 110 2" xfId="298" xr:uid="{00000000-0005-0000-0000-000080020000}"/>
    <cellStyle name="Normal 111" xfId="299" xr:uid="{00000000-0005-0000-0000-000081020000}"/>
    <cellStyle name="Normal 111 2" xfId="300" xr:uid="{00000000-0005-0000-0000-000082020000}"/>
    <cellStyle name="Normal 112" xfId="301" xr:uid="{00000000-0005-0000-0000-000083020000}"/>
    <cellStyle name="Normal 112 2" xfId="302" xr:uid="{00000000-0005-0000-0000-000084020000}"/>
    <cellStyle name="Normal 113" xfId="303" xr:uid="{00000000-0005-0000-0000-000085020000}"/>
    <cellStyle name="Normal 113 2" xfId="304" xr:uid="{00000000-0005-0000-0000-000086020000}"/>
    <cellStyle name="Normal 114" xfId="305" xr:uid="{00000000-0005-0000-0000-000087020000}"/>
    <cellStyle name="Normal 114 2" xfId="306" xr:uid="{00000000-0005-0000-0000-000088020000}"/>
    <cellStyle name="Normal 115" xfId="307" xr:uid="{00000000-0005-0000-0000-000089020000}"/>
    <cellStyle name="Normal 115 2" xfId="308" xr:uid="{00000000-0005-0000-0000-00008A020000}"/>
    <cellStyle name="Normal 116" xfId="309" xr:uid="{00000000-0005-0000-0000-00008B020000}"/>
    <cellStyle name="Normal 116 2" xfId="310" xr:uid="{00000000-0005-0000-0000-00008C020000}"/>
    <cellStyle name="Normal 117" xfId="311" xr:uid="{00000000-0005-0000-0000-00008D020000}"/>
    <cellStyle name="Normal 117 2" xfId="312" xr:uid="{00000000-0005-0000-0000-00008E020000}"/>
    <cellStyle name="Normal 118" xfId="313" xr:uid="{00000000-0005-0000-0000-00008F020000}"/>
    <cellStyle name="Normal 118 2" xfId="314" xr:uid="{00000000-0005-0000-0000-000090020000}"/>
    <cellStyle name="Normal 119" xfId="315" xr:uid="{00000000-0005-0000-0000-000091020000}"/>
    <cellStyle name="Normal 119 2" xfId="316" xr:uid="{00000000-0005-0000-0000-000092020000}"/>
    <cellStyle name="Normal 12" xfId="317" xr:uid="{00000000-0005-0000-0000-000093020000}"/>
    <cellStyle name="Normal 12 2" xfId="318" xr:uid="{00000000-0005-0000-0000-000094020000}"/>
    <cellStyle name="Normal 12 3" xfId="319" xr:uid="{00000000-0005-0000-0000-000095020000}"/>
    <cellStyle name="Normal 12 4" xfId="320" xr:uid="{00000000-0005-0000-0000-000096020000}"/>
    <cellStyle name="Normal 12 5" xfId="321" xr:uid="{00000000-0005-0000-0000-000097020000}"/>
    <cellStyle name="Normal 120" xfId="322" xr:uid="{00000000-0005-0000-0000-000098020000}"/>
    <cellStyle name="Normal 120 2" xfId="323" xr:uid="{00000000-0005-0000-0000-000099020000}"/>
    <cellStyle name="Normal 121" xfId="324" xr:uid="{00000000-0005-0000-0000-00009A020000}"/>
    <cellStyle name="Normal 121 2" xfId="325" xr:uid="{00000000-0005-0000-0000-00009B020000}"/>
    <cellStyle name="Normal 122" xfId="326" xr:uid="{00000000-0005-0000-0000-00009C020000}"/>
    <cellStyle name="Normal 122 2" xfId="327" xr:uid="{00000000-0005-0000-0000-00009D020000}"/>
    <cellStyle name="Normal 123" xfId="328" xr:uid="{00000000-0005-0000-0000-00009E020000}"/>
    <cellStyle name="Normal 123 2" xfId="329" xr:uid="{00000000-0005-0000-0000-00009F020000}"/>
    <cellStyle name="Normal 124" xfId="330" xr:uid="{00000000-0005-0000-0000-0000A0020000}"/>
    <cellStyle name="Normal 124 2" xfId="331" xr:uid="{00000000-0005-0000-0000-0000A1020000}"/>
    <cellStyle name="Normal 125" xfId="332" xr:uid="{00000000-0005-0000-0000-0000A2020000}"/>
    <cellStyle name="Normal 125 2" xfId="333" xr:uid="{00000000-0005-0000-0000-0000A3020000}"/>
    <cellStyle name="Normal 126" xfId="334" xr:uid="{00000000-0005-0000-0000-0000A4020000}"/>
    <cellStyle name="Normal 126 2" xfId="335" xr:uid="{00000000-0005-0000-0000-0000A5020000}"/>
    <cellStyle name="Normal 127" xfId="336" xr:uid="{00000000-0005-0000-0000-0000A6020000}"/>
    <cellStyle name="Normal 127 2" xfId="337" xr:uid="{00000000-0005-0000-0000-0000A7020000}"/>
    <cellStyle name="Normal 128" xfId="338" xr:uid="{00000000-0005-0000-0000-0000A8020000}"/>
    <cellStyle name="Normal 128 2" xfId="339" xr:uid="{00000000-0005-0000-0000-0000A9020000}"/>
    <cellStyle name="Normal 129" xfId="340" xr:uid="{00000000-0005-0000-0000-0000AA020000}"/>
    <cellStyle name="Normal 129 2" xfId="341" xr:uid="{00000000-0005-0000-0000-0000AB020000}"/>
    <cellStyle name="Normal 13" xfId="342" xr:uid="{00000000-0005-0000-0000-0000AC020000}"/>
    <cellStyle name="Normal 13 2" xfId="343" xr:uid="{00000000-0005-0000-0000-0000AD020000}"/>
    <cellStyle name="Normal 13 3" xfId="344" xr:uid="{00000000-0005-0000-0000-0000AE020000}"/>
    <cellStyle name="Normal 13 4" xfId="345" xr:uid="{00000000-0005-0000-0000-0000AF020000}"/>
    <cellStyle name="Normal 13 5" xfId="346" xr:uid="{00000000-0005-0000-0000-0000B0020000}"/>
    <cellStyle name="Normal 130" xfId="347" xr:uid="{00000000-0005-0000-0000-0000B1020000}"/>
    <cellStyle name="Normal 130 2" xfId="348" xr:uid="{00000000-0005-0000-0000-0000B2020000}"/>
    <cellStyle name="Normal 131" xfId="349" xr:uid="{00000000-0005-0000-0000-0000B3020000}"/>
    <cellStyle name="Normal 131 2" xfId="350" xr:uid="{00000000-0005-0000-0000-0000B4020000}"/>
    <cellStyle name="Normal 132" xfId="351" xr:uid="{00000000-0005-0000-0000-0000B5020000}"/>
    <cellStyle name="Normal 132 2" xfId="352" xr:uid="{00000000-0005-0000-0000-0000B6020000}"/>
    <cellStyle name="Normal 133" xfId="353" xr:uid="{00000000-0005-0000-0000-0000B7020000}"/>
    <cellStyle name="Normal 133 2" xfId="354" xr:uid="{00000000-0005-0000-0000-0000B8020000}"/>
    <cellStyle name="Normal 134" xfId="355" xr:uid="{00000000-0005-0000-0000-0000B9020000}"/>
    <cellStyle name="Normal 134 2" xfId="356" xr:uid="{00000000-0005-0000-0000-0000BA020000}"/>
    <cellStyle name="Normal 135" xfId="357" xr:uid="{00000000-0005-0000-0000-0000BB020000}"/>
    <cellStyle name="Normal 135 2" xfId="358" xr:uid="{00000000-0005-0000-0000-0000BC020000}"/>
    <cellStyle name="Normal 136" xfId="359" xr:uid="{00000000-0005-0000-0000-0000BD020000}"/>
    <cellStyle name="Normal 136 2" xfId="360" xr:uid="{00000000-0005-0000-0000-0000BE020000}"/>
    <cellStyle name="Normal 137" xfId="361" xr:uid="{00000000-0005-0000-0000-0000BF020000}"/>
    <cellStyle name="Normal 137 2" xfId="362" xr:uid="{00000000-0005-0000-0000-0000C0020000}"/>
    <cellStyle name="Normal 138" xfId="363" xr:uid="{00000000-0005-0000-0000-0000C1020000}"/>
    <cellStyle name="Normal 138 2" xfId="364" xr:uid="{00000000-0005-0000-0000-0000C2020000}"/>
    <cellStyle name="Normal 139" xfId="365" xr:uid="{00000000-0005-0000-0000-0000C3020000}"/>
    <cellStyle name="Normal 139 2" xfId="366" xr:uid="{00000000-0005-0000-0000-0000C4020000}"/>
    <cellStyle name="Normal 14" xfId="367" xr:uid="{00000000-0005-0000-0000-0000C5020000}"/>
    <cellStyle name="Normal 14 2" xfId="368" xr:uid="{00000000-0005-0000-0000-0000C6020000}"/>
    <cellStyle name="Normal 14 3" xfId="369" xr:uid="{00000000-0005-0000-0000-0000C7020000}"/>
    <cellStyle name="Normal 14 4" xfId="370" xr:uid="{00000000-0005-0000-0000-0000C8020000}"/>
    <cellStyle name="Normal 14 5" xfId="371" xr:uid="{00000000-0005-0000-0000-0000C9020000}"/>
    <cellStyle name="Normal 140" xfId="372" xr:uid="{00000000-0005-0000-0000-0000CA020000}"/>
    <cellStyle name="Normal 140 2" xfId="373" xr:uid="{00000000-0005-0000-0000-0000CB020000}"/>
    <cellStyle name="Normal 141" xfId="374" xr:uid="{00000000-0005-0000-0000-0000CC020000}"/>
    <cellStyle name="Normal 141 2" xfId="375" xr:uid="{00000000-0005-0000-0000-0000CD020000}"/>
    <cellStyle name="Normal 142" xfId="376" xr:uid="{00000000-0005-0000-0000-0000CE020000}"/>
    <cellStyle name="Normal 142 2" xfId="377" xr:uid="{00000000-0005-0000-0000-0000CF020000}"/>
    <cellStyle name="Normal 143" xfId="378" xr:uid="{00000000-0005-0000-0000-0000D0020000}"/>
    <cellStyle name="Normal 143 2" xfId="379" xr:uid="{00000000-0005-0000-0000-0000D1020000}"/>
    <cellStyle name="Normal 144" xfId="380" xr:uid="{00000000-0005-0000-0000-0000D2020000}"/>
    <cellStyle name="Normal 144 2" xfId="381" xr:uid="{00000000-0005-0000-0000-0000D3020000}"/>
    <cellStyle name="Normal 145" xfId="382" xr:uid="{00000000-0005-0000-0000-0000D4020000}"/>
    <cellStyle name="Normal 145 2" xfId="383" xr:uid="{00000000-0005-0000-0000-0000D5020000}"/>
    <cellStyle name="Normal 146" xfId="384" xr:uid="{00000000-0005-0000-0000-0000D6020000}"/>
    <cellStyle name="Normal 146 2" xfId="385" xr:uid="{00000000-0005-0000-0000-0000D7020000}"/>
    <cellStyle name="Normal 147" xfId="386" xr:uid="{00000000-0005-0000-0000-0000D8020000}"/>
    <cellStyle name="Normal 147 2" xfId="387" xr:uid="{00000000-0005-0000-0000-0000D9020000}"/>
    <cellStyle name="Normal 148" xfId="388" xr:uid="{00000000-0005-0000-0000-0000DA020000}"/>
    <cellStyle name="Normal 148 2" xfId="389" xr:uid="{00000000-0005-0000-0000-0000DB020000}"/>
    <cellStyle name="Normal 149" xfId="390" xr:uid="{00000000-0005-0000-0000-0000DC020000}"/>
    <cellStyle name="Normal 149 2" xfId="391" xr:uid="{00000000-0005-0000-0000-0000DD020000}"/>
    <cellStyle name="Normal 15" xfId="392" xr:uid="{00000000-0005-0000-0000-0000DE020000}"/>
    <cellStyle name="Normal 15 2" xfId="393" xr:uid="{00000000-0005-0000-0000-0000DF020000}"/>
    <cellStyle name="Normal 15 3" xfId="394" xr:uid="{00000000-0005-0000-0000-0000E0020000}"/>
    <cellStyle name="Normal 15 4" xfId="395" xr:uid="{00000000-0005-0000-0000-0000E1020000}"/>
    <cellStyle name="Normal 15 5" xfId="396" xr:uid="{00000000-0005-0000-0000-0000E2020000}"/>
    <cellStyle name="Normal 150" xfId="397" xr:uid="{00000000-0005-0000-0000-0000E3020000}"/>
    <cellStyle name="Normal 150 2" xfId="398" xr:uid="{00000000-0005-0000-0000-0000E4020000}"/>
    <cellStyle name="Normal 151" xfId="399" xr:uid="{00000000-0005-0000-0000-0000E5020000}"/>
    <cellStyle name="Normal 151 2" xfId="400" xr:uid="{00000000-0005-0000-0000-0000E6020000}"/>
    <cellStyle name="Normal 152" xfId="401" xr:uid="{00000000-0005-0000-0000-0000E7020000}"/>
    <cellStyle name="Normal 152 2" xfId="402" xr:uid="{00000000-0005-0000-0000-0000E8020000}"/>
    <cellStyle name="Normal 153" xfId="403" xr:uid="{00000000-0005-0000-0000-0000E9020000}"/>
    <cellStyle name="Normal 153 2" xfId="404" xr:uid="{00000000-0005-0000-0000-0000EA020000}"/>
    <cellStyle name="Normal 154" xfId="405" xr:uid="{00000000-0005-0000-0000-0000EB020000}"/>
    <cellStyle name="Normal 154 2" xfId="406" xr:uid="{00000000-0005-0000-0000-0000EC020000}"/>
    <cellStyle name="Normal 155" xfId="407" xr:uid="{00000000-0005-0000-0000-0000ED020000}"/>
    <cellStyle name="Normal 155 2" xfId="408" xr:uid="{00000000-0005-0000-0000-0000EE020000}"/>
    <cellStyle name="Normal 156" xfId="409" xr:uid="{00000000-0005-0000-0000-0000EF020000}"/>
    <cellStyle name="Normal 156 2" xfId="410" xr:uid="{00000000-0005-0000-0000-0000F0020000}"/>
    <cellStyle name="Normal 157" xfId="411" xr:uid="{00000000-0005-0000-0000-0000F1020000}"/>
    <cellStyle name="Normal 157 2" xfId="412" xr:uid="{00000000-0005-0000-0000-0000F2020000}"/>
    <cellStyle name="Normal 158" xfId="413" xr:uid="{00000000-0005-0000-0000-0000F3020000}"/>
    <cellStyle name="Normal 158 2" xfId="414" xr:uid="{00000000-0005-0000-0000-0000F4020000}"/>
    <cellStyle name="Normal 159" xfId="415" xr:uid="{00000000-0005-0000-0000-0000F5020000}"/>
    <cellStyle name="Normal 159 2" xfId="416" xr:uid="{00000000-0005-0000-0000-0000F6020000}"/>
    <cellStyle name="Normal 16" xfId="417" xr:uid="{00000000-0005-0000-0000-0000F7020000}"/>
    <cellStyle name="Normal 16 2" xfId="418" xr:uid="{00000000-0005-0000-0000-0000F8020000}"/>
    <cellStyle name="Normal 160" xfId="419" xr:uid="{00000000-0005-0000-0000-0000F9020000}"/>
    <cellStyle name="Normal 160 2" xfId="420" xr:uid="{00000000-0005-0000-0000-0000FA020000}"/>
    <cellStyle name="Normal 161" xfId="421" xr:uid="{00000000-0005-0000-0000-0000FB020000}"/>
    <cellStyle name="Normal 161 2" xfId="422" xr:uid="{00000000-0005-0000-0000-0000FC020000}"/>
    <cellStyle name="Normal 162" xfId="423" xr:uid="{00000000-0005-0000-0000-0000FD020000}"/>
    <cellStyle name="Normal 162 2" xfId="424" xr:uid="{00000000-0005-0000-0000-0000FE020000}"/>
    <cellStyle name="Normal 163" xfId="425" xr:uid="{00000000-0005-0000-0000-0000FF020000}"/>
    <cellStyle name="Normal 163 2" xfId="426" xr:uid="{00000000-0005-0000-0000-000000030000}"/>
    <cellStyle name="Normal 164" xfId="427" xr:uid="{00000000-0005-0000-0000-000001030000}"/>
    <cellStyle name="Normal 164 2" xfId="428" xr:uid="{00000000-0005-0000-0000-000002030000}"/>
    <cellStyle name="Normal 165" xfId="429" xr:uid="{00000000-0005-0000-0000-000003030000}"/>
    <cellStyle name="Normal 165 2" xfId="430" xr:uid="{00000000-0005-0000-0000-000004030000}"/>
    <cellStyle name="Normal 166" xfId="431" xr:uid="{00000000-0005-0000-0000-000005030000}"/>
    <cellStyle name="Normal 166 2" xfId="432" xr:uid="{00000000-0005-0000-0000-000006030000}"/>
    <cellStyle name="Normal 167" xfId="433" xr:uid="{00000000-0005-0000-0000-000007030000}"/>
    <cellStyle name="Normal 167 2" xfId="434" xr:uid="{00000000-0005-0000-0000-000008030000}"/>
    <cellStyle name="Normal 168" xfId="435" xr:uid="{00000000-0005-0000-0000-000009030000}"/>
    <cellStyle name="Normal 168 2" xfId="436" xr:uid="{00000000-0005-0000-0000-00000A030000}"/>
    <cellStyle name="Normal 169" xfId="437" xr:uid="{00000000-0005-0000-0000-00000B030000}"/>
    <cellStyle name="Normal 169 2" xfId="438" xr:uid="{00000000-0005-0000-0000-00000C030000}"/>
    <cellStyle name="Normal 17" xfId="439" xr:uid="{00000000-0005-0000-0000-00000D030000}"/>
    <cellStyle name="Normal 17 2" xfId="440" xr:uid="{00000000-0005-0000-0000-00000E030000}"/>
    <cellStyle name="Normal 170" xfId="441" xr:uid="{00000000-0005-0000-0000-00000F030000}"/>
    <cellStyle name="Normal 170 2" xfId="442" xr:uid="{00000000-0005-0000-0000-000010030000}"/>
    <cellStyle name="Normal 171" xfId="443" xr:uid="{00000000-0005-0000-0000-000011030000}"/>
    <cellStyle name="Normal 171 2" xfId="444" xr:uid="{00000000-0005-0000-0000-000012030000}"/>
    <cellStyle name="Normal 172" xfId="445" xr:uid="{00000000-0005-0000-0000-000013030000}"/>
    <cellStyle name="Normal 172 2" xfId="446" xr:uid="{00000000-0005-0000-0000-000014030000}"/>
    <cellStyle name="Normal 173" xfId="447" xr:uid="{00000000-0005-0000-0000-000015030000}"/>
    <cellStyle name="Normal 173 2" xfId="448" xr:uid="{00000000-0005-0000-0000-000016030000}"/>
    <cellStyle name="Normal 174" xfId="449" xr:uid="{00000000-0005-0000-0000-000017030000}"/>
    <cellStyle name="Normal 174 2" xfId="450" xr:uid="{00000000-0005-0000-0000-000018030000}"/>
    <cellStyle name="Normal 175" xfId="451" xr:uid="{00000000-0005-0000-0000-000019030000}"/>
    <cellStyle name="Normal 175 2" xfId="452" xr:uid="{00000000-0005-0000-0000-00001A030000}"/>
    <cellStyle name="Normal 176" xfId="453" xr:uid="{00000000-0005-0000-0000-00001B030000}"/>
    <cellStyle name="Normal 176 2" xfId="454" xr:uid="{00000000-0005-0000-0000-00001C030000}"/>
    <cellStyle name="Normal 177" xfId="455" xr:uid="{00000000-0005-0000-0000-00001D030000}"/>
    <cellStyle name="Normal 177 2" xfId="456" xr:uid="{00000000-0005-0000-0000-00001E030000}"/>
    <cellStyle name="Normal 178" xfId="457" xr:uid="{00000000-0005-0000-0000-00001F030000}"/>
    <cellStyle name="Normal 178 2" xfId="458" xr:uid="{00000000-0005-0000-0000-000020030000}"/>
    <cellStyle name="Normal 179" xfId="459" xr:uid="{00000000-0005-0000-0000-000021030000}"/>
    <cellStyle name="Normal 179 2" xfId="460" xr:uid="{00000000-0005-0000-0000-000022030000}"/>
    <cellStyle name="Normal 18" xfId="461" xr:uid="{00000000-0005-0000-0000-000023030000}"/>
    <cellStyle name="Normal 18 2" xfId="462" xr:uid="{00000000-0005-0000-0000-000024030000}"/>
    <cellStyle name="Normal 18 3" xfId="463" xr:uid="{00000000-0005-0000-0000-000025030000}"/>
    <cellStyle name="Normal 18 4" xfId="464" xr:uid="{00000000-0005-0000-0000-000026030000}"/>
    <cellStyle name="Normal 18 5" xfId="465" xr:uid="{00000000-0005-0000-0000-000027030000}"/>
    <cellStyle name="Normal 180" xfId="466" xr:uid="{00000000-0005-0000-0000-000028030000}"/>
    <cellStyle name="Normal 180 2" xfId="467" xr:uid="{00000000-0005-0000-0000-000029030000}"/>
    <cellStyle name="Normal 181" xfId="468" xr:uid="{00000000-0005-0000-0000-00002A030000}"/>
    <cellStyle name="Normal 181 2" xfId="469" xr:uid="{00000000-0005-0000-0000-00002B030000}"/>
    <cellStyle name="Normal 182" xfId="470" xr:uid="{00000000-0005-0000-0000-00002C030000}"/>
    <cellStyle name="Normal 182 2" xfId="471" xr:uid="{00000000-0005-0000-0000-00002D030000}"/>
    <cellStyle name="Normal 183" xfId="472" xr:uid="{00000000-0005-0000-0000-00002E030000}"/>
    <cellStyle name="Normal 183 2" xfId="473" xr:uid="{00000000-0005-0000-0000-00002F030000}"/>
    <cellStyle name="Normal 184" xfId="474" xr:uid="{00000000-0005-0000-0000-000030030000}"/>
    <cellStyle name="Normal 184 2" xfId="475" xr:uid="{00000000-0005-0000-0000-000031030000}"/>
    <cellStyle name="Normal 185" xfId="476" xr:uid="{00000000-0005-0000-0000-000032030000}"/>
    <cellStyle name="Normal 185 2" xfId="477" xr:uid="{00000000-0005-0000-0000-000033030000}"/>
    <cellStyle name="Normal 186" xfId="478" xr:uid="{00000000-0005-0000-0000-000034030000}"/>
    <cellStyle name="Normal 186 2" xfId="479" xr:uid="{00000000-0005-0000-0000-000035030000}"/>
    <cellStyle name="Normal 187" xfId="480" xr:uid="{00000000-0005-0000-0000-000036030000}"/>
    <cellStyle name="Normal 187 2" xfId="481" xr:uid="{00000000-0005-0000-0000-000037030000}"/>
    <cellStyle name="Normal 188" xfId="482" xr:uid="{00000000-0005-0000-0000-000038030000}"/>
    <cellStyle name="Normal 188 2" xfId="483" xr:uid="{00000000-0005-0000-0000-000039030000}"/>
    <cellStyle name="Normal 189" xfId="484" xr:uid="{00000000-0005-0000-0000-00003A030000}"/>
    <cellStyle name="Normal 189 2" xfId="485" xr:uid="{00000000-0005-0000-0000-00003B030000}"/>
    <cellStyle name="Normal 19" xfId="486" xr:uid="{00000000-0005-0000-0000-00003C030000}"/>
    <cellStyle name="Normal 19 2" xfId="487" xr:uid="{00000000-0005-0000-0000-00003D030000}"/>
    <cellStyle name="Normal 190" xfId="488" xr:uid="{00000000-0005-0000-0000-00003E030000}"/>
    <cellStyle name="Normal 190 2" xfId="489" xr:uid="{00000000-0005-0000-0000-00003F030000}"/>
    <cellStyle name="Normal 191" xfId="490" xr:uid="{00000000-0005-0000-0000-000040030000}"/>
    <cellStyle name="Normal 191 2" xfId="491" xr:uid="{00000000-0005-0000-0000-000041030000}"/>
    <cellStyle name="Normal 192" xfId="492" xr:uid="{00000000-0005-0000-0000-000042030000}"/>
    <cellStyle name="Normal 192 2" xfId="493" xr:uid="{00000000-0005-0000-0000-000043030000}"/>
    <cellStyle name="Normal 193" xfId="494" xr:uid="{00000000-0005-0000-0000-000044030000}"/>
    <cellStyle name="Normal 193 2" xfId="495" xr:uid="{00000000-0005-0000-0000-000045030000}"/>
    <cellStyle name="Normal 194" xfId="496" xr:uid="{00000000-0005-0000-0000-000046030000}"/>
    <cellStyle name="Normal 194 2" xfId="497" xr:uid="{00000000-0005-0000-0000-000047030000}"/>
    <cellStyle name="Normal 195" xfId="498" xr:uid="{00000000-0005-0000-0000-000048030000}"/>
    <cellStyle name="Normal 195 2" xfId="499" xr:uid="{00000000-0005-0000-0000-000049030000}"/>
    <cellStyle name="Normal 196" xfId="500" xr:uid="{00000000-0005-0000-0000-00004A030000}"/>
    <cellStyle name="Normal 196 2" xfId="501" xr:uid="{00000000-0005-0000-0000-00004B030000}"/>
    <cellStyle name="Normal 197" xfId="502" xr:uid="{00000000-0005-0000-0000-00004C030000}"/>
    <cellStyle name="Normal 197 2" xfId="503" xr:uid="{00000000-0005-0000-0000-00004D030000}"/>
    <cellStyle name="Normal 198" xfId="504" xr:uid="{00000000-0005-0000-0000-00004E030000}"/>
    <cellStyle name="Normal 198 2" xfId="505" xr:uid="{00000000-0005-0000-0000-00004F030000}"/>
    <cellStyle name="Normal 199" xfId="506" xr:uid="{00000000-0005-0000-0000-000050030000}"/>
    <cellStyle name="Normal 199 2" xfId="507" xr:uid="{00000000-0005-0000-0000-000051030000}"/>
    <cellStyle name="Normal 2" xfId="508" xr:uid="{00000000-0005-0000-0000-000052030000}"/>
    <cellStyle name="Normal 2 2" xfId="509" xr:uid="{00000000-0005-0000-0000-000053030000}"/>
    <cellStyle name="Normal 2 2 2" xfId="510" xr:uid="{00000000-0005-0000-0000-000054030000}"/>
    <cellStyle name="Normal 2 2 2 50" xfId="511" xr:uid="{00000000-0005-0000-0000-000055030000}"/>
    <cellStyle name="Normal 2 2 3" xfId="512" xr:uid="{00000000-0005-0000-0000-000056030000}"/>
    <cellStyle name="Normal 2 2 76" xfId="513" xr:uid="{00000000-0005-0000-0000-000057030000}"/>
    <cellStyle name="Normal 2 3" xfId="514" xr:uid="{00000000-0005-0000-0000-000058030000}"/>
    <cellStyle name="Normal 20" xfId="515" xr:uid="{00000000-0005-0000-0000-000059030000}"/>
    <cellStyle name="Normal 20 2" xfId="516" xr:uid="{00000000-0005-0000-0000-00005A030000}"/>
    <cellStyle name="Normal 20 3" xfId="517" xr:uid="{00000000-0005-0000-0000-00005B030000}"/>
    <cellStyle name="Normal 20 4" xfId="518" xr:uid="{00000000-0005-0000-0000-00005C030000}"/>
    <cellStyle name="Normal 20 5" xfId="519" xr:uid="{00000000-0005-0000-0000-00005D030000}"/>
    <cellStyle name="Normal 200" xfId="520" xr:uid="{00000000-0005-0000-0000-00005E030000}"/>
    <cellStyle name="Normal 200 2" xfId="521" xr:uid="{00000000-0005-0000-0000-00005F030000}"/>
    <cellStyle name="Normal 201" xfId="522" xr:uid="{00000000-0005-0000-0000-000060030000}"/>
    <cellStyle name="Normal 201 2" xfId="523" xr:uid="{00000000-0005-0000-0000-000061030000}"/>
    <cellStyle name="Normal 202" xfId="524" xr:uid="{00000000-0005-0000-0000-000062030000}"/>
    <cellStyle name="Normal 202 2" xfId="525" xr:uid="{00000000-0005-0000-0000-000063030000}"/>
    <cellStyle name="Normal 203" xfId="526" xr:uid="{00000000-0005-0000-0000-000064030000}"/>
    <cellStyle name="Normal 203 2" xfId="527" xr:uid="{00000000-0005-0000-0000-000065030000}"/>
    <cellStyle name="Normal 204" xfId="528" xr:uid="{00000000-0005-0000-0000-000066030000}"/>
    <cellStyle name="Normal 204 2" xfId="529" xr:uid="{00000000-0005-0000-0000-000067030000}"/>
    <cellStyle name="Normal 205" xfId="530" xr:uid="{00000000-0005-0000-0000-000068030000}"/>
    <cellStyle name="Normal 205 2" xfId="531" xr:uid="{00000000-0005-0000-0000-000069030000}"/>
    <cellStyle name="Normal 206" xfId="532" xr:uid="{00000000-0005-0000-0000-00006A030000}"/>
    <cellStyle name="Normal 206 2" xfId="533" xr:uid="{00000000-0005-0000-0000-00006B030000}"/>
    <cellStyle name="Normal 207" xfId="534" xr:uid="{00000000-0005-0000-0000-00006C030000}"/>
    <cellStyle name="Normal 207 2" xfId="535" xr:uid="{00000000-0005-0000-0000-00006D030000}"/>
    <cellStyle name="Normal 208" xfId="536" xr:uid="{00000000-0005-0000-0000-00006E030000}"/>
    <cellStyle name="Normal 208 2" xfId="537" xr:uid="{00000000-0005-0000-0000-00006F030000}"/>
    <cellStyle name="Normal 209" xfId="538" xr:uid="{00000000-0005-0000-0000-000070030000}"/>
    <cellStyle name="Normal 209 2" xfId="539" xr:uid="{00000000-0005-0000-0000-000071030000}"/>
    <cellStyle name="Normal 21" xfId="540" xr:uid="{00000000-0005-0000-0000-000072030000}"/>
    <cellStyle name="Normal 21 2" xfId="541" xr:uid="{00000000-0005-0000-0000-000073030000}"/>
    <cellStyle name="Normal 21 3" xfId="542" xr:uid="{00000000-0005-0000-0000-000074030000}"/>
    <cellStyle name="Normal 21 4" xfId="543" xr:uid="{00000000-0005-0000-0000-000075030000}"/>
    <cellStyle name="Normal 21 5" xfId="544" xr:uid="{00000000-0005-0000-0000-000076030000}"/>
    <cellStyle name="Normal 210" xfId="545" xr:uid="{00000000-0005-0000-0000-000077030000}"/>
    <cellStyle name="Normal 210 2" xfId="546" xr:uid="{00000000-0005-0000-0000-000078030000}"/>
    <cellStyle name="Normal 211" xfId="547" xr:uid="{00000000-0005-0000-0000-000079030000}"/>
    <cellStyle name="Normal 211 2" xfId="548" xr:uid="{00000000-0005-0000-0000-00007A030000}"/>
    <cellStyle name="Normal 212" xfId="549" xr:uid="{00000000-0005-0000-0000-00007B030000}"/>
    <cellStyle name="Normal 212 2" xfId="550" xr:uid="{00000000-0005-0000-0000-00007C030000}"/>
    <cellStyle name="Normal 213" xfId="551" xr:uid="{00000000-0005-0000-0000-00007D030000}"/>
    <cellStyle name="Normal 213 2" xfId="552" xr:uid="{00000000-0005-0000-0000-00007E030000}"/>
    <cellStyle name="Normal 214" xfId="553" xr:uid="{00000000-0005-0000-0000-00007F030000}"/>
    <cellStyle name="Normal 214 2" xfId="554" xr:uid="{00000000-0005-0000-0000-000080030000}"/>
    <cellStyle name="Normal 215" xfId="555" xr:uid="{00000000-0005-0000-0000-000081030000}"/>
    <cellStyle name="Normal 215 2" xfId="556" xr:uid="{00000000-0005-0000-0000-000082030000}"/>
    <cellStyle name="Normal 216" xfId="557" xr:uid="{00000000-0005-0000-0000-000083030000}"/>
    <cellStyle name="Normal 216 2" xfId="558" xr:uid="{00000000-0005-0000-0000-000084030000}"/>
    <cellStyle name="Normal 217" xfId="559" xr:uid="{00000000-0005-0000-0000-000085030000}"/>
    <cellStyle name="Normal 217 2" xfId="560" xr:uid="{00000000-0005-0000-0000-000086030000}"/>
    <cellStyle name="Normal 218" xfId="561" xr:uid="{00000000-0005-0000-0000-000087030000}"/>
    <cellStyle name="Normal 218 2" xfId="562" xr:uid="{00000000-0005-0000-0000-000088030000}"/>
    <cellStyle name="Normal 219" xfId="563" xr:uid="{00000000-0005-0000-0000-000089030000}"/>
    <cellStyle name="Normal 219 2" xfId="564" xr:uid="{00000000-0005-0000-0000-00008A030000}"/>
    <cellStyle name="Normal 22" xfId="565" xr:uid="{00000000-0005-0000-0000-00008B030000}"/>
    <cellStyle name="Normal 22 2" xfId="566" xr:uid="{00000000-0005-0000-0000-00008C030000}"/>
    <cellStyle name="Normal 220" xfId="567" xr:uid="{00000000-0005-0000-0000-00008D030000}"/>
    <cellStyle name="Normal 220 2" xfId="568" xr:uid="{00000000-0005-0000-0000-00008E030000}"/>
    <cellStyle name="Normal 221" xfId="569" xr:uid="{00000000-0005-0000-0000-00008F030000}"/>
    <cellStyle name="Normal 221 2" xfId="570" xr:uid="{00000000-0005-0000-0000-000090030000}"/>
    <cellStyle name="Normal 222" xfId="571" xr:uid="{00000000-0005-0000-0000-000091030000}"/>
    <cellStyle name="Normal 222 2" xfId="572" xr:uid="{00000000-0005-0000-0000-000092030000}"/>
    <cellStyle name="Normal 223" xfId="573" xr:uid="{00000000-0005-0000-0000-000093030000}"/>
    <cellStyle name="Normal 223 2" xfId="574" xr:uid="{00000000-0005-0000-0000-000094030000}"/>
    <cellStyle name="Normal 224" xfId="575" xr:uid="{00000000-0005-0000-0000-000095030000}"/>
    <cellStyle name="Normal 224 2" xfId="576" xr:uid="{00000000-0005-0000-0000-000096030000}"/>
    <cellStyle name="Normal 225" xfId="577" xr:uid="{00000000-0005-0000-0000-000097030000}"/>
    <cellStyle name="Normal 225 2" xfId="578" xr:uid="{00000000-0005-0000-0000-000098030000}"/>
    <cellStyle name="Normal 226" xfId="579" xr:uid="{00000000-0005-0000-0000-000099030000}"/>
    <cellStyle name="Normal 226 2" xfId="580" xr:uid="{00000000-0005-0000-0000-00009A030000}"/>
    <cellStyle name="Normal 227" xfId="581" xr:uid="{00000000-0005-0000-0000-00009B030000}"/>
    <cellStyle name="Normal 227 2" xfId="582" xr:uid="{00000000-0005-0000-0000-00009C030000}"/>
    <cellStyle name="Normal 228" xfId="583" xr:uid="{00000000-0005-0000-0000-00009D030000}"/>
    <cellStyle name="Normal 228 2" xfId="584" xr:uid="{00000000-0005-0000-0000-00009E030000}"/>
    <cellStyle name="Normal 229" xfId="585" xr:uid="{00000000-0005-0000-0000-00009F030000}"/>
    <cellStyle name="Normal 229 2" xfId="586" xr:uid="{00000000-0005-0000-0000-0000A0030000}"/>
    <cellStyle name="Normal 23" xfId="587" xr:uid="{00000000-0005-0000-0000-0000A1030000}"/>
    <cellStyle name="Normal 23 2" xfId="588" xr:uid="{00000000-0005-0000-0000-0000A2030000}"/>
    <cellStyle name="Normal 23 3" xfId="589" xr:uid="{00000000-0005-0000-0000-0000A3030000}"/>
    <cellStyle name="Normal 23 4" xfId="590" xr:uid="{00000000-0005-0000-0000-0000A4030000}"/>
    <cellStyle name="Normal 23 5" xfId="591" xr:uid="{00000000-0005-0000-0000-0000A5030000}"/>
    <cellStyle name="Normal 230" xfId="592" xr:uid="{00000000-0005-0000-0000-0000A6030000}"/>
    <cellStyle name="Normal 230 2" xfId="593" xr:uid="{00000000-0005-0000-0000-0000A7030000}"/>
    <cellStyle name="Normal 231" xfId="594" xr:uid="{00000000-0005-0000-0000-0000A8030000}"/>
    <cellStyle name="Normal 231 2" xfId="595" xr:uid="{00000000-0005-0000-0000-0000A9030000}"/>
    <cellStyle name="Normal 232" xfId="596" xr:uid="{00000000-0005-0000-0000-0000AA030000}"/>
    <cellStyle name="Normal 232 2" xfId="597" xr:uid="{00000000-0005-0000-0000-0000AB030000}"/>
    <cellStyle name="Normal 233" xfId="598" xr:uid="{00000000-0005-0000-0000-0000AC030000}"/>
    <cellStyle name="Normal 233 2" xfId="599" xr:uid="{00000000-0005-0000-0000-0000AD030000}"/>
    <cellStyle name="Normal 234" xfId="600" xr:uid="{00000000-0005-0000-0000-0000AE030000}"/>
    <cellStyle name="Normal 234 2" xfId="601" xr:uid="{00000000-0005-0000-0000-0000AF030000}"/>
    <cellStyle name="Normal 235" xfId="602" xr:uid="{00000000-0005-0000-0000-0000B0030000}"/>
    <cellStyle name="Normal 235 2" xfId="603" xr:uid="{00000000-0005-0000-0000-0000B1030000}"/>
    <cellStyle name="Normal 236" xfId="604" xr:uid="{00000000-0005-0000-0000-0000B2030000}"/>
    <cellStyle name="Normal 236 2" xfId="605" xr:uid="{00000000-0005-0000-0000-0000B3030000}"/>
    <cellStyle name="Normal 237" xfId="606" xr:uid="{00000000-0005-0000-0000-0000B4030000}"/>
    <cellStyle name="Normal 237 2" xfId="607" xr:uid="{00000000-0005-0000-0000-0000B5030000}"/>
    <cellStyle name="Normal 238" xfId="608" xr:uid="{00000000-0005-0000-0000-0000B6030000}"/>
    <cellStyle name="Normal 238 2" xfId="609" xr:uid="{00000000-0005-0000-0000-0000B7030000}"/>
    <cellStyle name="Normal 239" xfId="610" xr:uid="{00000000-0005-0000-0000-0000B8030000}"/>
    <cellStyle name="Normal 239 2" xfId="611" xr:uid="{00000000-0005-0000-0000-0000B9030000}"/>
    <cellStyle name="Normal 24" xfId="612" xr:uid="{00000000-0005-0000-0000-0000BA030000}"/>
    <cellStyle name="Normal 24 2" xfId="613" xr:uid="{00000000-0005-0000-0000-0000BB030000}"/>
    <cellStyle name="Normal 240" xfId="614" xr:uid="{00000000-0005-0000-0000-0000BC030000}"/>
    <cellStyle name="Normal 240 2" xfId="615" xr:uid="{00000000-0005-0000-0000-0000BD030000}"/>
    <cellStyle name="Normal 241" xfId="616" xr:uid="{00000000-0005-0000-0000-0000BE030000}"/>
    <cellStyle name="Normal 241 2" xfId="617" xr:uid="{00000000-0005-0000-0000-0000BF030000}"/>
    <cellStyle name="Normal 242" xfId="618" xr:uid="{00000000-0005-0000-0000-0000C0030000}"/>
    <cellStyle name="Normal 242 2" xfId="619" xr:uid="{00000000-0005-0000-0000-0000C1030000}"/>
    <cellStyle name="Normal 243" xfId="620" xr:uid="{00000000-0005-0000-0000-0000C2030000}"/>
    <cellStyle name="Normal 243 2" xfId="621" xr:uid="{00000000-0005-0000-0000-0000C3030000}"/>
    <cellStyle name="Normal 244" xfId="622" xr:uid="{00000000-0005-0000-0000-0000C4030000}"/>
    <cellStyle name="Normal 244 2" xfId="623" xr:uid="{00000000-0005-0000-0000-0000C5030000}"/>
    <cellStyle name="Normal 245" xfId="624" xr:uid="{00000000-0005-0000-0000-0000C6030000}"/>
    <cellStyle name="Normal 245 2" xfId="625" xr:uid="{00000000-0005-0000-0000-0000C7030000}"/>
    <cellStyle name="Normal 246" xfId="626" xr:uid="{00000000-0005-0000-0000-0000C8030000}"/>
    <cellStyle name="Normal 246 2" xfId="627" xr:uid="{00000000-0005-0000-0000-0000C9030000}"/>
    <cellStyle name="Normal 247" xfId="628" xr:uid="{00000000-0005-0000-0000-0000CA030000}"/>
    <cellStyle name="Normal 247 2" xfId="629" xr:uid="{00000000-0005-0000-0000-0000CB030000}"/>
    <cellStyle name="Normal 248" xfId="630" xr:uid="{00000000-0005-0000-0000-0000CC030000}"/>
    <cellStyle name="Normal 248 2" xfId="631" xr:uid="{00000000-0005-0000-0000-0000CD030000}"/>
    <cellStyle name="Normal 249" xfId="632" xr:uid="{00000000-0005-0000-0000-0000CE030000}"/>
    <cellStyle name="Normal 249 2" xfId="633" xr:uid="{00000000-0005-0000-0000-0000CF030000}"/>
    <cellStyle name="Normal 25" xfId="634" xr:uid="{00000000-0005-0000-0000-0000D0030000}"/>
    <cellStyle name="Normal 25 2" xfId="635" xr:uid="{00000000-0005-0000-0000-0000D1030000}"/>
    <cellStyle name="Normal 250" xfId="636" xr:uid="{00000000-0005-0000-0000-0000D2030000}"/>
    <cellStyle name="Normal 250 2" xfId="637" xr:uid="{00000000-0005-0000-0000-0000D3030000}"/>
    <cellStyle name="Normal 251" xfId="638" xr:uid="{00000000-0005-0000-0000-0000D4030000}"/>
    <cellStyle name="Normal 251 2" xfId="639" xr:uid="{00000000-0005-0000-0000-0000D5030000}"/>
    <cellStyle name="Normal 252" xfId="640" xr:uid="{00000000-0005-0000-0000-0000D6030000}"/>
    <cellStyle name="Normal 252 2" xfId="641" xr:uid="{00000000-0005-0000-0000-0000D7030000}"/>
    <cellStyle name="Normal 253" xfId="642" xr:uid="{00000000-0005-0000-0000-0000D8030000}"/>
    <cellStyle name="Normal 253 2" xfId="643" xr:uid="{00000000-0005-0000-0000-0000D9030000}"/>
    <cellStyle name="Normal 254" xfId="644" xr:uid="{00000000-0005-0000-0000-0000DA030000}"/>
    <cellStyle name="Normal 254 2" xfId="645" xr:uid="{00000000-0005-0000-0000-0000DB030000}"/>
    <cellStyle name="Normal 255" xfId="646" xr:uid="{00000000-0005-0000-0000-0000DC030000}"/>
    <cellStyle name="Normal 255 2" xfId="647" xr:uid="{00000000-0005-0000-0000-0000DD030000}"/>
    <cellStyle name="Normal 256" xfId="648" xr:uid="{00000000-0005-0000-0000-0000DE030000}"/>
    <cellStyle name="Normal 256 2" xfId="649" xr:uid="{00000000-0005-0000-0000-0000DF030000}"/>
    <cellStyle name="Normal 257" xfId="650" xr:uid="{00000000-0005-0000-0000-0000E0030000}"/>
    <cellStyle name="Normal 257 2" xfId="651" xr:uid="{00000000-0005-0000-0000-0000E1030000}"/>
    <cellStyle name="Normal 257 3" xfId="1198" xr:uid="{0B8A943E-3DDE-49D5-BCDB-9924786B6C7B}"/>
    <cellStyle name="Normal 258" xfId="652" xr:uid="{00000000-0005-0000-0000-0000E2030000}"/>
    <cellStyle name="Normal 258 2" xfId="653" xr:uid="{00000000-0005-0000-0000-0000E3030000}"/>
    <cellStyle name="Normal 258 3" xfId="654" xr:uid="{00000000-0005-0000-0000-0000E4030000}"/>
    <cellStyle name="Normal 259" xfId="1199" xr:uid="{0D3A836F-64E2-425B-8AA6-154ACF62CC89}"/>
    <cellStyle name="Normal 26" xfId="655" xr:uid="{00000000-0005-0000-0000-0000E5030000}"/>
    <cellStyle name="Normal 26 2" xfId="656" xr:uid="{00000000-0005-0000-0000-0000E6030000}"/>
    <cellStyle name="Normal 27" xfId="657" xr:uid="{00000000-0005-0000-0000-0000E7030000}"/>
    <cellStyle name="Normal 27 2" xfId="658" xr:uid="{00000000-0005-0000-0000-0000E8030000}"/>
    <cellStyle name="Normal 28" xfId="659" xr:uid="{00000000-0005-0000-0000-0000E9030000}"/>
    <cellStyle name="Normal 28 2" xfId="660" xr:uid="{00000000-0005-0000-0000-0000EA030000}"/>
    <cellStyle name="Normal 28 3" xfId="661" xr:uid="{00000000-0005-0000-0000-0000EB030000}"/>
    <cellStyle name="Normal 28 4" xfId="662" xr:uid="{00000000-0005-0000-0000-0000EC030000}"/>
    <cellStyle name="Normal 28 5" xfId="663" xr:uid="{00000000-0005-0000-0000-0000ED030000}"/>
    <cellStyle name="Normal 29" xfId="664" xr:uid="{00000000-0005-0000-0000-0000EE030000}"/>
    <cellStyle name="Normal 29 2" xfId="665" xr:uid="{00000000-0005-0000-0000-0000EF030000}"/>
    <cellStyle name="Normal 29 3" xfId="666" xr:uid="{00000000-0005-0000-0000-0000F0030000}"/>
    <cellStyle name="Normal 29 4" xfId="667" xr:uid="{00000000-0005-0000-0000-0000F1030000}"/>
    <cellStyle name="Normal 29 5" xfId="668" xr:uid="{00000000-0005-0000-0000-0000F2030000}"/>
    <cellStyle name="Normal 3" xfId="669" xr:uid="{00000000-0005-0000-0000-0000F3030000}"/>
    <cellStyle name="Normal 3 2" xfId="670" xr:uid="{00000000-0005-0000-0000-0000F4030000}"/>
    <cellStyle name="Normal 3 3" xfId="671" xr:uid="{00000000-0005-0000-0000-0000F5030000}"/>
    <cellStyle name="Normal 3 4" xfId="672" xr:uid="{00000000-0005-0000-0000-0000F6030000}"/>
    <cellStyle name="Normal 3 5" xfId="673" xr:uid="{00000000-0005-0000-0000-0000F7030000}"/>
    <cellStyle name="Normal 3 6" xfId="674" xr:uid="{00000000-0005-0000-0000-0000F8030000}"/>
    <cellStyle name="Normal 30" xfId="675" xr:uid="{00000000-0005-0000-0000-0000F9030000}"/>
    <cellStyle name="Normal 30 2" xfId="676" xr:uid="{00000000-0005-0000-0000-0000FA030000}"/>
    <cellStyle name="Normal 31" xfId="677" xr:uid="{00000000-0005-0000-0000-0000FB030000}"/>
    <cellStyle name="Normal 31 2" xfId="678" xr:uid="{00000000-0005-0000-0000-0000FC030000}"/>
    <cellStyle name="Normal 32" xfId="679" xr:uid="{00000000-0005-0000-0000-0000FD030000}"/>
    <cellStyle name="Normal 32 2" xfId="680" xr:uid="{00000000-0005-0000-0000-0000FE030000}"/>
    <cellStyle name="Normal 33" xfId="681" xr:uid="{00000000-0005-0000-0000-0000FF030000}"/>
    <cellStyle name="Normal 33 2" xfId="682" xr:uid="{00000000-0005-0000-0000-000000040000}"/>
    <cellStyle name="Normal 34" xfId="683" xr:uid="{00000000-0005-0000-0000-000001040000}"/>
    <cellStyle name="Normal 34 2" xfId="684" xr:uid="{00000000-0005-0000-0000-000002040000}"/>
    <cellStyle name="Normal 35" xfId="685" xr:uid="{00000000-0005-0000-0000-000003040000}"/>
    <cellStyle name="Normal 35 2" xfId="686" xr:uid="{00000000-0005-0000-0000-000004040000}"/>
    <cellStyle name="Normal 36" xfId="687" xr:uid="{00000000-0005-0000-0000-000005040000}"/>
    <cellStyle name="Normal 36 2" xfId="688" xr:uid="{00000000-0005-0000-0000-000006040000}"/>
    <cellStyle name="Normal 37" xfId="689" xr:uid="{00000000-0005-0000-0000-000007040000}"/>
    <cellStyle name="Normal 37 2" xfId="690" xr:uid="{00000000-0005-0000-0000-000008040000}"/>
    <cellStyle name="Normal 38" xfId="691" xr:uid="{00000000-0005-0000-0000-000009040000}"/>
    <cellStyle name="Normal 38 2" xfId="692" xr:uid="{00000000-0005-0000-0000-00000A040000}"/>
    <cellStyle name="Normal 39" xfId="693" xr:uid="{00000000-0005-0000-0000-00000B040000}"/>
    <cellStyle name="Normal 39 2" xfId="694" xr:uid="{00000000-0005-0000-0000-00000C040000}"/>
    <cellStyle name="Normal 4" xfId="695" xr:uid="{00000000-0005-0000-0000-00000D040000}"/>
    <cellStyle name="Normal 4 2" xfId="696" xr:uid="{00000000-0005-0000-0000-00000E040000}"/>
    <cellStyle name="Normal 4 3" xfId="697" xr:uid="{00000000-0005-0000-0000-00000F040000}"/>
    <cellStyle name="Normal 4 4" xfId="698" xr:uid="{00000000-0005-0000-0000-000010040000}"/>
    <cellStyle name="Normal 40" xfId="699" xr:uid="{00000000-0005-0000-0000-000011040000}"/>
    <cellStyle name="Normal 40 2" xfId="700" xr:uid="{00000000-0005-0000-0000-000012040000}"/>
    <cellStyle name="Normal 41" xfId="701" xr:uid="{00000000-0005-0000-0000-000013040000}"/>
    <cellStyle name="Normal 41 2" xfId="702" xr:uid="{00000000-0005-0000-0000-000014040000}"/>
    <cellStyle name="Normal 42" xfId="703" xr:uid="{00000000-0005-0000-0000-000015040000}"/>
    <cellStyle name="Normal 42 2" xfId="704" xr:uid="{00000000-0005-0000-0000-000016040000}"/>
    <cellStyle name="Normal 43" xfId="705" xr:uid="{00000000-0005-0000-0000-000017040000}"/>
    <cellStyle name="Normal 43 2" xfId="706" xr:uid="{00000000-0005-0000-0000-000018040000}"/>
    <cellStyle name="Normal 44" xfId="707" xr:uid="{00000000-0005-0000-0000-000019040000}"/>
    <cellStyle name="Normal 44 2" xfId="708" xr:uid="{00000000-0005-0000-0000-00001A040000}"/>
    <cellStyle name="Normal 45" xfId="709" xr:uid="{00000000-0005-0000-0000-00001B040000}"/>
    <cellStyle name="Normal 45 2" xfId="710" xr:uid="{00000000-0005-0000-0000-00001C040000}"/>
    <cellStyle name="Normal 46" xfId="711" xr:uid="{00000000-0005-0000-0000-00001D040000}"/>
    <cellStyle name="Normal 46 2" xfId="712" xr:uid="{00000000-0005-0000-0000-00001E040000}"/>
    <cellStyle name="Normal 47" xfId="713" xr:uid="{00000000-0005-0000-0000-00001F040000}"/>
    <cellStyle name="Normal 47 2" xfId="714" xr:uid="{00000000-0005-0000-0000-000020040000}"/>
    <cellStyle name="Normal 48" xfId="715" xr:uid="{00000000-0005-0000-0000-000021040000}"/>
    <cellStyle name="Normal 48 2" xfId="716" xr:uid="{00000000-0005-0000-0000-000022040000}"/>
    <cellStyle name="Normal 49" xfId="717" xr:uid="{00000000-0005-0000-0000-000023040000}"/>
    <cellStyle name="Normal 49 2" xfId="718" xr:uid="{00000000-0005-0000-0000-000024040000}"/>
    <cellStyle name="Normal 5" xfId="719" xr:uid="{00000000-0005-0000-0000-000025040000}"/>
    <cellStyle name="Normal 50" xfId="720" xr:uid="{00000000-0005-0000-0000-000026040000}"/>
    <cellStyle name="Normal 50 2" xfId="721" xr:uid="{00000000-0005-0000-0000-000027040000}"/>
    <cellStyle name="Normal 51" xfId="722" xr:uid="{00000000-0005-0000-0000-000028040000}"/>
    <cellStyle name="Normal 51 2" xfId="723" xr:uid="{00000000-0005-0000-0000-000029040000}"/>
    <cellStyle name="Normal 52" xfId="724" xr:uid="{00000000-0005-0000-0000-00002A040000}"/>
    <cellStyle name="Normal 52 2" xfId="725" xr:uid="{00000000-0005-0000-0000-00002B040000}"/>
    <cellStyle name="Normal 53" xfId="726" xr:uid="{00000000-0005-0000-0000-00002C040000}"/>
    <cellStyle name="Normal 53 2" xfId="727" xr:uid="{00000000-0005-0000-0000-00002D040000}"/>
    <cellStyle name="Normal 54" xfId="728" xr:uid="{00000000-0005-0000-0000-00002E040000}"/>
    <cellStyle name="Normal 54 2" xfId="729" xr:uid="{00000000-0005-0000-0000-00002F040000}"/>
    <cellStyle name="Normal 55" xfId="730" xr:uid="{00000000-0005-0000-0000-000030040000}"/>
    <cellStyle name="Normal 55 2" xfId="731" xr:uid="{00000000-0005-0000-0000-000031040000}"/>
    <cellStyle name="Normal 56" xfId="732" xr:uid="{00000000-0005-0000-0000-000032040000}"/>
    <cellStyle name="Normal 56 2" xfId="733" xr:uid="{00000000-0005-0000-0000-000033040000}"/>
    <cellStyle name="Normal 57" xfId="734" xr:uid="{00000000-0005-0000-0000-000034040000}"/>
    <cellStyle name="Normal 57 2" xfId="735" xr:uid="{00000000-0005-0000-0000-000035040000}"/>
    <cellStyle name="Normal 58" xfId="736" xr:uid="{00000000-0005-0000-0000-000036040000}"/>
    <cellStyle name="Normal 58 2" xfId="737" xr:uid="{00000000-0005-0000-0000-000037040000}"/>
    <cellStyle name="Normal 59" xfId="738" xr:uid="{00000000-0005-0000-0000-000038040000}"/>
    <cellStyle name="Normal 59 2" xfId="739" xr:uid="{00000000-0005-0000-0000-000039040000}"/>
    <cellStyle name="Normal 6" xfId="740" xr:uid="{00000000-0005-0000-0000-00003A040000}"/>
    <cellStyle name="Normal 6 2" xfId="741" xr:uid="{00000000-0005-0000-0000-00003B040000}"/>
    <cellStyle name="Normal 60" xfId="742" xr:uid="{00000000-0005-0000-0000-00003C040000}"/>
    <cellStyle name="Normal 60 2" xfId="743" xr:uid="{00000000-0005-0000-0000-00003D040000}"/>
    <cellStyle name="Normal 61" xfId="744" xr:uid="{00000000-0005-0000-0000-00003E040000}"/>
    <cellStyle name="Normal 61 2" xfId="745" xr:uid="{00000000-0005-0000-0000-00003F040000}"/>
    <cellStyle name="Normal 62" xfId="746" xr:uid="{00000000-0005-0000-0000-000040040000}"/>
    <cellStyle name="Normal 62 2" xfId="747" xr:uid="{00000000-0005-0000-0000-000041040000}"/>
    <cellStyle name="Normal 63" xfId="748" xr:uid="{00000000-0005-0000-0000-000042040000}"/>
    <cellStyle name="Normal 63 2" xfId="749" xr:uid="{00000000-0005-0000-0000-000043040000}"/>
    <cellStyle name="Normal 64" xfId="750" xr:uid="{00000000-0005-0000-0000-000044040000}"/>
    <cellStyle name="Normal 64 2" xfId="751" xr:uid="{00000000-0005-0000-0000-000045040000}"/>
    <cellStyle name="Normal 65" xfId="752" xr:uid="{00000000-0005-0000-0000-000046040000}"/>
    <cellStyle name="Normal 65 2" xfId="753" xr:uid="{00000000-0005-0000-0000-000047040000}"/>
    <cellStyle name="Normal 66" xfId="754" xr:uid="{00000000-0005-0000-0000-000048040000}"/>
    <cellStyle name="Normal 66 2" xfId="755" xr:uid="{00000000-0005-0000-0000-000049040000}"/>
    <cellStyle name="Normal 67" xfId="756" xr:uid="{00000000-0005-0000-0000-00004A040000}"/>
    <cellStyle name="Normal 67 2" xfId="757" xr:uid="{00000000-0005-0000-0000-00004B040000}"/>
    <cellStyle name="Normal 68" xfId="758" xr:uid="{00000000-0005-0000-0000-00004C040000}"/>
    <cellStyle name="Normal 68 2" xfId="759" xr:uid="{00000000-0005-0000-0000-00004D040000}"/>
    <cellStyle name="Normal 69" xfId="760" xr:uid="{00000000-0005-0000-0000-00004E040000}"/>
    <cellStyle name="Normal 69 2" xfId="761" xr:uid="{00000000-0005-0000-0000-00004F040000}"/>
    <cellStyle name="Normal 7" xfId="762" xr:uid="{00000000-0005-0000-0000-000050040000}"/>
    <cellStyle name="Normal 7 2" xfId="763" xr:uid="{00000000-0005-0000-0000-000051040000}"/>
    <cellStyle name="Normal 7 3" xfId="764" xr:uid="{00000000-0005-0000-0000-000052040000}"/>
    <cellStyle name="Normal 7 4" xfId="765" xr:uid="{00000000-0005-0000-0000-000053040000}"/>
    <cellStyle name="Normal 7 5" xfId="766" xr:uid="{00000000-0005-0000-0000-000054040000}"/>
    <cellStyle name="Normal 7 6" xfId="1200" xr:uid="{DDC4C2E6-3085-4D9A-8297-16B3D9DC292A}"/>
    <cellStyle name="Normal 70" xfId="767" xr:uid="{00000000-0005-0000-0000-000055040000}"/>
    <cellStyle name="Normal 70 2" xfId="768" xr:uid="{00000000-0005-0000-0000-000056040000}"/>
    <cellStyle name="Normal 71" xfId="769" xr:uid="{00000000-0005-0000-0000-000057040000}"/>
    <cellStyle name="Normal 71 2" xfId="770" xr:uid="{00000000-0005-0000-0000-000058040000}"/>
    <cellStyle name="Normal 72" xfId="771" xr:uid="{00000000-0005-0000-0000-000059040000}"/>
    <cellStyle name="Normal 72 2" xfId="772" xr:uid="{00000000-0005-0000-0000-00005A040000}"/>
    <cellStyle name="Normal 73" xfId="773" xr:uid="{00000000-0005-0000-0000-00005B040000}"/>
    <cellStyle name="Normal 73 2" xfId="774" xr:uid="{00000000-0005-0000-0000-00005C040000}"/>
    <cellStyle name="Normal 74" xfId="775" xr:uid="{00000000-0005-0000-0000-00005D040000}"/>
    <cellStyle name="Normal 74 2" xfId="776" xr:uid="{00000000-0005-0000-0000-00005E040000}"/>
    <cellStyle name="Normal 75" xfId="777" xr:uid="{00000000-0005-0000-0000-00005F040000}"/>
    <cellStyle name="Normal 75 2" xfId="778" xr:uid="{00000000-0005-0000-0000-000060040000}"/>
    <cellStyle name="Normal 76" xfId="779" xr:uid="{00000000-0005-0000-0000-000061040000}"/>
    <cellStyle name="Normal 76 2" xfId="780" xr:uid="{00000000-0005-0000-0000-000062040000}"/>
    <cellStyle name="Normal 77" xfId="781" xr:uid="{00000000-0005-0000-0000-000063040000}"/>
    <cellStyle name="Normal 77 2" xfId="782" xr:uid="{00000000-0005-0000-0000-000064040000}"/>
    <cellStyle name="Normal 78" xfId="783" xr:uid="{00000000-0005-0000-0000-000065040000}"/>
    <cellStyle name="Normal 78 2" xfId="784" xr:uid="{00000000-0005-0000-0000-000066040000}"/>
    <cellStyle name="Normal 79" xfId="785" xr:uid="{00000000-0005-0000-0000-000067040000}"/>
    <cellStyle name="Normal 79 2" xfId="786" xr:uid="{00000000-0005-0000-0000-000068040000}"/>
    <cellStyle name="Normal 8" xfId="787" xr:uid="{00000000-0005-0000-0000-000069040000}"/>
    <cellStyle name="Normal 80" xfId="788" xr:uid="{00000000-0005-0000-0000-00006A040000}"/>
    <cellStyle name="Normal 80 2" xfId="789" xr:uid="{00000000-0005-0000-0000-00006B040000}"/>
    <cellStyle name="Normal 81" xfId="790" xr:uid="{00000000-0005-0000-0000-00006C040000}"/>
    <cellStyle name="Normal 81 2" xfId="791" xr:uid="{00000000-0005-0000-0000-00006D040000}"/>
    <cellStyle name="Normal 82" xfId="792" xr:uid="{00000000-0005-0000-0000-00006E040000}"/>
    <cellStyle name="Normal 82 2" xfId="793" xr:uid="{00000000-0005-0000-0000-00006F040000}"/>
    <cellStyle name="Normal 83" xfId="794" xr:uid="{00000000-0005-0000-0000-000070040000}"/>
    <cellStyle name="Normal 83 2" xfId="795" xr:uid="{00000000-0005-0000-0000-000071040000}"/>
    <cellStyle name="Normal 84" xfId="796" xr:uid="{00000000-0005-0000-0000-000072040000}"/>
    <cellStyle name="Normal 84 2" xfId="797" xr:uid="{00000000-0005-0000-0000-000073040000}"/>
    <cellStyle name="Normal 85" xfId="798" xr:uid="{00000000-0005-0000-0000-000074040000}"/>
    <cellStyle name="Normal 85 2" xfId="799" xr:uid="{00000000-0005-0000-0000-000075040000}"/>
    <cellStyle name="Normal 86" xfId="800" xr:uid="{00000000-0005-0000-0000-000076040000}"/>
    <cellStyle name="Normal 86 2" xfId="801" xr:uid="{00000000-0005-0000-0000-000077040000}"/>
    <cellStyle name="Normal 87" xfId="802" xr:uid="{00000000-0005-0000-0000-000078040000}"/>
    <cellStyle name="Normal 87 2" xfId="803" xr:uid="{00000000-0005-0000-0000-000079040000}"/>
    <cellStyle name="Normal 88" xfId="804" xr:uid="{00000000-0005-0000-0000-00007A040000}"/>
    <cellStyle name="Normal 88 2" xfId="805" xr:uid="{00000000-0005-0000-0000-00007B040000}"/>
    <cellStyle name="Normal 89" xfId="806" xr:uid="{00000000-0005-0000-0000-00007C040000}"/>
    <cellStyle name="Normal 89 2" xfId="807" xr:uid="{00000000-0005-0000-0000-00007D040000}"/>
    <cellStyle name="Normal 9" xfId="808" xr:uid="{00000000-0005-0000-0000-00007E040000}"/>
    <cellStyle name="Normal 9 2" xfId="809" xr:uid="{00000000-0005-0000-0000-00007F040000}"/>
    <cellStyle name="Normal 9 3" xfId="810" xr:uid="{00000000-0005-0000-0000-000080040000}"/>
    <cellStyle name="Normal 9 4" xfId="811" xr:uid="{00000000-0005-0000-0000-000081040000}"/>
    <cellStyle name="Normal 9 5" xfId="812" xr:uid="{00000000-0005-0000-0000-000082040000}"/>
    <cellStyle name="Normal 90" xfId="813" xr:uid="{00000000-0005-0000-0000-000083040000}"/>
    <cellStyle name="Normal 90 2" xfId="814" xr:uid="{00000000-0005-0000-0000-000084040000}"/>
    <cellStyle name="Normal 91" xfId="815" xr:uid="{00000000-0005-0000-0000-000085040000}"/>
    <cellStyle name="Normal 91 2" xfId="816" xr:uid="{00000000-0005-0000-0000-000086040000}"/>
    <cellStyle name="Normal 92" xfId="817" xr:uid="{00000000-0005-0000-0000-000087040000}"/>
    <cellStyle name="Normal 92 2" xfId="818" xr:uid="{00000000-0005-0000-0000-000088040000}"/>
    <cellStyle name="Normal 93" xfId="819" xr:uid="{00000000-0005-0000-0000-000089040000}"/>
    <cellStyle name="Normal 93 2" xfId="820" xr:uid="{00000000-0005-0000-0000-00008A040000}"/>
    <cellStyle name="Normal 94" xfId="821" xr:uid="{00000000-0005-0000-0000-00008B040000}"/>
    <cellStyle name="Normal 94 2" xfId="822" xr:uid="{00000000-0005-0000-0000-00008C040000}"/>
    <cellStyle name="Normal 95" xfId="823" xr:uid="{00000000-0005-0000-0000-00008D040000}"/>
    <cellStyle name="Normal 95 2" xfId="824" xr:uid="{00000000-0005-0000-0000-00008E040000}"/>
    <cellStyle name="Normal 96" xfId="825" xr:uid="{00000000-0005-0000-0000-00008F040000}"/>
    <cellStyle name="Normal 96 2" xfId="826" xr:uid="{00000000-0005-0000-0000-000090040000}"/>
    <cellStyle name="Normal 97" xfId="827" xr:uid="{00000000-0005-0000-0000-000091040000}"/>
    <cellStyle name="Normal 97 2" xfId="828" xr:uid="{00000000-0005-0000-0000-000092040000}"/>
    <cellStyle name="Normal 98" xfId="829" xr:uid="{00000000-0005-0000-0000-000093040000}"/>
    <cellStyle name="Normal 98 2" xfId="830" xr:uid="{00000000-0005-0000-0000-000094040000}"/>
    <cellStyle name="Normal 99" xfId="831" xr:uid="{00000000-0005-0000-0000-000095040000}"/>
    <cellStyle name="Normal 99 2" xfId="832" xr:uid="{00000000-0005-0000-0000-000096040000}"/>
    <cellStyle name="Note 2" xfId="833" xr:uid="{00000000-0005-0000-0000-000097040000}"/>
    <cellStyle name="Note 2 2" xfId="834" xr:uid="{00000000-0005-0000-0000-000098040000}"/>
    <cellStyle name="Note 2 3" xfId="835" xr:uid="{00000000-0005-0000-0000-000099040000}"/>
    <cellStyle name="Note 2 4" xfId="836" xr:uid="{00000000-0005-0000-0000-00009A040000}"/>
    <cellStyle name="Note 3" xfId="837" xr:uid="{00000000-0005-0000-0000-00009B040000}"/>
    <cellStyle name="Note 3 2" xfId="838" xr:uid="{00000000-0005-0000-0000-00009C040000}"/>
    <cellStyle name="Note 4" xfId="839" xr:uid="{00000000-0005-0000-0000-00009D040000}"/>
    <cellStyle name="Output 2" xfId="840" xr:uid="{00000000-0005-0000-0000-00009E040000}"/>
    <cellStyle name="Sheet Title" xfId="841" xr:uid="{00000000-0005-0000-0000-00009F040000}"/>
    <cellStyle name="Title 2" xfId="842" xr:uid="{00000000-0005-0000-0000-0000A0040000}"/>
    <cellStyle name="Total 2" xfId="843" xr:uid="{00000000-0005-0000-0000-0000A1040000}"/>
    <cellStyle name="Total 2 2" xfId="844" xr:uid="{00000000-0005-0000-0000-0000A2040000}"/>
    <cellStyle name="Warning Text 2" xfId="845" xr:uid="{00000000-0005-0000-0000-0000A3040000}"/>
    <cellStyle name="Warning Text 2 2" xfId="846" xr:uid="{00000000-0005-0000-0000-0000A4040000}"/>
    <cellStyle name="Warning Text 2 2 2" xfId="847" xr:uid="{00000000-0005-0000-0000-0000A5040000}"/>
    <cellStyle name="Warning Text 2 3" xfId="848" xr:uid="{00000000-0005-0000-0000-0000A6040000}"/>
    <cellStyle name="Warning Text 2 3 2" xfId="849" xr:uid="{00000000-0005-0000-0000-0000A7040000}"/>
    <cellStyle name="Warning Text 3" xfId="850" xr:uid="{00000000-0005-0000-0000-0000A8040000}"/>
    <cellStyle name="Warning Text 3 2" xfId="851" xr:uid="{00000000-0005-0000-0000-0000A9040000}"/>
    <cellStyle name="Warning Text 3 2 2" xfId="852" xr:uid="{00000000-0005-0000-0000-0000AA040000}"/>
    <cellStyle name="Warning Text 3 3" xfId="853" xr:uid="{00000000-0005-0000-0000-0000AB040000}"/>
    <cellStyle name="Warning Text 4" xfId="854" xr:uid="{00000000-0005-0000-0000-0000AC040000}"/>
    <cellStyle name="Warning Text 4 2" xfId="855" xr:uid="{00000000-0005-0000-0000-0000AD040000}"/>
  </cellStyles>
  <dxfs count="24">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G19" sqref="G19"/>
    </sheetView>
  </sheetViews>
  <sheetFormatPr defaultColWidth="9.26953125" defaultRowHeight="12.5" x14ac:dyDescent="0.25"/>
  <cols>
    <col min="2" max="2" width="9.7265625" customWidth="1"/>
    <col min="3" max="3" width="108.26953125" customWidth="1"/>
  </cols>
  <sheetData>
    <row r="1" spans="1:3" ht="15.5" x14ac:dyDescent="0.35">
      <c r="A1" s="49" t="s">
        <v>0</v>
      </c>
      <c r="B1" s="195"/>
      <c r="C1" s="94"/>
    </row>
    <row r="2" spans="1:3" ht="15.5" x14ac:dyDescent="0.35">
      <c r="A2" s="50" t="s">
        <v>1</v>
      </c>
      <c r="B2" s="15"/>
      <c r="C2" s="95"/>
    </row>
    <row r="3" spans="1:3" x14ac:dyDescent="0.25">
      <c r="A3" s="51"/>
      <c r="B3" s="16"/>
      <c r="C3" s="96"/>
    </row>
    <row r="4" spans="1:3" x14ac:dyDescent="0.25">
      <c r="A4" s="51" t="s">
        <v>2</v>
      </c>
      <c r="B4" s="16"/>
      <c r="C4" s="96"/>
    </row>
    <row r="5" spans="1:3" x14ac:dyDescent="0.25">
      <c r="A5" s="51" t="s">
        <v>4420</v>
      </c>
      <c r="B5" s="16"/>
      <c r="C5" s="96"/>
    </row>
    <row r="6" spans="1:3" x14ac:dyDescent="0.25">
      <c r="A6" s="51" t="s">
        <v>4421</v>
      </c>
      <c r="B6" s="16"/>
      <c r="C6" s="96"/>
    </row>
    <row r="7" spans="1:3" x14ac:dyDescent="0.25">
      <c r="A7" s="17"/>
      <c r="B7" s="18"/>
      <c r="C7" s="97"/>
    </row>
    <row r="8" spans="1:3" ht="18" customHeight="1" x14ac:dyDescent="0.25">
      <c r="A8" s="19" t="s">
        <v>3</v>
      </c>
      <c r="B8" s="196"/>
      <c r="C8" s="98"/>
    </row>
    <row r="9" spans="1:3" ht="12.75" customHeight="1" x14ac:dyDescent="0.25">
      <c r="A9" s="20" t="s">
        <v>4</v>
      </c>
      <c r="B9" s="21"/>
      <c r="C9" s="99"/>
    </row>
    <row r="10" spans="1:3" x14ac:dyDescent="0.25">
      <c r="A10" s="20" t="s">
        <v>5</v>
      </c>
      <c r="B10" s="21"/>
      <c r="C10" s="99"/>
    </row>
    <row r="11" spans="1:3" x14ac:dyDescent="0.25">
      <c r="A11" s="20" t="s">
        <v>6</v>
      </c>
      <c r="B11" s="21"/>
      <c r="C11" s="99"/>
    </row>
    <row r="12" spans="1:3" x14ac:dyDescent="0.25">
      <c r="A12" s="20" t="s">
        <v>7</v>
      </c>
      <c r="B12" s="21"/>
      <c r="C12" s="99"/>
    </row>
    <row r="13" spans="1:3" x14ac:dyDescent="0.25">
      <c r="A13" s="20" t="s">
        <v>8</v>
      </c>
      <c r="B13" s="21"/>
      <c r="C13" s="99"/>
    </row>
    <row r="14" spans="1:3" x14ac:dyDescent="0.25">
      <c r="A14" s="22"/>
      <c r="B14" s="23"/>
      <c r="C14" s="100"/>
    </row>
    <row r="16" spans="1:3" ht="13" x14ac:dyDescent="0.25">
      <c r="A16" s="197" t="s">
        <v>9</v>
      </c>
      <c r="B16" s="198"/>
      <c r="C16" s="198"/>
    </row>
    <row r="17" spans="1:3" ht="13" x14ac:dyDescent="0.25">
      <c r="A17" s="199" t="s">
        <v>10</v>
      </c>
      <c r="B17" s="93"/>
      <c r="C17" s="119"/>
    </row>
    <row r="18" spans="1:3" ht="13" x14ac:dyDescent="0.25">
      <c r="A18" s="199" t="s">
        <v>11</v>
      </c>
      <c r="B18" s="93"/>
      <c r="C18" s="119"/>
    </row>
    <row r="19" spans="1:3" ht="13" x14ac:dyDescent="0.25">
      <c r="A19" s="199" t="s">
        <v>12</v>
      </c>
      <c r="B19" s="93"/>
      <c r="C19" s="119"/>
    </row>
    <row r="20" spans="1:3" ht="13" x14ac:dyDescent="0.25">
      <c r="A20" s="199" t="s">
        <v>13</v>
      </c>
      <c r="B20" s="93"/>
      <c r="C20" s="120"/>
    </row>
    <row r="21" spans="1:3" ht="13" x14ac:dyDescent="0.25">
      <c r="A21" s="199" t="s">
        <v>14</v>
      </c>
      <c r="B21" s="93"/>
      <c r="C21" s="121"/>
    </row>
    <row r="22" spans="1:3" ht="13" x14ac:dyDescent="0.25">
      <c r="A22" s="199" t="s">
        <v>15</v>
      </c>
      <c r="B22" s="93"/>
      <c r="C22" s="119"/>
    </row>
    <row r="23" spans="1:3" ht="13" x14ac:dyDescent="0.25">
      <c r="A23" s="199" t="s">
        <v>16</v>
      </c>
      <c r="B23" s="93"/>
      <c r="C23" s="119"/>
    </row>
    <row r="24" spans="1:3" ht="13" x14ac:dyDescent="0.25">
      <c r="A24" s="199" t="s">
        <v>17</v>
      </c>
      <c r="B24" s="93"/>
      <c r="C24" s="119"/>
    </row>
    <row r="25" spans="1:3" ht="13" x14ac:dyDescent="0.25">
      <c r="A25" s="199" t="s">
        <v>18</v>
      </c>
      <c r="B25" s="93"/>
      <c r="C25" s="119"/>
    </row>
    <row r="26" spans="1:3" ht="13" x14ac:dyDescent="0.25">
      <c r="A26" s="200" t="s">
        <v>19</v>
      </c>
      <c r="B26" s="93"/>
      <c r="C26" s="119"/>
    </row>
    <row r="27" spans="1:3" ht="13" x14ac:dyDescent="0.25">
      <c r="A27" s="200" t="s">
        <v>20</v>
      </c>
      <c r="B27" s="93"/>
      <c r="C27" s="119"/>
    </row>
    <row r="29" spans="1:3" ht="13" x14ac:dyDescent="0.25">
      <c r="A29" s="197" t="s">
        <v>21</v>
      </c>
      <c r="B29" s="198"/>
      <c r="C29" s="101"/>
    </row>
    <row r="30" spans="1:3" x14ac:dyDescent="0.25">
      <c r="A30" s="201"/>
      <c r="B30" s="202"/>
      <c r="C30" s="102"/>
    </row>
    <row r="31" spans="1:3" ht="13" x14ac:dyDescent="0.25">
      <c r="A31" s="203" t="s">
        <v>22</v>
      </c>
      <c r="B31" s="204"/>
      <c r="C31" s="118"/>
    </row>
    <row r="32" spans="1:3" ht="13" x14ac:dyDescent="0.25">
      <c r="A32" s="203" t="s">
        <v>23</v>
      </c>
      <c r="B32" s="204"/>
      <c r="C32" s="118"/>
    </row>
    <row r="33" spans="1:3" ht="12.75" customHeight="1" x14ac:dyDescent="0.25">
      <c r="A33" s="203" t="s">
        <v>24</v>
      </c>
      <c r="B33" s="204"/>
      <c r="C33" s="118"/>
    </row>
    <row r="34" spans="1:3" ht="12.75" customHeight="1" x14ac:dyDescent="0.25">
      <c r="A34" s="203" t="s">
        <v>25</v>
      </c>
      <c r="B34" s="205"/>
      <c r="C34" s="118"/>
    </row>
    <row r="35" spans="1:3" ht="13" x14ac:dyDescent="0.25">
      <c r="A35" s="203" t="s">
        <v>26</v>
      </c>
      <c r="B35" s="204"/>
      <c r="C35" s="118"/>
    </row>
    <row r="36" spans="1:3" x14ac:dyDescent="0.25">
      <c r="A36" s="201"/>
      <c r="B36" s="202"/>
      <c r="C36" s="102"/>
    </row>
    <row r="37" spans="1:3" ht="13" x14ac:dyDescent="0.25">
      <c r="A37" s="203" t="s">
        <v>22</v>
      </c>
      <c r="B37" s="204"/>
      <c r="C37" s="118"/>
    </row>
    <row r="38" spans="1:3" ht="13" x14ac:dyDescent="0.25">
      <c r="A38" s="203" t="s">
        <v>23</v>
      </c>
      <c r="B38" s="204"/>
      <c r="C38" s="118"/>
    </row>
    <row r="39" spans="1:3" ht="13" x14ac:dyDescent="0.25">
      <c r="A39" s="203" t="s">
        <v>24</v>
      </c>
      <c r="B39" s="204"/>
      <c r="C39" s="118"/>
    </row>
    <row r="40" spans="1:3" ht="13" x14ac:dyDescent="0.25">
      <c r="A40" s="203" t="s">
        <v>25</v>
      </c>
      <c r="B40" s="205"/>
      <c r="C40" s="118"/>
    </row>
    <row r="41" spans="1:3" ht="13" x14ac:dyDescent="0.25">
      <c r="A41" s="203" t="s">
        <v>26</v>
      </c>
      <c r="B41" s="204"/>
      <c r="C41" s="118"/>
    </row>
    <row r="43" spans="1:3" x14ac:dyDescent="0.25">
      <c r="A43" s="57" t="s">
        <v>27</v>
      </c>
    </row>
    <row r="44" spans="1:3" x14ac:dyDescent="0.25">
      <c r="A44" s="57" t="s">
        <v>28</v>
      </c>
    </row>
    <row r="45" spans="1:3" x14ac:dyDescent="0.25">
      <c r="A45" s="57" t="s">
        <v>29</v>
      </c>
    </row>
    <row r="47" spans="1:3" ht="12.75" hidden="1" customHeight="1" x14ac:dyDescent="0.35">
      <c r="A47" s="103" t="s">
        <v>30</v>
      </c>
      <c r="B47" s="76"/>
    </row>
    <row r="48" spans="1:3" ht="12.75" hidden="1" customHeight="1" x14ac:dyDescent="0.35">
      <c r="A48" s="103" t="s">
        <v>31</v>
      </c>
    </row>
    <row r="49" spans="1:1" ht="12.75" hidden="1" customHeight="1" x14ac:dyDescent="0.35">
      <c r="A49" s="103" t="s">
        <v>32</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zoomScale="90" zoomScaleNormal="90" zoomScalePageLayoutView="90" workbookViewId="0">
      <selection activeCell="B12" sqref="B12"/>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26953125" customWidth="1"/>
    <col min="8" max="8" width="8.7265625" hidden="1" customWidth="1"/>
    <col min="9" max="9" width="6.7265625" hidden="1" customWidth="1"/>
    <col min="13" max="13" width="9.26953125" customWidth="1"/>
  </cols>
  <sheetData>
    <row r="1" spans="1:16" ht="13" x14ac:dyDescent="0.3">
      <c r="A1" s="206" t="s">
        <v>33</v>
      </c>
      <c r="B1" s="207"/>
      <c r="C1" s="207"/>
      <c r="D1" s="207"/>
      <c r="E1" s="207"/>
      <c r="F1" s="207"/>
      <c r="G1" s="207"/>
      <c r="H1" s="207"/>
      <c r="I1" s="207"/>
      <c r="J1" s="207"/>
      <c r="K1" s="207"/>
      <c r="L1" s="207"/>
      <c r="M1" s="207"/>
      <c r="N1" s="207"/>
      <c r="O1" s="207"/>
      <c r="P1" s="208"/>
    </row>
    <row r="2" spans="1:16" ht="18" customHeight="1" x14ac:dyDescent="0.25">
      <c r="A2" s="52" t="s">
        <v>34</v>
      </c>
      <c r="B2" s="209"/>
      <c r="C2" s="209"/>
      <c r="D2" s="209"/>
      <c r="E2" s="209"/>
      <c r="F2" s="209"/>
      <c r="G2" s="209"/>
      <c r="H2" s="209"/>
      <c r="I2" s="209"/>
      <c r="J2" s="209"/>
      <c r="K2" s="209"/>
      <c r="L2" s="209"/>
      <c r="M2" s="209"/>
      <c r="N2" s="209"/>
      <c r="O2" s="209"/>
      <c r="P2" s="53"/>
    </row>
    <row r="3" spans="1:16" ht="12.75" customHeight="1" x14ac:dyDescent="0.25">
      <c r="A3" s="75" t="s">
        <v>35</v>
      </c>
      <c r="B3" s="3"/>
      <c r="C3" s="3"/>
      <c r="D3" s="3"/>
      <c r="E3" s="3"/>
      <c r="F3" s="3"/>
      <c r="G3" s="3"/>
      <c r="H3" s="3"/>
      <c r="I3" s="3"/>
      <c r="J3" s="3"/>
      <c r="K3" s="3"/>
      <c r="L3" s="3"/>
      <c r="M3" s="3"/>
      <c r="N3" s="3"/>
      <c r="O3" s="3"/>
      <c r="P3" s="4"/>
    </row>
    <row r="4" spans="1:16" x14ac:dyDescent="0.25">
      <c r="A4" s="54"/>
      <c r="B4" s="3"/>
      <c r="C4" s="3"/>
      <c r="D4" s="3"/>
      <c r="E4" s="3"/>
      <c r="F4" s="3"/>
      <c r="G4" s="3"/>
      <c r="H4" s="3"/>
      <c r="I4" s="3"/>
      <c r="J4" s="3"/>
      <c r="K4" s="3"/>
      <c r="L4" s="3"/>
      <c r="M4" s="3"/>
      <c r="N4" s="3"/>
      <c r="O4" s="3"/>
      <c r="P4" s="4"/>
    </row>
    <row r="5" spans="1:16" x14ac:dyDescent="0.25">
      <c r="A5" s="54" t="s">
        <v>36</v>
      </c>
      <c r="B5" s="3"/>
      <c r="C5" s="3"/>
      <c r="D5" s="3"/>
      <c r="E5" s="3"/>
      <c r="F5" s="3"/>
      <c r="G5" s="3"/>
      <c r="H5" s="3"/>
      <c r="I5" s="3"/>
      <c r="J5" s="3"/>
      <c r="K5" s="3"/>
      <c r="L5" s="3"/>
      <c r="M5" s="3"/>
      <c r="N5" s="3"/>
      <c r="O5" s="3"/>
      <c r="P5" s="4"/>
    </row>
    <row r="6" spans="1:16" x14ac:dyDescent="0.25">
      <c r="A6" s="54" t="s">
        <v>37</v>
      </c>
      <c r="B6" s="3"/>
      <c r="C6" s="3"/>
      <c r="D6" s="3"/>
      <c r="E6" s="3"/>
      <c r="F6" s="3"/>
      <c r="G6" s="3"/>
      <c r="H6" s="3"/>
      <c r="I6" s="3"/>
      <c r="J6" s="3"/>
      <c r="K6" s="3"/>
      <c r="L6" s="3"/>
      <c r="M6" s="3"/>
      <c r="N6" s="3"/>
      <c r="O6" s="3"/>
      <c r="P6" s="4"/>
    </row>
    <row r="7" spans="1:16" x14ac:dyDescent="0.25">
      <c r="A7" s="55"/>
      <c r="B7" s="5"/>
      <c r="C7" s="5"/>
      <c r="D7" s="5"/>
      <c r="E7" s="5"/>
      <c r="F7" s="5"/>
      <c r="G7" s="5"/>
      <c r="H7" s="5"/>
      <c r="I7" s="5"/>
      <c r="J7" s="5"/>
      <c r="K7" s="5"/>
      <c r="L7" s="5"/>
      <c r="M7" s="5"/>
      <c r="N7" s="5"/>
      <c r="O7" s="5"/>
      <c r="P7" s="6"/>
    </row>
    <row r="8" spans="1:16" ht="12.75" customHeight="1" x14ac:dyDescent="0.25">
      <c r="A8" s="210"/>
      <c r="B8" s="211"/>
      <c r="C8" s="211"/>
      <c r="D8" s="211"/>
      <c r="E8" s="211"/>
      <c r="F8" s="211"/>
      <c r="G8" s="211"/>
      <c r="H8" s="211"/>
      <c r="I8" s="211"/>
      <c r="J8" s="211"/>
      <c r="K8" s="211"/>
      <c r="L8" s="211"/>
      <c r="M8" s="211"/>
      <c r="N8" s="211"/>
      <c r="O8" s="211"/>
      <c r="P8" s="212"/>
    </row>
    <row r="9" spans="1:16" ht="12.75" customHeight="1" x14ac:dyDescent="0.3">
      <c r="A9" s="213"/>
      <c r="B9" s="214" t="s">
        <v>38</v>
      </c>
      <c r="C9" s="215"/>
      <c r="D9" s="215"/>
      <c r="E9" s="215"/>
      <c r="F9" s="215"/>
      <c r="G9" s="216"/>
      <c r="P9" s="105"/>
    </row>
    <row r="10" spans="1:16" ht="12.75" customHeight="1" x14ac:dyDescent="0.3">
      <c r="A10" s="217" t="s">
        <v>39</v>
      </c>
      <c r="B10" s="218" t="s">
        <v>40</v>
      </c>
      <c r="C10" s="219"/>
      <c r="D10" s="220"/>
      <c r="E10" s="220"/>
      <c r="F10" s="220"/>
      <c r="G10" s="221"/>
      <c r="K10" s="58" t="s">
        <v>41</v>
      </c>
      <c r="L10" s="59"/>
      <c r="M10" s="59"/>
      <c r="N10" s="59"/>
      <c r="O10" s="60"/>
      <c r="P10" s="105"/>
    </row>
    <row r="11" spans="1:16" ht="36" x14ac:dyDescent="0.25">
      <c r="A11" s="222"/>
      <c r="B11" s="61" t="s">
        <v>42</v>
      </c>
      <c r="C11" s="62" t="s">
        <v>43</v>
      </c>
      <c r="D11" s="62" t="s">
        <v>44</v>
      </c>
      <c r="E11" s="62" t="s">
        <v>45</v>
      </c>
      <c r="F11" s="62" t="s">
        <v>46</v>
      </c>
      <c r="G11" s="63" t="s">
        <v>47</v>
      </c>
      <c r="K11" s="64" t="s">
        <v>48</v>
      </c>
      <c r="L11" s="223"/>
      <c r="M11" s="224" t="s">
        <v>49</v>
      </c>
      <c r="N11" s="224" t="s">
        <v>50</v>
      </c>
      <c r="O11" s="225" t="s">
        <v>51</v>
      </c>
      <c r="P11" s="105"/>
    </row>
    <row r="12" spans="1:16" ht="12.75" customHeight="1" x14ac:dyDescent="0.3">
      <c r="A12" s="226"/>
      <c r="B12" s="227">
        <f>COUNTIF('Test Cases'!J3:J275,"Pass")</f>
        <v>0</v>
      </c>
      <c r="C12" s="228">
        <f>COUNTIF('Test Cases'!J3:J275,"Fail")</f>
        <v>0</v>
      </c>
      <c r="D12" s="112">
        <f>COUNTIF('Test Cases'!J3:J275,"Info")</f>
        <v>0</v>
      </c>
      <c r="E12" s="227">
        <f>COUNTIF('Test Cases'!J3:J275,"N/A")</f>
        <v>0</v>
      </c>
      <c r="F12" s="227">
        <f>B12+C12</f>
        <v>0</v>
      </c>
      <c r="G12" s="229">
        <f>D24/100</f>
        <v>0</v>
      </c>
      <c r="K12" s="65" t="s">
        <v>52</v>
      </c>
      <c r="L12" s="66"/>
      <c r="M12" s="113">
        <f>COUNTA('Test Cases'!J3:J275)</f>
        <v>0</v>
      </c>
      <c r="N12" s="113">
        <f>O12-M12</f>
        <v>273</v>
      </c>
      <c r="O12" s="67">
        <f>COUNTA('Test Cases'!A3:A275)</f>
        <v>273</v>
      </c>
      <c r="P12" s="105"/>
    </row>
    <row r="13" spans="1:16" ht="12.75" customHeight="1" x14ac:dyDescent="0.3">
      <c r="A13" s="226"/>
      <c r="B13" s="68"/>
      <c r="K13" s="43"/>
      <c r="L13" s="43"/>
      <c r="M13" s="43"/>
      <c r="N13" s="43"/>
      <c r="O13" s="43"/>
      <c r="P13" s="105"/>
    </row>
    <row r="14" spans="1:16" ht="12.75" customHeight="1" x14ac:dyDescent="0.3">
      <c r="A14" s="226"/>
      <c r="B14" s="218" t="s">
        <v>53</v>
      </c>
      <c r="C14" s="220"/>
      <c r="D14" s="220"/>
      <c r="E14" s="220"/>
      <c r="F14" s="220"/>
      <c r="G14" s="230"/>
      <c r="K14" s="43"/>
      <c r="L14" s="43"/>
      <c r="M14" s="43"/>
      <c r="N14" s="43"/>
      <c r="O14" s="43"/>
      <c r="P14" s="105"/>
    </row>
    <row r="15" spans="1:16" ht="12.75" customHeight="1" x14ac:dyDescent="0.25">
      <c r="A15" s="104"/>
      <c r="B15" s="283" t="s">
        <v>54</v>
      </c>
      <c r="C15" s="283" t="s">
        <v>55</v>
      </c>
      <c r="D15" s="283" t="s">
        <v>56</v>
      </c>
      <c r="E15" s="283" t="s">
        <v>57</v>
      </c>
      <c r="F15" s="283" t="s">
        <v>45</v>
      </c>
      <c r="G15" s="283" t="s">
        <v>58</v>
      </c>
      <c r="H15" s="69" t="s">
        <v>59</v>
      </c>
      <c r="I15" s="69" t="s">
        <v>60</v>
      </c>
      <c r="K15" s="56"/>
      <c r="L15" s="56"/>
      <c r="M15" s="56"/>
      <c r="N15" s="56"/>
      <c r="O15" s="56"/>
      <c r="P15" s="105"/>
    </row>
    <row r="16" spans="1:16" ht="12.75" customHeight="1" x14ac:dyDescent="0.25">
      <c r="A16" s="104"/>
      <c r="B16" s="231">
        <v>8</v>
      </c>
      <c r="C16" s="232">
        <f>COUNTIF('Test Cases'!AA:AA,B16)</f>
        <v>0</v>
      </c>
      <c r="D16" s="233">
        <f>COUNTIFS('Test Cases'!AA:AA,B16,'Test Cases'!J:J,$D$15)</f>
        <v>0</v>
      </c>
      <c r="E16" s="233">
        <f>COUNTIFS('Test Cases'!AA:AA,B16,'Test Cases'!J:J,$E$15)</f>
        <v>0</v>
      </c>
      <c r="F16" s="233">
        <f>COUNTIFS('Test Cases'!AA:AA,B16,'Test Cases'!J:J,$F$15)</f>
        <v>0</v>
      </c>
      <c r="G16" s="234">
        <v>1500</v>
      </c>
      <c r="H16">
        <f t="shared" ref="H16:H20" si="0">(C16-F16)*(G16)</f>
        <v>0</v>
      </c>
      <c r="I16">
        <f t="shared" ref="I16:I20" si="1">D16*G16</f>
        <v>0</v>
      </c>
      <c r="P16" s="105"/>
    </row>
    <row r="17" spans="1:16" ht="12.75" customHeight="1" x14ac:dyDescent="0.25">
      <c r="A17" s="104"/>
      <c r="B17" s="231">
        <v>7</v>
      </c>
      <c r="C17" s="232">
        <f>COUNTIF('Test Cases'!AA:AA,B17)</f>
        <v>2</v>
      </c>
      <c r="D17" s="233">
        <f>COUNTIFS('Test Cases'!AA:AA,B17,'Test Cases'!J:J,$D$15)</f>
        <v>0</v>
      </c>
      <c r="E17" s="233">
        <f>COUNTIFS('Test Cases'!AA:AA,B17,'Test Cases'!J:J,$E$15)</f>
        <v>0</v>
      </c>
      <c r="F17" s="233">
        <f>COUNTIFS('Test Cases'!AA:AA,B17,'Test Cases'!J:J,$F$15)</f>
        <v>0</v>
      </c>
      <c r="G17" s="234">
        <v>750</v>
      </c>
      <c r="H17">
        <f t="shared" si="0"/>
        <v>1500</v>
      </c>
      <c r="I17">
        <f t="shared" si="1"/>
        <v>0</v>
      </c>
      <c r="P17" s="105"/>
    </row>
    <row r="18" spans="1:16" ht="12.75" customHeight="1" x14ac:dyDescent="0.25">
      <c r="A18" s="104"/>
      <c r="B18" s="231">
        <v>6</v>
      </c>
      <c r="C18" s="232">
        <f>COUNTIF('Test Cases'!AA:AA,B18)</f>
        <v>37</v>
      </c>
      <c r="D18" s="233">
        <f>COUNTIFS('Test Cases'!AA:AA,B18,'Test Cases'!J:J,$D$15)</f>
        <v>0</v>
      </c>
      <c r="E18" s="233">
        <f>COUNTIFS('Test Cases'!AA:AA,B18,'Test Cases'!J:J,$E$15)</f>
        <v>0</v>
      </c>
      <c r="F18" s="233">
        <f>COUNTIFS('Test Cases'!AA:AA,B18,'Test Cases'!J:J,$F$15)</f>
        <v>0</v>
      </c>
      <c r="G18" s="234">
        <v>100</v>
      </c>
      <c r="H18">
        <f t="shared" si="0"/>
        <v>3700</v>
      </c>
      <c r="I18">
        <f t="shared" si="1"/>
        <v>0</v>
      </c>
      <c r="P18" s="105"/>
    </row>
    <row r="19" spans="1:16" ht="12.75" customHeight="1" x14ac:dyDescent="0.25">
      <c r="A19" s="104"/>
      <c r="B19" s="231">
        <v>5</v>
      </c>
      <c r="C19" s="232">
        <f>COUNTIF('Test Cases'!AA:AA,B19)</f>
        <v>132</v>
      </c>
      <c r="D19" s="233">
        <f>COUNTIFS('Test Cases'!AA:AA,B19,'Test Cases'!J:J,$D$15)</f>
        <v>0</v>
      </c>
      <c r="E19" s="233">
        <f>COUNTIFS('Test Cases'!AA:AA,B19,'Test Cases'!J:J,$E$15)</f>
        <v>0</v>
      </c>
      <c r="F19" s="233">
        <f>COUNTIFS('Test Cases'!AA:AA,B19,'Test Cases'!J:J,$F$15)</f>
        <v>0</v>
      </c>
      <c r="G19" s="234">
        <v>50</v>
      </c>
      <c r="H19">
        <f t="shared" si="0"/>
        <v>6600</v>
      </c>
      <c r="I19">
        <f t="shared" si="1"/>
        <v>0</v>
      </c>
      <c r="P19" s="105"/>
    </row>
    <row r="20" spans="1:16" ht="12.75" customHeight="1" x14ac:dyDescent="0.25">
      <c r="A20" s="104"/>
      <c r="B20" s="231">
        <v>4</v>
      </c>
      <c r="C20" s="232">
        <f>COUNTIF('Test Cases'!AA:AA,B20)</f>
        <v>58</v>
      </c>
      <c r="D20" s="233">
        <f>COUNTIFS('Test Cases'!AA:AA,B20,'Test Cases'!J:J,$D$15)</f>
        <v>0</v>
      </c>
      <c r="E20" s="233">
        <f>COUNTIFS('Test Cases'!AA:AA,B20,'Test Cases'!J:J,$E$15)</f>
        <v>0</v>
      </c>
      <c r="F20" s="233">
        <f>COUNTIFS('Test Cases'!AA:AA,B20,'Test Cases'!J:J,$F$15)</f>
        <v>0</v>
      </c>
      <c r="G20" s="234">
        <v>10</v>
      </c>
      <c r="H20">
        <f t="shared" si="0"/>
        <v>580</v>
      </c>
      <c r="I20">
        <f t="shared" si="1"/>
        <v>0</v>
      </c>
      <c r="P20" s="105"/>
    </row>
    <row r="21" spans="1:16" ht="12.75" customHeight="1" x14ac:dyDescent="0.25">
      <c r="A21" s="104"/>
      <c r="B21" s="231">
        <v>3</v>
      </c>
      <c r="C21" s="232">
        <f>COUNTIF('Test Cases'!AA:AA,B21)</f>
        <v>31</v>
      </c>
      <c r="D21" s="233">
        <f>COUNTIFS('Test Cases'!AA:AA,B21,'Test Cases'!J:J,$D$15)</f>
        <v>0</v>
      </c>
      <c r="E21" s="233">
        <f>COUNTIFS('Test Cases'!AA:AA,B21,'Test Cases'!J:J,$E$15)</f>
        <v>0</v>
      </c>
      <c r="F21" s="233">
        <f>COUNTIFS('Test Cases'!AA:AA,B21,'Test Cases'!J:J,$F$15)</f>
        <v>0</v>
      </c>
      <c r="G21" s="234">
        <v>5</v>
      </c>
      <c r="H21">
        <f>(C21-F21)*(G21)</f>
        <v>155</v>
      </c>
      <c r="I21">
        <f>D21*G21</f>
        <v>0</v>
      </c>
      <c r="P21" s="105"/>
    </row>
    <row r="22" spans="1:16" ht="12.75" customHeight="1" x14ac:dyDescent="0.25">
      <c r="A22" s="104"/>
      <c r="B22" s="231">
        <v>2</v>
      </c>
      <c r="C22" s="232">
        <f>COUNTIF('Test Cases'!AA:AA,B22)</f>
        <v>5</v>
      </c>
      <c r="D22" s="233">
        <f>COUNTIFS('Test Cases'!AA:AA,B22,'Test Cases'!J:J,$D$15)</f>
        <v>0</v>
      </c>
      <c r="E22" s="233">
        <f>COUNTIFS('Test Cases'!AA:AA,B22,'Test Cases'!J:J,$E$15)</f>
        <v>0</v>
      </c>
      <c r="F22" s="233">
        <f>COUNTIFS('Test Cases'!AA:AA,B22,'Test Cases'!J:J,$F$15)</f>
        <v>0</v>
      </c>
      <c r="G22" s="234">
        <v>2</v>
      </c>
      <c r="H22">
        <f>(C22-F22)*(G22)</f>
        <v>10</v>
      </c>
      <c r="I22">
        <f>D22*G22</f>
        <v>0</v>
      </c>
      <c r="P22" s="105"/>
    </row>
    <row r="23" spans="1:16" ht="12.75" customHeight="1" x14ac:dyDescent="0.25">
      <c r="A23" s="104"/>
      <c r="B23" s="231">
        <v>1</v>
      </c>
      <c r="C23" s="232">
        <f>COUNTIF('Test Cases'!AA:AA,B23)</f>
        <v>3</v>
      </c>
      <c r="D23" s="233">
        <f>COUNTIFS('Test Cases'!AA:AA,B23,'Test Cases'!J:J,$D$15)</f>
        <v>0</v>
      </c>
      <c r="E23" s="233">
        <f>COUNTIFS('Test Cases'!AA:AA,B23,'Test Cases'!J:J,$E$15)</f>
        <v>0</v>
      </c>
      <c r="F23" s="233">
        <f>COUNTIFS('Test Cases'!AA:AA,B23,'Test Cases'!J:J,$F$15)</f>
        <v>0</v>
      </c>
      <c r="G23" s="234">
        <v>1</v>
      </c>
      <c r="H23">
        <f>(C23-F23)*(G23)</f>
        <v>3</v>
      </c>
      <c r="I23">
        <f>D23*G23</f>
        <v>0</v>
      </c>
      <c r="P23" s="105"/>
    </row>
    <row r="24" spans="1:16" ht="13" hidden="1" x14ac:dyDescent="0.3">
      <c r="A24" s="104"/>
      <c r="B24" s="70" t="s">
        <v>61</v>
      </c>
      <c r="C24" s="71"/>
      <c r="D24" s="235">
        <f>SUM(I16:I23)/SUM(H16:H23)*100</f>
        <v>0</v>
      </c>
      <c r="P24" s="105"/>
    </row>
    <row r="25" spans="1:16" ht="12.75" customHeight="1" x14ac:dyDescent="0.25">
      <c r="A25" s="236"/>
      <c r="B25" s="237"/>
      <c r="C25" s="237"/>
      <c r="D25" s="237"/>
      <c r="E25" s="237"/>
      <c r="F25" s="237"/>
      <c r="G25" s="237"/>
      <c r="H25" s="237"/>
      <c r="I25" s="237"/>
      <c r="J25" s="237"/>
      <c r="K25" s="238"/>
      <c r="L25" s="238"/>
      <c r="M25" s="238"/>
      <c r="N25" s="238"/>
      <c r="O25" s="238"/>
      <c r="P25" s="239"/>
    </row>
    <row r="26" spans="1:16" ht="14.25" customHeight="1" x14ac:dyDescent="0.25"/>
    <row r="27" spans="1:16" ht="13.5" customHeight="1" x14ac:dyDescent="0.3">
      <c r="A27" s="114">
        <f>D12+N12</f>
        <v>273</v>
      </c>
      <c r="B27" s="115" t="str">
        <f>"WARNING: THERE IS AT LEAST ONE TEST CASE WITH AN 'INFO' OR BLANK STATUS (SEE ABOVE)"</f>
        <v>WARNING: THERE IS AT LEAST ONE TEST CASE WITH AN 'INFO' OR BLANK STATUS (SEE ABOVE)</v>
      </c>
    </row>
    <row r="28" spans="1:16" ht="12.75" customHeight="1" x14ac:dyDescent="0.25">
      <c r="B28" s="111"/>
    </row>
    <row r="29" spans="1:16" ht="12.75" customHeight="1" x14ac:dyDescent="0.3">
      <c r="A29" s="114">
        <f>SUMPRODUCT(--ISERROR(#REF!))</f>
        <v>1</v>
      </c>
      <c r="B29" s="115"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formatCells="0" formatColumns="0" formatRows="0" insertColumns="0" insertRows="0" insertHyperlinks="0" deleteColumns="0" deleteRows="0" sort="0" autoFilter="0"/>
  <conditionalFormatting sqref="D12">
    <cfRule type="cellIs" dxfId="23" priority="5" stopIfTrue="1" operator="greaterThan">
      <formula>0</formula>
    </cfRule>
  </conditionalFormatting>
  <conditionalFormatting sqref="N12">
    <cfRule type="cellIs" dxfId="22" priority="3" stopIfTrue="1" operator="greaterThan">
      <formula>0</formula>
    </cfRule>
    <cfRule type="cellIs" dxfId="21" priority="4" stopIfTrue="1" operator="lessThan">
      <formula>0</formula>
    </cfRule>
  </conditionalFormatting>
  <conditionalFormatting sqref="B27">
    <cfRule type="expression" dxfId="20" priority="2" stopIfTrue="1">
      <formula>$A$27=0</formula>
    </cfRule>
  </conditionalFormatting>
  <conditionalFormatting sqref="B29">
    <cfRule type="expression" dxfId="19"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2"/>
  <sheetViews>
    <sheetView showGridLines="0" zoomScale="80" zoomScaleNormal="80" zoomScalePageLayoutView="80" workbookViewId="0">
      <pane ySplit="1" topLeftCell="A2" activePane="bottomLeft" state="frozen"/>
      <selection pane="bottomLeft" activeCell="D10" sqref="D10"/>
    </sheetView>
  </sheetViews>
  <sheetFormatPr defaultColWidth="9.26953125" defaultRowHeight="12.5" x14ac:dyDescent="0.25"/>
  <cols>
    <col min="14" max="14" width="9.26953125" customWidth="1"/>
  </cols>
  <sheetData>
    <row r="1" spans="1:14" ht="13" x14ac:dyDescent="0.3">
      <c r="A1" s="206" t="s">
        <v>62</v>
      </c>
      <c r="B1" s="207"/>
      <c r="C1" s="207"/>
      <c r="D1" s="207"/>
      <c r="E1" s="207"/>
      <c r="F1" s="207"/>
      <c r="G1" s="207"/>
      <c r="H1" s="207"/>
      <c r="I1" s="207"/>
      <c r="J1" s="207"/>
      <c r="K1" s="207"/>
      <c r="L1" s="207"/>
      <c r="M1" s="207"/>
      <c r="N1" s="208"/>
    </row>
    <row r="2" spans="1:14" ht="12.75" customHeight="1" x14ac:dyDescent="0.25">
      <c r="A2" s="240" t="s">
        <v>63</v>
      </c>
      <c r="B2" s="241"/>
      <c r="C2" s="241"/>
      <c r="D2" s="241"/>
      <c r="E2" s="241"/>
      <c r="F2" s="241"/>
      <c r="G2" s="241"/>
      <c r="H2" s="241"/>
      <c r="I2" s="241"/>
      <c r="J2" s="241"/>
      <c r="K2" s="241"/>
      <c r="L2" s="241"/>
      <c r="M2" s="241"/>
      <c r="N2" s="242"/>
    </row>
    <row r="3" spans="1:14" s="25" customFormat="1" ht="12.75" customHeight="1" x14ac:dyDescent="0.25">
      <c r="A3" s="7" t="s">
        <v>64</v>
      </c>
      <c r="B3" s="243"/>
      <c r="C3" s="243"/>
      <c r="D3" s="243"/>
      <c r="E3" s="243"/>
      <c r="F3" s="243"/>
      <c r="G3" s="243"/>
      <c r="H3" s="243"/>
      <c r="I3" s="243"/>
      <c r="J3" s="243"/>
      <c r="K3" s="243"/>
      <c r="L3" s="243"/>
      <c r="M3" s="243"/>
      <c r="N3" s="24"/>
    </row>
    <row r="4" spans="1:14" s="25" customFormat="1" x14ac:dyDescent="0.25">
      <c r="A4" s="2" t="s">
        <v>65</v>
      </c>
      <c r="B4" s="26"/>
      <c r="C4" s="26"/>
      <c r="D4" s="26"/>
      <c r="E4" s="26"/>
      <c r="F4" s="26"/>
      <c r="G4" s="26"/>
      <c r="H4" s="26"/>
      <c r="I4" s="26"/>
      <c r="J4" s="26"/>
      <c r="K4" s="26"/>
      <c r="L4" s="26"/>
      <c r="M4" s="26"/>
      <c r="N4" s="27"/>
    </row>
    <row r="5" spans="1:14" s="25" customFormat="1" x14ac:dyDescent="0.25">
      <c r="A5" s="2" t="s">
        <v>66</v>
      </c>
      <c r="B5" s="26"/>
      <c r="C5" s="26"/>
      <c r="D5" s="26"/>
      <c r="E5" s="26"/>
      <c r="F5" s="26"/>
      <c r="G5" s="26"/>
      <c r="H5" s="26"/>
      <c r="I5" s="26"/>
      <c r="J5" s="26"/>
      <c r="K5" s="26"/>
      <c r="L5" s="26"/>
      <c r="M5" s="26"/>
      <c r="N5" s="27"/>
    </row>
    <row r="6" spans="1:14" s="25" customFormat="1" x14ac:dyDescent="0.25">
      <c r="A6" s="2"/>
      <c r="B6" s="26"/>
      <c r="C6" s="26"/>
      <c r="D6" s="26"/>
      <c r="E6" s="26"/>
      <c r="F6" s="26"/>
      <c r="G6" s="26"/>
      <c r="H6" s="26"/>
      <c r="I6" s="26"/>
      <c r="J6" s="26"/>
      <c r="K6" s="26"/>
      <c r="L6" s="26"/>
      <c r="M6" s="26"/>
      <c r="N6" s="27"/>
    </row>
    <row r="7" spans="1:14" s="25" customFormat="1" x14ac:dyDescent="0.25">
      <c r="A7" s="2" t="s">
        <v>67</v>
      </c>
      <c r="B7" s="26"/>
      <c r="C7" s="26"/>
      <c r="D7" s="26"/>
      <c r="E7" s="26"/>
      <c r="F7" s="26"/>
      <c r="G7" s="26"/>
      <c r="H7" s="26"/>
      <c r="I7" s="26"/>
      <c r="J7" s="26"/>
      <c r="K7" s="26"/>
      <c r="L7" s="26"/>
      <c r="M7" s="26"/>
      <c r="N7" s="27"/>
    </row>
    <row r="8" spans="1:14" s="25" customFormat="1" x14ac:dyDescent="0.25">
      <c r="A8" s="2" t="s">
        <v>68</v>
      </c>
      <c r="B8" s="26"/>
      <c r="C8" s="26"/>
      <c r="D8" s="26"/>
      <c r="E8" s="26"/>
      <c r="F8" s="26"/>
      <c r="G8" s="26"/>
      <c r="H8" s="26"/>
      <c r="I8" s="26"/>
      <c r="J8" s="26"/>
      <c r="K8" s="26"/>
      <c r="L8" s="26"/>
      <c r="M8" s="26"/>
      <c r="N8" s="27"/>
    </row>
    <row r="9" spans="1:14" s="25" customFormat="1" x14ac:dyDescent="0.25">
      <c r="A9" s="2" t="s">
        <v>69</v>
      </c>
      <c r="B9" s="26"/>
      <c r="C9" s="26"/>
      <c r="D9" s="26"/>
      <c r="E9" s="26"/>
      <c r="F9" s="26"/>
      <c r="G9" s="26"/>
      <c r="H9" s="26"/>
      <c r="I9" s="26"/>
      <c r="J9" s="26"/>
      <c r="K9" s="26"/>
      <c r="L9" s="26"/>
      <c r="M9" s="26"/>
      <c r="N9" s="27"/>
    </row>
    <row r="10" spans="1:14" x14ac:dyDescent="0.25">
      <c r="A10" s="28"/>
      <c r="B10" s="29"/>
      <c r="C10" s="29"/>
      <c r="D10" s="29"/>
      <c r="E10" s="29"/>
      <c r="F10" s="29"/>
      <c r="G10" s="29"/>
      <c r="H10" s="29"/>
      <c r="I10" s="29"/>
      <c r="J10" s="29"/>
      <c r="K10" s="29"/>
      <c r="L10" s="29"/>
      <c r="M10" s="29"/>
      <c r="N10" s="30"/>
    </row>
    <row r="12" spans="1:14" s="76" customFormat="1" ht="12.75" customHeight="1" x14ac:dyDescent="0.25">
      <c r="A12" s="240" t="s">
        <v>70</v>
      </c>
      <c r="B12" s="241"/>
      <c r="C12" s="241"/>
      <c r="D12" s="241"/>
      <c r="E12" s="241"/>
      <c r="F12" s="241"/>
      <c r="G12" s="241"/>
      <c r="H12" s="241"/>
      <c r="I12" s="241"/>
      <c r="J12" s="241"/>
      <c r="K12" s="241"/>
      <c r="L12" s="241"/>
      <c r="M12" s="241"/>
      <c r="N12" s="242"/>
    </row>
    <row r="13" spans="1:14" s="76" customFormat="1" ht="12.75" customHeight="1" x14ac:dyDescent="0.25">
      <c r="A13" s="31" t="s">
        <v>71</v>
      </c>
      <c r="B13" s="244"/>
      <c r="C13" s="32"/>
      <c r="D13" s="77" t="s">
        <v>72</v>
      </c>
      <c r="E13" s="245"/>
      <c r="F13" s="245"/>
      <c r="G13" s="245"/>
      <c r="H13" s="245"/>
      <c r="I13" s="245"/>
      <c r="J13" s="245"/>
      <c r="K13" s="245"/>
      <c r="L13" s="245"/>
      <c r="M13" s="245"/>
      <c r="N13" s="78"/>
    </row>
    <row r="14" spans="1:14" s="76" customFormat="1" ht="13" x14ac:dyDescent="0.25">
      <c r="A14" s="33"/>
      <c r="B14" s="34"/>
      <c r="C14" s="35"/>
      <c r="D14" s="79" t="s">
        <v>73</v>
      </c>
      <c r="E14" s="80"/>
      <c r="F14" s="80"/>
      <c r="G14" s="80"/>
      <c r="H14" s="80"/>
      <c r="I14" s="80"/>
      <c r="J14" s="80"/>
      <c r="K14" s="80"/>
      <c r="L14" s="80"/>
      <c r="M14" s="80"/>
      <c r="N14" s="81"/>
    </row>
    <row r="15" spans="1:14" s="76" customFormat="1" ht="12.75" customHeight="1" x14ac:dyDescent="0.25">
      <c r="A15" s="246" t="s">
        <v>74</v>
      </c>
      <c r="B15" s="247"/>
      <c r="C15" s="248"/>
      <c r="D15" s="249" t="s">
        <v>75</v>
      </c>
      <c r="E15" s="250"/>
      <c r="F15" s="250"/>
      <c r="G15" s="250"/>
      <c r="H15" s="250"/>
      <c r="I15" s="250"/>
      <c r="J15" s="250"/>
      <c r="K15" s="250"/>
      <c r="L15" s="250"/>
      <c r="M15" s="250"/>
      <c r="N15" s="251"/>
    </row>
    <row r="16" spans="1:14" ht="12.75" customHeight="1" x14ac:dyDescent="0.25">
      <c r="A16" s="31" t="s">
        <v>76</v>
      </c>
      <c r="B16" s="244"/>
      <c r="C16" s="32"/>
      <c r="D16" s="77" t="s">
        <v>77</v>
      </c>
      <c r="E16" s="245"/>
      <c r="F16" s="245"/>
      <c r="G16" s="245"/>
      <c r="H16" s="245"/>
      <c r="I16" s="245"/>
      <c r="J16" s="245"/>
      <c r="K16" s="245"/>
      <c r="L16" s="245"/>
      <c r="M16" s="245"/>
      <c r="N16" s="78"/>
    </row>
    <row r="17" spans="1:14" s="76" customFormat="1" ht="12.75" customHeight="1" x14ac:dyDescent="0.25">
      <c r="A17" s="31" t="s">
        <v>78</v>
      </c>
      <c r="B17" s="244"/>
      <c r="C17" s="32"/>
      <c r="D17" s="304" t="s">
        <v>79</v>
      </c>
      <c r="E17" s="305"/>
      <c r="F17" s="305"/>
      <c r="G17" s="305"/>
      <c r="H17" s="305"/>
      <c r="I17" s="305"/>
      <c r="J17" s="305"/>
      <c r="K17" s="305"/>
      <c r="L17" s="305"/>
      <c r="M17" s="305"/>
      <c r="N17" s="306"/>
    </row>
    <row r="18" spans="1:14" s="76" customFormat="1" ht="13" x14ac:dyDescent="0.25">
      <c r="A18" s="36"/>
      <c r="B18" s="37"/>
      <c r="C18" s="38"/>
      <c r="D18" s="307"/>
      <c r="E18" s="308"/>
      <c r="F18" s="308"/>
      <c r="G18" s="308"/>
      <c r="H18" s="308"/>
      <c r="I18" s="308"/>
      <c r="J18" s="308"/>
      <c r="K18" s="308"/>
      <c r="L18" s="308"/>
      <c r="M18" s="308"/>
      <c r="N18" s="309"/>
    </row>
    <row r="19" spans="1:14" s="76" customFormat="1" ht="12.75" customHeight="1" x14ac:dyDescent="0.25">
      <c r="A19" s="82" t="s">
        <v>80</v>
      </c>
      <c r="B19" s="83"/>
      <c r="C19" s="84"/>
      <c r="D19" s="85" t="s">
        <v>4378</v>
      </c>
      <c r="E19" s="86"/>
      <c r="F19" s="86"/>
      <c r="G19" s="86"/>
      <c r="H19" s="86"/>
      <c r="I19" s="86"/>
      <c r="J19" s="86"/>
      <c r="K19" s="86"/>
      <c r="L19" s="86"/>
      <c r="M19" s="86"/>
      <c r="N19" s="252"/>
    </row>
    <row r="20" spans="1:14" ht="12.75" customHeight="1" x14ac:dyDescent="0.25">
      <c r="A20" s="36" t="s">
        <v>81</v>
      </c>
      <c r="B20" s="37"/>
      <c r="C20" s="38"/>
      <c r="D20" s="87" t="s">
        <v>82</v>
      </c>
      <c r="E20" s="88"/>
      <c r="F20" s="88"/>
      <c r="G20" s="88"/>
      <c r="H20" s="88"/>
      <c r="I20" s="88"/>
      <c r="J20" s="88"/>
      <c r="K20" s="88"/>
      <c r="L20" s="88"/>
      <c r="M20" s="88"/>
      <c r="N20" s="89"/>
    </row>
    <row r="21" spans="1:14" ht="13" x14ac:dyDescent="0.25">
      <c r="A21" s="33"/>
      <c r="B21" s="34"/>
      <c r="C21" s="35"/>
      <c r="D21" s="79" t="s">
        <v>83</v>
      </c>
      <c r="E21" s="80"/>
      <c r="F21" s="80"/>
      <c r="G21" s="80"/>
      <c r="H21" s="80"/>
      <c r="I21" s="80"/>
      <c r="J21" s="80"/>
      <c r="K21" s="80"/>
      <c r="L21" s="80"/>
      <c r="M21" s="80"/>
      <c r="N21" s="81"/>
    </row>
    <row r="22" spans="1:14" ht="12.75" customHeight="1" x14ac:dyDescent="0.25">
      <c r="A22" s="31" t="s">
        <v>84</v>
      </c>
      <c r="B22" s="244"/>
      <c r="C22" s="32"/>
      <c r="D22" s="77" t="s">
        <v>85</v>
      </c>
      <c r="E22" s="245"/>
      <c r="F22" s="245"/>
      <c r="G22" s="245"/>
      <c r="H22" s="245"/>
      <c r="I22" s="245"/>
      <c r="J22" s="245"/>
      <c r="K22" s="245"/>
      <c r="L22" s="245"/>
      <c r="M22" s="245"/>
      <c r="N22" s="78"/>
    </row>
    <row r="23" spans="1:14" ht="13" x14ac:dyDescent="0.25">
      <c r="A23" s="33"/>
      <c r="B23" s="34"/>
      <c r="C23" s="35"/>
      <c r="D23" s="79" t="s">
        <v>86</v>
      </c>
      <c r="E23" s="80"/>
      <c r="F23" s="80"/>
      <c r="G23" s="80"/>
      <c r="H23" s="80"/>
      <c r="I23" s="80"/>
      <c r="J23" s="80"/>
      <c r="K23" s="80"/>
      <c r="L23" s="80"/>
      <c r="M23" s="80"/>
      <c r="N23" s="81"/>
    </row>
    <row r="24" spans="1:14" ht="12.75" customHeight="1" x14ac:dyDescent="0.25">
      <c r="A24" s="246" t="s">
        <v>87</v>
      </c>
      <c r="B24" s="247"/>
      <c r="C24" s="248"/>
      <c r="D24" s="249" t="s">
        <v>88</v>
      </c>
      <c r="E24" s="250"/>
      <c r="F24" s="250"/>
      <c r="G24" s="250"/>
      <c r="H24" s="250"/>
      <c r="I24" s="250"/>
      <c r="J24" s="250"/>
      <c r="K24" s="250"/>
      <c r="L24" s="250"/>
      <c r="M24" s="250"/>
      <c r="N24" s="251"/>
    </row>
    <row r="25" spans="1:14" ht="12.75" customHeight="1" x14ac:dyDescent="0.25">
      <c r="A25" s="31" t="s">
        <v>89</v>
      </c>
      <c r="B25" s="244"/>
      <c r="C25" s="32"/>
      <c r="D25" s="77" t="s">
        <v>90</v>
      </c>
      <c r="E25" s="245"/>
      <c r="F25" s="245"/>
      <c r="G25" s="245"/>
      <c r="H25" s="245"/>
      <c r="I25" s="245"/>
      <c r="J25" s="245"/>
      <c r="K25" s="245"/>
      <c r="L25" s="245"/>
      <c r="M25" s="245"/>
      <c r="N25" s="78"/>
    </row>
    <row r="26" spans="1:14" ht="13" x14ac:dyDescent="0.25">
      <c r="A26" s="33"/>
      <c r="B26" s="34"/>
      <c r="C26" s="35"/>
      <c r="D26" s="79" t="s">
        <v>91</v>
      </c>
      <c r="E26" s="80"/>
      <c r="F26" s="80"/>
      <c r="G26" s="80"/>
      <c r="H26" s="80"/>
      <c r="I26" s="80"/>
      <c r="J26" s="80"/>
      <c r="K26" s="80"/>
      <c r="L26" s="80"/>
      <c r="M26" s="80"/>
      <c r="N26" s="81"/>
    </row>
    <row r="27" spans="1:14" ht="12.75" customHeight="1" x14ac:dyDescent="0.25">
      <c r="A27" s="31" t="s">
        <v>92</v>
      </c>
      <c r="B27" s="244"/>
      <c r="C27" s="32"/>
      <c r="D27" s="77" t="s">
        <v>93</v>
      </c>
      <c r="E27" s="245"/>
      <c r="F27" s="245"/>
      <c r="G27" s="245"/>
      <c r="H27" s="245"/>
      <c r="I27" s="245"/>
      <c r="J27" s="245"/>
      <c r="K27" s="245"/>
      <c r="L27" s="245"/>
      <c r="M27" s="245"/>
      <c r="N27" s="78"/>
    </row>
    <row r="28" spans="1:14" ht="13" x14ac:dyDescent="0.25">
      <c r="A28" s="36"/>
      <c r="B28" s="37"/>
      <c r="C28" s="38"/>
      <c r="D28" s="87" t="s">
        <v>94</v>
      </c>
      <c r="E28" s="88"/>
      <c r="F28" s="88"/>
      <c r="G28" s="88"/>
      <c r="H28" s="88"/>
      <c r="I28" s="88"/>
      <c r="J28" s="88"/>
      <c r="K28" s="88"/>
      <c r="L28" s="88"/>
      <c r="M28" s="88"/>
      <c r="N28" s="89"/>
    </row>
    <row r="29" spans="1:14" ht="13" x14ac:dyDescent="0.25">
      <c r="A29" s="36"/>
      <c r="B29" s="37"/>
      <c r="C29" s="38"/>
      <c r="D29" s="87" t="s">
        <v>95</v>
      </c>
      <c r="E29" s="88"/>
      <c r="F29" s="88"/>
      <c r="G29" s="88"/>
      <c r="H29" s="88"/>
      <c r="I29" s="88"/>
      <c r="J29" s="88"/>
      <c r="K29" s="88"/>
      <c r="L29" s="88"/>
      <c r="M29" s="88"/>
      <c r="N29" s="89"/>
    </row>
    <row r="30" spans="1:14" ht="13" x14ac:dyDescent="0.25">
      <c r="A30" s="36"/>
      <c r="B30" s="37"/>
      <c r="C30" s="38"/>
      <c r="D30" s="87" t="s">
        <v>96</v>
      </c>
      <c r="E30" s="88"/>
      <c r="F30" s="88"/>
      <c r="G30" s="88"/>
      <c r="H30" s="88"/>
      <c r="I30" s="88"/>
      <c r="J30" s="88"/>
      <c r="K30" s="88"/>
      <c r="L30" s="88"/>
      <c r="M30" s="88"/>
      <c r="N30" s="89"/>
    </row>
    <row r="31" spans="1:14" ht="13" x14ac:dyDescent="0.25">
      <c r="A31" s="33"/>
      <c r="B31" s="34"/>
      <c r="C31" s="35"/>
      <c r="D31" s="79" t="s">
        <v>97</v>
      </c>
      <c r="E31" s="80"/>
      <c r="F31" s="80"/>
      <c r="G31" s="80"/>
      <c r="H31" s="80"/>
      <c r="I31" s="80"/>
      <c r="J31" s="80"/>
      <c r="K31" s="80"/>
      <c r="L31" s="80"/>
      <c r="M31" s="80"/>
      <c r="N31" s="81"/>
    </row>
    <row r="32" spans="1:14" ht="12.75" customHeight="1" x14ac:dyDescent="0.25">
      <c r="A32" s="31" t="s">
        <v>98</v>
      </c>
      <c r="B32" s="244"/>
      <c r="C32" s="32"/>
      <c r="D32" s="77" t="s">
        <v>99</v>
      </c>
      <c r="E32" s="245"/>
      <c r="F32" s="245"/>
      <c r="G32" s="245"/>
      <c r="H32" s="245"/>
      <c r="I32" s="245"/>
      <c r="J32" s="245"/>
      <c r="K32" s="245"/>
      <c r="L32" s="245"/>
      <c r="M32" s="245"/>
      <c r="N32" s="78"/>
    </row>
    <row r="33" spans="1:14" ht="13" x14ac:dyDescent="0.25">
      <c r="A33" s="33"/>
      <c r="B33" s="34"/>
      <c r="C33" s="35"/>
      <c r="D33" s="79" t="s">
        <v>100</v>
      </c>
      <c r="E33" s="80"/>
      <c r="F33" s="80"/>
      <c r="G33" s="80"/>
      <c r="H33" s="80"/>
      <c r="I33" s="80"/>
      <c r="J33" s="80"/>
      <c r="K33" s="80"/>
      <c r="L33" s="80"/>
      <c r="M33" s="80"/>
      <c r="N33" s="81"/>
    </row>
    <row r="34" spans="1:14" ht="13" x14ac:dyDescent="0.25">
      <c r="A34" s="106" t="s">
        <v>101</v>
      </c>
      <c r="B34" s="253"/>
      <c r="C34" s="107"/>
      <c r="D34" s="310" t="s">
        <v>102</v>
      </c>
      <c r="E34" s="311"/>
      <c r="F34" s="311"/>
      <c r="G34" s="311"/>
      <c r="H34" s="311"/>
      <c r="I34" s="311"/>
      <c r="J34" s="311"/>
      <c r="K34" s="311"/>
      <c r="L34" s="311"/>
      <c r="M34" s="311"/>
      <c r="N34" s="312"/>
    </row>
    <row r="35" spans="1:14" ht="13" x14ac:dyDescent="0.25">
      <c r="A35" s="90"/>
      <c r="B35" s="37"/>
      <c r="C35" s="91"/>
      <c r="D35" s="313"/>
      <c r="E35" s="314"/>
      <c r="F35" s="314"/>
      <c r="G35" s="314"/>
      <c r="H35" s="314"/>
      <c r="I35" s="314"/>
      <c r="J35" s="314"/>
      <c r="K35" s="314"/>
      <c r="L35" s="314"/>
      <c r="M35" s="314"/>
      <c r="N35" s="315"/>
    </row>
    <row r="36" spans="1:14" ht="12.75" customHeight="1" x14ac:dyDescent="0.25">
      <c r="A36" s="92" t="s">
        <v>103</v>
      </c>
      <c r="B36" s="83"/>
      <c r="C36" s="254"/>
      <c r="D36" s="249" t="s">
        <v>104</v>
      </c>
      <c r="E36" s="250"/>
      <c r="F36" s="250"/>
      <c r="G36" s="250"/>
      <c r="H36" s="250"/>
      <c r="I36" s="250"/>
      <c r="J36" s="250"/>
      <c r="K36" s="250"/>
      <c r="L36" s="250"/>
      <c r="M36" s="250"/>
      <c r="N36" s="251"/>
    </row>
    <row r="37" spans="1:14" ht="12.75" customHeight="1" x14ac:dyDescent="0.25">
      <c r="A37" s="82" t="s">
        <v>105</v>
      </c>
      <c r="B37" s="83"/>
      <c r="C37" s="254"/>
      <c r="D37" s="249" t="s">
        <v>106</v>
      </c>
      <c r="E37" s="250"/>
      <c r="F37" s="250"/>
      <c r="G37" s="250"/>
      <c r="H37" s="250"/>
      <c r="I37" s="250"/>
      <c r="J37" s="250"/>
      <c r="K37" s="250"/>
      <c r="L37" s="250"/>
      <c r="M37" s="250"/>
      <c r="N37" s="251"/>
    </row>
    <row r="38" spans="1:14" ht="12.75" customHeight="1" x14ac:dyDescent="0.25">
      <c r="A38" s="316" t="s">
        <v>107</v>
      </c>
      <c r="B38" s="317"/>
      <c r="C38" s="318"/>
      <c r="D38" s="310" t="s">
        <v>4379</v>
      </c>
      <c r="E38" s="311"/>
      <c r="F38" s="311"/>
      <c r="G38" s="311"/>
      <c r="H38" s="311"/>
      <c r="I38" s="311"/>
      <c r="J38" s="311"/>
      <c r="K38" s="311"/>
      <c r="L38" s="311"/>
      <c r="M38" s="311"/>
      <c r="N38" s="312"/>
    </row>
    <row r="39" spans="1:14" ht="12.75" customHeight="1" x14ac:dyDescent="0.25">
      <c r="A39" s="319"/>
      <c r="B39" s="320"/>
      <c r="C39" s="321"/>
      <c r="D39" s="322"/>
      <c r="E39" s="323"/>
      <c r="F39" s="323"/>
      <c r="G39" s="323"/>
      <c r="H39" s="323"/>
      <c r="I39" s="323"/>
      <c r="J39" s="323"/>
      <c r="K39" s="323"/>
      <c r="L39" s="323"/>
      <c r="M39" s="323"/>
      <c r="N39" s="324"/>
    </row>
    <row r="40" spans="1:14" ht="12.75" customHeight="1" x14ac:dyDescent="0.25">
      <c r="A40" s="316" t="s">
        <v>108</v>
      </c>
      <c r="B40" s="317"/>
      <c r="C40" s="318"/>
      <c r="D40" s="310" t="s">
        <v>109</v>
      </c>
      <c r="E40" s="311"/>
      <c r="F40" s="311"/>
      <c r="G40" s="311"/>
      <c r="H40" s="311"/>
      <c r="I40" s="311"/>
      <c r="J40" s="311"/>
      <c r="K40" s="311"/>
      <c r="L40" s="311"/>
      <c r="M40" s="311"/>
      <c r="N40" s="312"/>
    </row>
    <row r="41" spans="1:14" ht="12.75" customHeight="1" x14ac:dyDescent="0.25">
      <c r="A41" s="319"/>
      <c r="B41" s="320"/>
      <c r="C41" s="321"/>
      <c r="D41" s="322"/>
      <c r="E41" s="323"/>
      <c r="F41" s="323"/>
      <c r="G41" s="323"/>
      <c r="H41" s="323"/>
      <c r="I41" s="323"/>
      <c r="J41" s="323"/>
      <c r="K41" s="323"/>
      <c r="L41" s="323"/>
      <c r="M41" s="323"/>
      <c r="N41" s="324"/>
    </row>
    <row r="42" spans="1:14" ht="12.75" customHeight="1" x14ac:dyDescent="0.25">
      <c r="A42" s="106" t="s">
        <v>110</v>
      </c>
      <c r="B42" s="253"/>
      <c r="C42" s="107"/>
      <c r="D42" s="298" t="s">
        <v>111</v>
      </c>
      <c r="E42" s="299"/>
      <c r="F42" s="299"/>
      <c r="G42" s="299"/>
      <c r="H42" s="299"/>
      <c r="I42" s="299"/>
      <c r="J42" s="299"/>
      <c r="K42" s="299"/>
      <c r="L42" s="299"/>
      <c r="M42" s="299"/>
      <c r="N42" s="300"/>
    </row>
    <row r="43" spans="1:14" ht="12.75" customHeight="1" x14ac:dyDescent="0.25">
      <c r="A43" s="108"/>
      <c r="B43" s="109"/>
      <c r="C43" s="110"/>
      <c r="D43" s="301"/>
      <c r="E43" s="302"/>
      <c r="F43" s="302"/>
      <c r="G43" s="302"/>
      <c r="H43" s="302"/>
      <c r="I43" s="302"/>
      <c r="J43" s="302"/>
      <c r="K43" s="302"/>
      <c r="L43" s="302"/>
      <c r="M43" s="302"/>
      <c r="N43" s="303"/>
    </row>
    <row r="45" spans="1:14" ht="12.75" customHeight="1" x14ac:dyDescent="0.25">
      <c r="A45" s="240" t="s">
        <v>112</v>
      </c>
      <c r="B45" s="241"/>
      <c r="C45" s="241"/>
      <c r="D45" s="241"/>
      <c r="E45" s="241"/>
      <c r="F45" s="241"/>
      <c r="G45" s="241"/>
      <c r="H45" s="241"/>
      <c r="I45" s="241"/>
      <c r="J45" s="241"/>
      <c r="K45" s="241"/>
      <c r="L45" s="241"/>
      <c r="M45" s="241"/>
      <c r="N45" s="242"/>
    </row>
    <row r="46" spans="1:14" ht="12.75" customHeight="1" x14ac:dyDescent="0.25">
      <c r="A46" s="39" t="s">
        <v>113</v>
      </c>
      <c r="B46" s="255"/>
      <c r="C46" s="255"/>
      <c r="D46" s="255"/>
      <c r="E46" s="255"/>
      <c r="F46" s="255"/>
      <c r="G46" s="255"/>
      <c r="H46" s="255"/>
      <c r="I46" s="255"/>
      <c r="J46" s="255"/>
      <c r="K46" s="255"/>
      <c r="L46" s="255"/>
      <c r="M46" s="255"/>
      <c r="N46" s="40"/>
    </row>
    <row r="47" spans="1:14" ht="12.75" customHeight="1" x14ac:dyDescent="0.25">
      <c r="A47" s="41" t="s">
        <v>114</v>
      </c>
      <c r="B47" s="3" t="s">
        <v>115</v>
      </c>
      <c r="C47" s="3"/>
      <c r="D47" s="3"/>
      <c r="E47" s="3"/>
      <c r="F47" s="3"/>
      <c r="G47" s="3"/>
      <c r="H47" s="3"/>
      <c r="I47" s="3"/>
      <c r="J47" s="3"/>
      <c r="K47" s="3"/>
      <c r="L47" s="3"/>
      <c r="M47" s="3"/>
      <c r="N47" s="4"/>
    </row>
    <row r="48" spans="1:14" ht="12.75" customHeight="1" x14ac:dyDescent="0.25">
      <c r="A48" s="41" t="s">
        <v>116</v>
      </c>
      <c r="B48" s="3" t="s">
        <v>117</v>
      </c>
      <c r="C48" s="3"/>
      <c r="D48" s="3"/>
      <c r="E48" s="3"/>
      <c r="F48" s="3"/>
      <c r="G48" s="3"/>
      <c r="H48" s="3"/>
      <c r="I48" s="3"/>
      <c r="J48" s="3"/>
      <c r="K48" s="3"/>
      <c r="L48" s="3"/>
      <c r="M48" s="3"/>
      <c r="N48" s="4"/>
    </row>
    <row r="49" spans="1:14" ht="12.75" customHeight="1" x14ac:dyDescent="0.25">
      <c r="A49" s="41" t="s">
        <v>118</v>
      </c>
      <c r="B49" s="3" t="s">
        <v>119</v>
      </c>
      <c r="C49" s="3"/>
      <c r="D49" s="3"/>
      <c r="E49" s="3"/>
      <c r="F49" s="3"/>
      <c r="G49" s="3"/>
      <c r="H49" s="3"/>
      <c r="I49" s="3"/>
      <c r="J49" s="3"/>
      <c r="K49" s="3"/>
      <c r="L49" s="3"/>
      <c r="M49" s="3"/>
      <c r="N49" s="4"/>
    </row>
    <row r="50" spans="1:14" ht="12.75" customHeight="1" x14ac:dyDescent="0.25">
      <c r="A50" s="41" t="s">
        <v>120</v>
      </c>
      <c r="B50" s="3" t="s">
        <v>121</v>
      </c>
      <c r="C50" s="3"/>
      <c r="D50" s="3"/>
      <c r="E50" s="3"/>
      <c r="F50" s="3"/>
      <c r="G50" s="3"/>
      <c r="H50" s="3"/>
      <c r="I50" s="3"/>
      <c r="J50" s="3"/>
      <c r="K50" s="3"/>
      <c r="L50" s="3"/>
      <c r="M50" s="3"/>
      <c r="N50" s="4"/>
    </row>
    <row r="51" spans="1:14" ht="12.75" customHeight="1" x14ac:dyDescent="0.25">
      <c r="A51" s="41" t="s">
        <v>122</v>
      </c>
      <c r="B51" s="3" t="s">
        <v>123</v>
      </c>
      <c r="C51" s="3"/>
      <c r="D51" s="3"/>
      <c r="E51" s="3"/>
      <c r="F51" s="3"/>
      <c r="G51" s="3"/>
      <c r="H51" s="3"/>
      <c r="I51" s="3"/>
      <c r="J51" s="3"/>
      <c r="K51" s="3"/>
      <c r="L51" s="3"/>
      <c r="M51" s="3"/>
      <c r="N51" s="4"/>
    </row>
    <row r="52" spans="1:14" ht="12.75" customHeight="1" x14ac:dyDescent="0.25">
      <c r="A52" s="41" t="s">
        <v>124</v>
      </c>
      <c r="B52" s="3" t="s">
        <v>125</v>
      </c>
      <c r="C52" s="3"/>
      <c r="D52" s="3"/>
      <c r="E52" s="3"/>
      <c r="F52" s="3"/>
      <c r="G52" s="3"/>
      <c r="H52" s="3"/>
      <c r="I52" s="3"/>
      <c r="J52" s="3"/>
      <c r="K52" s="3"/>
      <c r="L52" s="3"/>
      <c r="M52" s="3"/>
      <c r="N52" s="4"/>
    </row>
    <row r="53" spans="1:14" ht="12.75" customHeight="1" x14ac:dyDescent="0.25">
      <c r="A53" s="41" t="s">
        <v>126</v>
      </c>
      <c r="B53" s="3" t="s">
        <v>127</v>
      </c>
      <c r="C53" s="3"/>
      <c r="D53" s="3"/>
      <c r="E53" s="3"/>
      <c r="F53" s="3"/>
      <c r="G53" s="3"/>
      <c r="H53" s="3"/>
      <c r="I53" s="3"/>
      <c r="J53" s="3"/>
      <c r="K53" s="3"/>
      <c r="L53" s="3"/>
      <c r="M53" s="3"/>
      <c r="N53" s="4"/>
    </row>
    <row r="54" spans="1:14" ht="12.75" customHeight="1" x14ac:dyDescent="0.25">
      <c r="A54" s="41" t="s">
        <v>128</v>
      </c>
      <c r="B54" s="3" t="s">
        <v>129</v>
      </c>
      <c r="C54" s="3"/>
      <c r="D54" s="3"/>
      <c r="E54" s="3"/>
      <c r="F54" s="3"/>
      <c r="G54" s="3"/>
      <c r="H54" s="3"/>
      <c r="I54" s="3"/>
      <c r="J54" s="3"/>
      <c r="K54" s="3"/>
      <c r="L54" s="3"/>
      <c r="M54" s="3"/>
      <c r="N54" s="4"/>
    </row>
    <row r="55" spans="1:14" ht="12.75" customHeight="1" x14ac:dyDescent="0.25">
      <c r="A55" s="42"/>
      <c r="B55" s="3"/>
      <c r="C55" s="3"/>
      <c r="D55" s="3"/>
      <c r="E55" s="3"/>
      <c r="F55" s="3"/>
      <c r="G55" s="3"/>
      <c r="H55" s="3"/>
      <c r="I55" s="3"/>
      <c r="J55" s="3"/>
      <c r="K55" s="3"/>
      <c r="L55" s="3"/>
      <c r="M55" s="3"/>
      <c r="N55" s="4"/>
    </row>
    <row r="56" spans="1:14" ht="12.75" customHeight="1" x14ac:dyDescent="0.25">
      <c r="A56" s="2" t="s">
        <v>130</v>
      </c>
      <c r="B56" s="43"/>
      <c r="C56" s="43"/>
      <c r="D56" s="43"/>
      <c r="E56" s="43"/>
      <c r="F56" s="43"/>
      <c r="G56" s="43"/>
      <c r="H56" s="43"/>
      <c r="I56" s="43"/>
      <c r="J56" s="43"/>
      <c r="K56" s="43"/>
      <c r="L56" s="43"/>
      <c r="M56" s="43"/>
      <c r="N56" s="44"/>
    </row>
    <row r="57" spans="1:14" ht="12.75" customHeight="1" x14ac:dyDescent="0.25">
      <c r="A57" s="42"/>
      <c r="B57" s="3"/>
      <c r="C57" s="3"/>
      <c r="D57" s="3"/>
      <c r="E57" s="3"/>
      <c r="F57" s="3"/>
      <c r="G57" s="3"/>
      <c r="H57" s="3"/>
      <c r="I57" s="3"/>
      <c r="J57" s="3"/>
      <c r="K57" s="3"/>
      <c r="L57" s="3"/>
      <c r="M57" s="3"/>
      <c r="N57" s="4"/>
    </row>
    <row r="58" spans="1:14" ht="12.75" customHeight="1" x14ac:dyDescent="0.25">
      <c r="A58" s="45" t="s">
        <v>131</v>
      </c>
      <c r="B58" s="46"/>
      <c r="C58" s="46"/>
      <c r="D58" s="46"/>
      <c r="E58" s="46"/>
      <c r="F58" s="46"/>
      <c r="G58" s="46"/>
      <c r="H58" s="46"/>
      <c r="I58" s="46"/>
      <c r="J58" s="46"/>
      <c r="K58" s="46"/>
      <c r="L58" s="46"/>
      <c r="M58" s="46"/>
      <c r="N58" s="47"/>
    </row>
    <row r="59" spans="1:14" ht="12.75" customHeight="1" x14ac:dyDescent="0.25">
      <c r="A59" s="41" t="s">
        <v>114</v>
      </c>
      <c r="B59" s="3" t="s">
        <v>132</v>
      </c>
      <c r="C59" s="3"/>
      <c r="D59" s="3"/>
      <c r="E59" s="3"/>
      <c r="F59" s="3"/>
      <c r="G59" s="3"/>
      <c r="H59" s="3"/>
      <c r="I59" s="3"/>
      <c r="J59" s="3"/>
      <c r="K59" s="3"/>
      <c r="L59" s="3"/>
      <c r="M59" s="3"/>
      <c r="N59" s="4"/>
    </row>
    <row r="60" spans="1:14" ht="12.75" customHeight="1" x14ac:dyDescent="0.25">
      <c r="A60" s="41" t="s">
        <v>116</v>
      </c>
      <c r="B60" s="3" t="s">
        <v>133</v>
      </c>
      <c r="C60" s="3"/>
      <c r="D60" s="3"/>
      <c r="E60" s="3"/>
      <c r="F60" s="3"/>
      <c r="G60" s="3"/>
      <c r="H60" s="3"/>
      <c r="I60" s="3"/>
      <c r="J60" s="3"/>
      <c r="K60" s="3"/>
      <c r="L60" s="3"/>
      <c r="M60" s="3"/>
      <c r="N60" s="4"/>
    </row>
    <row r="61" spans="1:14" ht="12.75" customHeight="1" x14ac:dyDescent="0.25">
      <c r="A61" s="41" t="s">
        <v>118</v>
      </c>
      <c r="B61" s="3" t="s">
        <v>134</v>
      </c>
      <c r="C61" s="3"/>
      <c r="D61" s="3"/>
      <c r="E61" s="3"/>
      <c r="F61" s="3"/>
      <c r="G61" s="3"/>
      <c r="H61" s="3"/>
      <c r="I61" s="3"/>
      <c r="J61" s="3"/>
      <c r="K61" s="3"/>
      <c r="L61" s="3"/>
      <c r="M61" s="3"/>
      <c r="N61" s="4"/>
    </row>
    <row r="62" spans="1:14" ht="12.75" customHeight="1" x14ac:dyDescent="0.25">
      <c r="A62" s="48"/>
      <c r="B62" s="5"/>
      <c r="C62" s="5"/>
      <c r="D62" s="5"/>
      <c r="E62" s="5"/>
      <c r="F62" s="5"/>
      <c r="G62" s="5"/>
      <c r="H62" s="5"/>
      <c r="I62" s="5"/>
      <c r="J62" s="5"/>
      <c r="K62" s="5"/>
      <c r="L62" s="5"/>
      <c r="M62" s="5"/>
      <c r="N62" s="6"/>
    </row>
  </sheetData>
  <sheetProtection sort="0" autoFilter="0"/>
  <mergeCells count="7">
    <mergeCell ref="D42:N43"/>
    <mergeCell ref="D17:N18"/>
    <mergeCell ref="D34:N35"/>
    <mergeCell ref="A38:C39"/>
    <mergeCell ref="D38:N39"/>
    <mergeCell ref="A40:C41"/>
    <mergeCell ref="D40:N41"/>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9CA-535D-44C0-BC79-A8837095C036}">
  <dimension ref="A1:AA303"/>
  <sheetViews>
    <sheetView showRuler="0" zoomScale="90" zoomScaleNormal="90" workbookViewId="0">
      <pane ySplit="2" topLeftCell="A254" activePane="bottomLeft" state="frozen"/>
      <selection activeCell="K2" sqref="K2:K256"/>
      <selection pane="bottomLeft" activeCell="J3" sqref="J3:J275"/>
    </sheetView>
  </sheetViews>
  <sheetFormatPr defaultColWidth="10.7265625" defaultRowHeight="13.5" customHeight="1" x14ac:dyDescent="0.25"/>
  <cols>
    <col min="1" max="1" width="13.7265625" style="161" customWidth="1"/>
    <col min="2" max="2" width="10.7265625" style="182" bestFit="1" customWidth="1"/>
    <col min="3" max="3" width="17.7265625" style="182" customWidth="1"/>
    <col min="4" max="4" width="14.7265625" style="161" customWidth="1"/>
    <col min="5" max="5" width="23.26953125" style="161" customWidth="1"/>
    <col min="6" max="6" width="40" style="161" customWidth="1"/>
    <col min="7" max="7" width="38.26953125" style="161" customWidth="1"/>
    <col min="8" max="8" width="26.453125" style="161" customWidth="1"/>
    <col min="9" max="9" width="23.26953125" style="161" customWidth="1"/>
    <col min="10" max="10" width="13.7265625" style="161" customWidth="1"/>
    <col min="11" max="11" width="34" style="161" hidden="1" customWidth="1"/>
    <col min="12" max="12" width="16.453125" style="161" customWidth="1"/>
    <col min="13" max="13" width="14.81640625" style="183" customWidth="1"/>
    <col min="14" max="14" width="12.453125" style="183" customWidth="1"/>
    <col min="15" max="15" width="56.453125" style="183" customWidth="1"/>
    <col min="16" max="16" width="3.26953125" style="161" customWidth="1"/>
    <col min="17" max="17" width="17.453125" style="161" customWidth="1"/>
    <col min="18" max="18" width="20.7265625" style="161" customWidth="1"/>
    <col min="19" max="19" width="49.7265625" style="161" customWidth="1"/>
    <col min="20" max="20" width="49.7265625" style="184" customWidth="1"/>
    <col min="21" max="21" width="45.26953125" style="161" customWidth="1"/>
    <col min="22" max="22" width="14.7265625" style="161" customWidth="1"/>
    <col min="23" max="23" width="46.81640625" style="130" hidden="1" customWidth="1"/>
    <col min="24" max="24" width="30.26953125" style="130" hidden="1" customWidth="1"/>
    <col min="26" max="26" width="9.26953125" style="130" customWidth="1"/>
    <col min="27" max="27" width="18.7265625" style="185" hidden="1" customWidth="1"/>
    <col min="28" max="31" width="9.26953125" style="130" customWidth="1"/>
    <col min="32" max="16384" width="10.7265625" style="130"/>
  </cols>
  <sheetData>
    <row r="1" spans="1:27" ht="13" x14ac:dyDescent="0.3">
      <c r="A1" s="123" t="s">
        <v>55</v>
      </c>
      <c r="B1" s="124"/>
      <c r="C1" s="124"/>
      <c r="D1" s="124"/>
      <c r="E1" s="124"/>
      <c r="F1" s="124"/>
      <c r="G1" s="124"/>
      <c r="H1" s="124"/>
      <c r="I1" s="124"/>
      <c r="J1" s="124"/>
      <c r="K1" s="125"/>
      <c r="L1" s="125"/>
      <c r="M1" s="126"/>
      <c r="N1" s="126"/>
      <c r="O1" s="126"/>
      <c r="P1" s="127"/>
      <c r="Q1" s="126"/>
      <c r="R1" s="126"/>
      <c r="S1" s="126"/>
      <c r="T1" s="128"/>
      <c r="U1" s="126"/>
      <c r="V1" s="129"/>
      <c r="W1" s="126"/>
      <c r="X1" s="126"/>
      <c r="AA1" s="126"/>
    </row>
    <row r="2" spans="1:27" ht="30.75" customHeight="1" x14ac:dyDescent="0.25">
      <c r="A2" s="131" t="s">
        <v>135</v>
      </c>
      <c r="B2" s="131" t="s">
        <v>136</v>
      </c>
      <c r="C2" s="131" t="s">
        <v>137</v>
      </c>
      <c r="D2" s="131" t="s">
        <v>138</v>
      </c>
      <c r="E2" s="131" t="s">
        <v>139</v>
      </c>
      <c r="F2" s="131" t="s">
        <v>140</v>
      </c>
      <c r="G2" s="131" t="s">
        <v>141</v>
      </c>
      <c r="H2" s="131" t="s">
        <v>142</v>
      </c>
      <c r="I2" s="131" t="s">
        <v>143</v>
      </c>
      <c r="J2" s="131" t="s">
        <v>144</v>
      </c>
      <c r="K2" s="132" t="s">
        <v>145</v>
      </c>
      <c r="L2" s="131" t="s">
        <v>146</v>
      </c>
      <c r="M2" s="131" t="s">
        <v>147</v>
      </c>
      <c r="N2" s="133" t="s">
        <v>148</v>
      </c>
      <c r="O2" s="133" t="s">
        <v>149</v>
      </c>
      <c r="P2" s="134"/>
      <c r="Q2" s="135" t="s">
        <v>150</v>
      </c>
      <c r="R2" s="135" t="s">
        <v>151</v>
      </c>
      <c r="S2" s="135" t="s">
        <v>152</v>
      </c>
      <c r="T2" s="135" t="s">
        <v>153</v>
      </c>
      <c r="U2" s="135" t="s">
        <v>154</v>
      </c>
      <c r="V2" s="135" t="s">
        <v>155</v>
      </c>
      <c r="W2" s="136" t="s">
        <v>156</v>
      </c>
      <c r="X2" s="122" t="s">
        <v>157</v>
      </c>
      <c r="AA2" s="137" t="s">
        <v>158</v>
      </c>
    </row>
    <row r="3" spans="1:27" ht="115.5" customHeight="1" x14ac:dyDescent="0.25">
      <c r="A3" s="256" t="s">
        <v>159</v>
      </c>
      <c r="B3" s="138" t="s">
        <v>160</v>
      </c>
      <c r="C3" s="138" t="s">
        <v>161</v>
      </c>
      <c r="D3" s="139" t="s">
        <v>162</v>
      </c>
      <c r="E3" s="138" t="s">
        <v>163</v>
      </c>
      <c r="F3" s="138" t="s">
        <v>164</v>
      </c>
      <c r="G3" s="139" t="s">
        <v>165</v>
      </c>
      <c r="H3" s="139" t="s">
        <v>165</v>
      </c>
      <c r="I3" s="140"/>
      <c r="J3" s="284"/>
      <c r="K3" s="140" t="s">
        <v>166</v>
      </c>
      <c r="L3" s="193" t="s">
        <v>167</v>
      </c>
      <c r="M3" s="142" t="s">
        <v>168</v>
      </c>
      <c r="N3" s="142" t="s">
        <v>169</v>
      </c>
      <c r="O3" s="143" t="s">
        <v>170</v>
      </c>
      <c r="P3" s="134"/>
      <c r="Q3" s="140"/>
      <c r="R3" s="140"/>
      <c r="S3" s="140"/>
      <c r="T3" s="144" t="s">
        <v>171</v>
      </c>
      <c r="U3" s="140"/>
      <c r="V3" s="144"/>
      <c r="W3" s="194" t="s">
        <v>172</v>
      </c>
      <c r="X3" s="144" t="s">
        <v>173</v>
      </c>
      <c r="AA3" s="145" t="e">
        <f>IF(OR(J3="Fail",ISBLANK(J3)),INDEX('Issue Code Table'!C:C,MATCH(N:N,'Issue Code Table'!A:A,0)),IF(M3="Critical",6,IF(M3="Significant",5,IF(M3="Moderate",3,2))))</f>
        <v>#N/A</v>
      </c>
    </row>
    <row r="4" spans="1:27" ht="84.75" customHeight="1" x14ac:dyDescent="0.25">
      <c r="A4" s="256" t="s">
        <v>174</v>
      </c>
      <c r="B4" s="138" t="s">
        <v>175</v>
      </c>
      <c r="C4" s="138" t="s">
        <v>176</v>
      </c>
      <c r="D4" s="139" t="s">
        <v>162</v>
      </c>
      <c r="E4" s="138" t="s">
        <v>177</v>
      </c>
      <c r="F4" s="138" t="s">
        <v>178</v>
      </c>
      <c r="G4" s="139" t="s">
        <v>179</v>
      </c>
      <c r="H4" s="139" t="s">
        <v>179</v>
      </c>
      <c r="I4" s="140"/>
      <c r="J4" s="284"/>
      <c r="K4" s="140" t="s">
        <v>180</v>
      </c>
      <c r="L4" s="141"/>
      <c r="M4" s="142" t="s">
        <v>181</v>
      </c>
      <c r="N4" s="146" t="s">
        <v>182</v>
      </c>
      <c r="O4" s="147" t="s">
        <v>183</v>
      </c>
      <c r="P4" s="134"/>
      <c r="Q4" s="140"/>
      <c r="R4" s="140"/>
      <c r="S4" s="140"/>
      <c r="T4" s="138" t="s">
        <v>184</v>
      </c>
      <c r="U4" s="140"/>
      <c r="V4" s="144"/>
      <c r="W4" s="138" t="s">
        <v>184</v>
      </c>
      <c r="X4" s="144" t="s">
        <v>185</v>
      </c>
      <c r="AA4" s="145" t="e">
        <f>IF(OR(J4="Fail",ISBLANK(J4)),INDEX('Issue Code Table'!C:C,MATCH(N:N,'Issue Code Table'!A:A,0)),IF(M4="Critical",6,IF(M4="Significant",5,IF(M4="Moderate",3,2))))</f>
        <v>#N/A</v>
      </c>
    </row>
    <row r="5" spans="1:27" s="278" customFormat="1" ht="62.25" customHeight="1" x14ac:dyDescent="0.25">
      <c r="A5" s="256" t="s">
        <v>186</v>
      </c>
      <c r="B5" s="272" t="s">
        <v>187</v>
      </c>
      <c r="C5" s="272" t="s">
        <v>188</v>
      </c>
      <c r="D5" s="273" t="s">
        <v>162</v>
      </c>
      <c r="E5" s="274" t="s">
        <v>189</v>
      </c>
      <c r="F5" s="272" t="s">
        <v>190</v>
      </c>
      <c r="G5" s="272" t="s">
        <v>4410</v>
      </c>
      <c r="H5" s="272" t="s">
        <v>191</v>
      </c>
      <c r="I5" s="167"/>
      <c r="J5" s="284"/>
      <c r="K5" s="273" t="s">
        <v>192</v>
      </c>
      <c r="L5" s="272" t="s">
        <v>193</v>
      </c>
      <c r="M5" s="275" t="s">
        <v>181</v>
      </c>
      <c r="N5" s="276" t="s">
        <v>4411</v>
      </c>
      <c r="O5" s="186" t="s">
        <v>4412</v>
      </c>
      <c r="P5" s="277"/>
      <c r="Q5" s="167"/>
      <c r="R5" s="167"/>
      <c r="S5" s="273"/>
      <c r="T5" s="139" t="s">
        <v>194</v>
      </c>
      <c r="U5" s="140"/>
      <c r="V5" s="144"/>
      <c r="W5" s="138" t="s">
        <v>195</v>
      </c>
      <c r="X5" s="138" t="s">
        <v>4408</v>
      </c>
      <c r="AA5" s="145" t="e">
        <f>IF(OR(J5="Fail",ISBLANK(J5)),INDEX('Issue Code Table'!C:C,MATCH(N:N,'Issue Code Table'!A:A,0)),IF(M5="Critical",6,IF(M5="Significant",5,IF(M5="Moderate",3,2))))</f>
        <v>#N/A</v>
      </c>
    </row>
    <row r="6" spans="1:27" s="278" customFormat="1" ht="62.25" customHeight="1" x14ac:dyDescent="0.25">
      <c r="A6" s="256" t="s">
        <v>196</v>
      </c>
      <c r="B6" s="272" t="s">
        <v>197</v>
      </c>
      <c r="C6" s="272" t="s">
        <v>198</v>
      </c>
      <c r="D6" s="273" t="s">
        <v>162</v>
      </c>
      <c r="E6" s="274" t="s">
        <v>199</v>
      </c>
      <c r="F6" s="272" t="s">
        <v>200</v>
      </c>
      <c r="G6" s="272" t="s">
        <v>201</v>
      </c>
      <c r="H6" s="272" t="s">
        <v>202</v>
      </c>
      <c r="I6" s="167"/>
      <c r="J6" s="284"/>
      <c r="K6" s="273" t="s">
        <v>203</v>
      </c>
      <c r="L6" s="272"/>
      <c r="M6" s="275" t="s">
        <v>181</v>
      </c>
      <c r="N6" s="186" t="s">
        <v>204</v>
      </c>
      <c r="O6" s="186" t="s">
        <v>205</v>
      </c>
      <c r="P6" s="277"/>
      <c r="Q6" s="167"/>
      <c r="R6" s="167"/>
      <c r="S6" s="273"/>
      <c r="T6" s="139" t="s">
        <v>206</v>
      </c>
      <c r="U6" s="140"/>
      <c r="V6" s="144"/>
      <c r="W6" s="138" t="s">
        <v>206</v>
      </c>
      <c r="X6" s="138" t="s">
        <v>207</v>
      </c>
      <c r="AA6" s="145">
        <f>IF(OR(J6="Fail",ISBLANK(J6)),INDEX('Issue Code Table'!C:C,MATCH(N:N,'Issue Code Table'!A:A,0)),IF(M6="Critical",6,IF(M6="Significant",5,IF(M6="Moderate",3,2))))</f>
        <v>6</v>
      </c>
    </row>
    <row r="7" spans="1:27" ht="110.25" customHeight="1" x14ac:dyDescent="0.25">
      <c r="A7" s="256" t="s">
        <v>208</v>
      </c>
      <c r="B7" s="140" t="s">
        <v>209</v>
      </c>
      <c r="C7" s="140" t="s">
        <v>210</v>
      </c>
      <c r="D7" s="140" t="s">
        <v>211</v>
      </c>
      <c r="E7" s="140" t="s">
        <v>212</v>
      </c>
      <c r="F7" s="140" t="s">
        <v>213</v>
      </c>
      <c r="G7" s="140" t="s">
        <v>214</v>
      </c>
      <c r="H7" s="140" t="s">
        <v>215</v>
      </c>
      <c r="I7" s="140"/>
      <c r="J7" s="284"/>
      <c r="K7" s="149" t="s">
        <v>216</v>
      </c>
      <c r="L7" s="141"/>
      <c r="M7" s="150" t="s">
        <v>217</v>
      </c>
      <c r="N7" s="150" t="s">
        <v>218</v>
      </c>
      <c r="O7" s="150" t="s">
        <v>219</v>
      </c>
      <c r="P7" s="134"/>
      <c r="Q7" s="152" t="s">
        <v>220</v>
      </c>
      <c r="R7" s="140" t="s">
        <v>221</v>
      </c>
      <c r="S7" s="140" t="s">
        <v>222</v>
      </c>
      <c r="T7" s="140" t="s">
        <v>223</v>
      </c>
      <c r="U7" s="140" t="s">
        <v>224</v>
      </c>
      <c r="V7" s="186" t="s">
        <v>225</v>
      </c>
      <c r="W7" s="138" t="s">
        <v>226</v>
      </c>
      <c r="X7" s="144"/>
      <c r="AA7" s="145">
        <f>IF(OR(J7="Fail",ISBLANK(J7)),INDEX('Issue Code Table'!C:C,MATCH(N:N,'Issue Code Table'!A:A,0)),IF(M7="Critical",6,IF(M7="Significant",5,IF(M7="Moderate",3,2))))</f>
        <v>3</v>
      </c>
    </row>
    <row r="8" spans="1:27" ht="128.25" customHeight="1" x14ac:dyDescent="0.25">
      <c r="A8" s="256" t="s">
        <v>227</v>
      </c>
      <c r="B8" s="140" t="s">
        <v>209</v>
      </c>
      <c r="C8" s="140" t="s">
        <v>210</v>
      </c>
      <c r="D8" s="140" t="s">
        <v>162</v>
      </c>
      <c r="E8" s="186" t="s">
        <v>228</v>
      </c>
      <c r="F8" s="186" t="s">
        <v>229</v>
      </c>
      <c r="G8" s="186" t="s">
        <v>214</v>
      </c>
      <c r="H8" s="186" t="s">
        <v>230</v>
      </c>
      <c r="I8" s="139"/>
      <c r="J8" s="284"/>
      <c r="K8" s="268" t="s">
        <v>231</v>
      </c>
      <c r="L8" s="270" t="s">
        <v>232</v>
      </c>
      <c r="M8" s="150" t="s">
        <v>181</v>
      </c>
      <c r="N8" s="150" t="s">
        <v>233</v>
      </c>
      <c r="O8" s="150" t="s">
        <v>234</v>
      </c>
      <c r="P8" s="134"/>
      <c r="Q8" s="152" t="s">
        <v>220</v>
      </c>
      <c r="R8" s="140" t="s">
        <v>235</v>
      </c>
      <c r="S8" s="140" t="s">
        <v>236</v>
      </c>
      <c r="T8" s="266" t="s">
        <v>237</v>
      </c>
      <c r="U8" s="140" t="s">
        <v>238</v>
      </c>
      <c r="V8" s="186" t="s">
        <v>239</v>
      </c>
      <c r="W8" s="266" t="s">
        <v>240</v>
      </c>
      <c r="X8" s="144" t="s">
        <v>241</v>
      </c>
      <c r="AA8" s="145">
        <f>IF(OR(J8="Fail",ISBLANK(J8)),INDEX('Issue Code Table'!C:C,MATCH(N:N,'Issue Code Table'!A:A,0)),IF(M8="Critical",6,IF(M8="Significant",5,IF(M8="Moderate",3,2))))</f>
        <v>5</v>
      </c>
    </row>
    <row r="9" spans="1:27" ht="128.25" customHeight="1" x14ac:dyDescent="0.25">
      <c r="A9" s="256" t="s">
        <v>242</v>
      </c>
      <c r="B9" s="140" t="s">
        <v>209</v>
      </c>
      <c r="C9" s="140" t="s">
        <v>210</v>
      </c>
      <c r="D9" s="140" t="s">
        <v>211</v>
      </c>
      <c r="E9" s="140" t="s">
        <v>243</v>
      </c>
      <c r="F9" s="140" t="s">
        <v>244</v>
      </c>
      <c r="G9" s="140" t="s">
        <v>214</v>
      </c>
      <c r="H9" s="140" t="s">
        <v>245</v>
      </c>
      <c r="I9" s="140"/>
      <c r="J9" s="284"/>
      <c r="K9" s="149" t="s">
        <v>246</v>
      </c>
      <c r="L9" s="141"/>
      <c r="M9" s="150" t="s">
        <v>217</v>
      </c>
      <c r="N9" s="150" t="s">
        <v>247</v>
      </c>
      <c r="O9" s="150" t="s">
        <v>248</v>
      </c>
      <c r="P9" s="134"/>
      <c r="Q9" s="152" t="s">
        <v>220</v>
      </c>
      <c r="R9" s="140" t="s">
        <v>249</v>
      </c>
      <c r="S9" s="140" t="s">
        <v>250</v>
      </c>
      <c r="T9" s="140" t="s">
        <v>251</v>
      </c>
      <c r="U9" s="140" t="s">
        <v>252</v>
      </c>
      <c r="V9" s="186" t="s">
        <v>253</v>
      </c>
      <c r="W9" s="138" t="s">
        <v>254</v>
      </c>
      <c r="X9" s="144"/>
      <c r="AA9" s="145">
        <f>IF(OR(J9="Fail",ISBLANK(J9)),INDEX('Issue Code Table'!C:C,MATCH(N:N,'Issue Code Table'!A:A,0)),IF(M9="Critical",6,IF(M9="Significant",5,IF(M9="Moderate",3,2))))</f>
        <v>5</v>
      </c>
    </row>
    <row r="10" spans="1:27" ht="110.25" customHeight="1" x14ac:dyDescent="0.25">
      <c r="A10" s="256" t="s">
        <v>255</v>
      </c>
      <c r="B10" s="140" t="s">
        <v>209</v>
      </c>
      <c r="C10" s="140" t="s">
        <v>210</v>
      </c>
      <c r="D10" s="140" t="s">
        <v>211</v>
      </c>
      <c r="E10" s="186" t="s">
        <v>256</v>
      </c>
      <c r="F10" s="186" t="s">
        <v>257</v>
      </c>
      <c r="G10" s="186" t="s">
        <v>214</v>
      </c>
      <c r="H10" s="267" t="s">
        <v>258</v>
      </c>
      <c r="I10" s="139"/>
      <c r="J10" s="284"/>
      <c r="K10" s="268" t="s">
        <v>259</v>
      </c>
      <c r="L10" s="269" t="s">
        <v>260</v>
      </c>
      <c r="M10" s="150" t="s">
        <v>181</v>
      </c>
      <c r="N10" s="150" t="s">
        <v>261</v>
      </c>
      <c r="O10" s="150" t="s">
        <v>262</v>
      </c>
      <c r="P10" s="134"/>
      <c r="Q10" s="152" t="s">
        <v>220</v>
      </c>
      <c r="R10" s="140" t="s">
        <v>263</v>
      </c>
      <c r="S10" s="140" t="s">
        <v>264</v>
      </c>
      <c r="T10" s="266" t="s">
        <v>265</v>
      </c>
      <c r="U10" s="140" t="s">
        <v>266</v>
      </c>
      <c r="V10" s="186" t="s">
        <v>267</v>
      </c>
      <c r="W10" s="266" t="s">
        <v>268</v>
      </c>
      <c r="X10" s="144" t="s">
        <v>241</v>
      </c>
      <c r="AA10" s="145">
        <f>IF(OR(J10="Fail",ISBLANK(J10)),INDEX('Issue Code Table'!C:C,MATCH(N:N,'Issue Code Table'!A:A,0)),IF(M10="Critical",6,IF(M10="Significant",5,IF(M10="Moderate",3,2))))</f>
        <v>6</v>
      </c>
    </row>
    <row r="11" spans="1:27" ht="128.25" customHeight="1" x14ac:dyDescent="0.25">
      <c r="A11" s="256" t="s">
        <v>269</v>
      </c>
      <c r="B11" s="140" t="s">
        <v>209</v>
      </c>
      <c r="C11" s="140" t="s">
        <v>210</v>
      </c>
      <c r="D11" s="140" t="s">
        <v>211</v>
      </c>
      <c r="E11" s="140" t="s">
        <v>270</v>
      </c>
      <c r="F11" s="140" t="s">
        <v>271</v>
      </c>
      <c r="G11" s="140" t="s">
        <v>214</v>
      </c>
      <c r="H11" s="140" t="s">
        <v>272</v>
      </c>
      <c r="I11" s="140"/>
      <c r="J11" s="284"/>
      <c r="K11" s="149" t="s">
        <v>273</v>
      </c>
      <c r="L11" s="141"/>
      <c r="M11" s="150" t="s">
        <v>181</v>
      </c>
      <c r="N11" s="150" t="s">
        <v>274</v>
      </c>
      <c r="O11" s="150" t="s">
        <v>275</v>
      </c>
      <c r="P11" s="134"/>
      <c r="Q11" s="152" t="s">
        <v>220</v>
      </c>
      <c r="R11" s="140" t="s">
        <v>276</v>
      </c>
      <c r="S11" s="140" t="s">
        <v>277</v>
      </c>
      <c r="T11" s="140" t="s">
        <v>278</v>
      </c>
      <c r="U11" s="140" t="s">
        <v>279</v>
      </c>
      <c r="V11" s="186" t="s">
        <v>280</v>
      </c>
      <c r="W11" s="138" t="s">
        <v>281</v>
      </c>
      <c r="X11" s="144" t="s">
        <v>241</v>
      </c>
      <c r="AA11" s="145">
        <f>IF(OR(J11="Fail",ISBLANK(J11)),INDEX('Issue Code Table'!C:C,MATCH(N:N,'Issue Code Table'!A:A,0)),IF(M11="Critical",6,IF(M11="Significant",5,IF(M11="Moderate",3,2))))</f>
        <v>4</v>
      </c>
    </row>
    <row r="12" spans="1:27" ht="128.25" customHeight="1" x14ac:dyDescent="0.25">
      <c r="A12" s="256" t="s">
        <v>282</v>
      </c>
      <c r="B12" s="140" t="s">
        <v>209</v>
      </c>
      <c r="C12" s="140" t="s">
        <v>210</v>
      </c>
      <c r="D12" s="140" t="s">
        <v>211</v>
      </c>
      <c r="E12" s="140" t="s">
        <v>283</v>
      </c>
      <c r="F12" s="140" t="s">
        <v>284</v>
      </c>
      <c r="G12" s="140" t="s">
        <v>214</v>
      </c>
      <c r="H12" s="140" t="s">
        <v>285</v>
      </c>
      <c r="I12" s="140"/>
      <c r="J12" s="284"/>
      <c r="K12" s="149" t="s">
        <v>286</v>
      </c>
      <c r="L12" s="141"/>
      <c r="M12" s="150" t="s">
        <v>181</v>
      </c>
      <c r="N12" s="150" t="s">
        <v>287</v>
      </c>
      <c r="O12" s="150" t="s">
        <v>288</v>
      </c>
      <c r="P12" s="134"/>
      <c r="Q12" s="152" t="s">
        <v>220</v>
      </c>
      <c r="R12" s="140" t="s">
        <v>289</v>
      </c>
      <c r="S12" s="140" t="s">
        <v>290</v>
      </c>
      <c r="T12" s="140" t="s">
        <v>291</v>
      </c>
      <c r="U12" s="140" t="s">
        <v>292</v>
      </c>
      <c r="V12" s="186" t="s">
        <v>293</v>
      </c>
      <c r="W12" s="138" t="s">
        <v>294</v>
      </c>
      <c r="X12" s="144" t="s">
        <v>241</v>
      </c>
      <c r="AA12" s="145">
        <f>IF(OR(J12="Fail",ISBLANK(J12)),INDEX('Issue Code Table'!C:C,MATCH(N:N,'Issue Code Table'!A:A,0)),IF(M12="Critical",6,IF(M12="Significant",5,IF(M12="Moderate",3,2))))</f>
        <v>7</v>
      </c>
    </row>
    <row r="13" spans="1:27" ht="128.25" customHeight="1" x14ac:dyDescent="0.25">
      <c r="A13" s="256" t="s">
        <v>295</v>
      </c>
      <c r="B13" s="140" t="s">
        <v>296</v>
      </c>
      <c r="C13" s="140" t="s">
        <v>297</v>
      </c>
      <c r="D13" s="140" t="s">
        <v>211</v>
      </c>
      <c r="E13" s="140" t="s">
        <v>298</v>
      </c>
      <c r="F13" s="140" t="s">
        <v>299</v>
      </c>
      <c r="G13" s="140" t="s">
        <v>214</v>
      </c>
      <c r="H13" s="140" t="s">
        <v>300</v>
      </c>
      <c r="I13" s="140"/>
      <c r="J13" s="284"/>
      <c r="K13" s="140" t="s">
        <v>301</v>
      </c>
      <c r="L13" s="188" t="s">
        <v>302</v>
      </c>
      <c r="M13" s="151" t="s">
        <v>303</v>
      </c>
      <c r="N13" s="151" t="s">
        <v>304</v>
      </c>
      <c r="O13" s="151" t="s">
        <v>305</v>
      </c>
      <c r="P13" s="134"/>
      <c r="Q13" s="152" t="s">
        <v>306</v>
      </c>
      <c r="R13" s="140" t="s">
        <v>307</v>
      </c>
      <c r="S13" s="140" t="s">
        <v>308</v>
      </c>
      <c r="T13" s="140" t="s">
        <v>309</v>
      </c>
      <c r="U13" s="140" t="s">
        <v>310</v>
      </c>
      <c r="V13" s="186" t="s">
        <v>311</v>
      </c>
      <c r="W13" s="138" t="s">
        <v>312</v>
      </c>
      <c r="X13" s="144"/>
      <c r="Y13" s="130"/>
      <c r="AA13" s="145">
        <f>IF(OR(J13="Fail",ISBLANK(J13)),INDEX('Issue Code Table'!C:C,MATCH(N:N,'Issue Code Table'!A:A,0)),IF(M13="Critical",6,IF(M13="Significant",5,IF(M13="Moderate",3,2))))</f>
        <v>1</v>
      </c>
    </row>
    <row r="14" spans="1:27" ht="128.25" customHeight="1" x14ac:dyDescent="0.25">
      <c r="A14" s="256" t="s">
        <v>313</v>
      </c>
      <c r="B14" s="140" t="s">
        <v>296</v>
      </c>
      <c r="C14" s="140" t="s">
        <v>297</v>
      </c>
      <c r="D14" s="140" t="s">
        <v>211</v>
      </c>
      <c r="E14" s="140" t="s">
        <v>314</v>
      </c>
      <c r="F14" s="140" t="s">
        <v>315</v>
      </c>
      <c r="G14" s="140" t="s">
        <v>214</v>
      </c>
      <c r="H14" s="140" t="s">
        <v>316</v>
      </c>
      <c r="I14" s="140"/>
      <c r="J14" s="284"/>
      <c r="K14" s="140" t="s">
        <v>317</v>
      </c>
      <c r="L14" s="188" t="s">
        <v>318</v>
      </c>
      <c r="M14" s="151" t="s">
        <v>181</v>
      </c>
      <c r="N14" s="151" t="s">
        <v>319</v>
      </c>
      <c r="O14" s="151" t="s">
        <v>320</v>
      </c>
      <c r="P14" s="134"/>
      <c r="Q14" s="152" t="s">
        <v>306</v>
      </c>
      <c r="R14" s="140" t="s">
        <v>321</v>
      </c>
      <c r="S14" s="140" t="s">
        <v>322</v>
      </c>
      <c r="T14" s="140" t="s">
        <v>323</v>
      </c>
      <c r="U14" s="140" t="s">
        <v>324</v>
      </c>
      <c r="V14" s="186" t="s">
        <v>325</v>
      </c>
      <c r="W14" s="138" t="s">
        <v>326</v>
      </c>
      <c r="X14" s="144" t="s">
        <v>241</v>
      </c>
      <c r="Y14" s="130"/>
      <c r="AA14" s="145">
        <f>IF(OR(J14="Fail",ISBLANK(J14)),INDEX('Issue Code Table'!C:C,MATCH(N:N,'Issue Code Table'!A:A,0)),IF(M14="Critical",6,IF(M14="Significant",5,IF(M14="Moderate",3,2))))</f>
        <v>5</v>
      </c>
    </row>
    <row r="15" spans="1:27" ht="128.25" customHeight="1" x14ac:dyDescent="0.25">
      <c r="A15" s="256" t="s">
        <v>327</v>
      </c>
      <c r="B15" s="140" t="s">
        <v>296</v>
      </c>
      <c r="C15" s="140" t="s">
        <v>297</v>
      </c>
      <c r="D15" s="140" t="s">
        <v>211</v>
      </c>
      <c r="E15" s="140" t="s">
        <v>328</v>
      </c>
      <c r="F15" s="140" t="s">
        <v>329</v>
      </c>
      <c r="G15" s="140" t="s">
        <v>214</v>
      </c>
      <c r="H15" s="140" t="s">
        <v>330</v>
      </c>
      <c r="I15" s="140"/>
      <c r="J15" s="284"/>
      <c r="K15" s="140" t="s">
        <v>331</v>
      </c>
      <c r="L15" s="188" t="s">
        <v>302</v>
      </c>
      <c r="M15" s="151" t="s">
        <v>303</v>
      </c>
      <c r="N15" s="151" t="s">
        <v>304</v>
      </c>
      <c r="O15" s="151" t="s">
        <v>305</v>
      </c>
      <c r="P15" s="134"/>
      <c r="Q15" s="152" t="s">
        <v>306</v>
      </c>
      <c r="R15" s="140" t="s">
        <v>332</v>
      </c>
      <c r="S15" s="140" t="s">
        <v>333</v>
      </c>
      <c r="T15" s="140" t="s">
        <v>334</v>
      </c>
      <c r="U15" s="140" t="s">
        <v>335</v>
      </c>
      <c r="V15" s="186" t="s">
        <v>336</v>
      </c>
      <c r="W15" s="138" t="s">
        <v>337</v>
      </c>
      <c r="X15" s="144"/>
      <c r="Y15" s="130"/>
      <c r="AA15" s="145">
        <f>IF(OR(J15="Fail",ISBLANK(J15)),INDEX('Issue Code Table'!C:C,MATCH(N:N,'Issue Code Table'!A:A,0)),IF(M15="Critical",6,IF(M15="Significant",5,IF(M15="Moderate",3,2))))</f>
        <v>1</v>
      </c>
    </row>
    <row r="16" spans="1:27" ht="128.25" customHeight="1" x14ac:dyDescent="0.25">
      <c r="A16" s="256" t="s">
        <v>338</v>
      </c>
      <c r="B16" s="140" t="s">
        <v>339</v>
      </c>
      <c r="C16" s="140" t="s">
        <v>340</v>
      </c>
      <c r="D16" s="140" t="s">
        <v>211</v>
      </c>
      <c r="E16" s="140" t="s">
        <v>341</v>
      </c>
      <c r="F16" s="140" t="s">
        <v>342</v>
      </c>
      <c r="G16" s="140" t="s">
        <v>214</v>
      </c>
      <c r="H16" s="140" t="s">
        <v>343</v>
      </c>
      <c r="I16" s="140"/>
      <c r="J16" s="284"/>
      <c r="K16" s="149" t="s">
        <v>344</v>
      </c>
      <c r="L16" s="141"/>
      <c r="M16" s="150" t="s">
        <v>181</v>
      </c>
      <c r="N16" s="150" t="s">
        <v>345</v>
      </c>
      <c r="O16" s="150" t="s">
        <v>346</v>
      </c>
      <c r="P16" s="134"/>
      <c r="Q16" s="152" t="s">
        <v>347</v>
      </c>
      <c r="R16" s="140" t="s">
        <v>348</v>
      </c>
      <c r="S16" s="140" t="s">
        <v>349</v>
      </c>
      <c r="T16" s="140" t="s">
        <v>350</v>
      </c>
      <c r="U16" s="140" t="s">
        <v>351</v>
      </c>
      <c r="V16" s="186" t="s">
        <v>352</v>
      </c>
      <c r="W16" s="138" t="s">
        <v>353</v>
      </c>
      <c r="X16" s="144" t="s">
        <v>241</v>
      </c>
      <c r="AA16" s="145">
        <f>IF(OR(J16="Fail",ISBLANK(J16)),INDEX('Issue Code Table'!C:C,MATCH(N:N,'Issue Code Table'!A:A,0)),IF(M16="Critical",6,IF(M16="Significant",5,IF(M16="Moderate",3,2))))</f>
        <v>5</v>
      </c>
    </row>
    <row r="17" spans="1:27" ht="128.25" customHeight="1" x14ac:dyDescent="0.25">
      <c r="A17" s="256" t="s">
        <v>354</v>
      </c>
      <c r="B17" s="140" t="s">
        <v>339</v>
      </c>
      <c r="C17" s="140" t="s">
        <v>340</v>
      </c>
      <c r="D17" s="140" t="s">
        <v>211</v>
      </c>
      <c r="E17" s="140" t="s">
        <v>355</v>
      </c>
      <c r="F17" s="140" t="s">
        <v>356</v>
      </c>
      <c r="G17" s="140" t="s">
        <v>214</v>
      </c>
      <c r="H17" s="140" t="s">
        <v>357</v>
      </c>
      <c r="I17" s="140"/>
      <c r="J17" s="284"/>
      <c r="K17" s="149" t="s">
        <v>358</v>
      </c>
      <c r="L17" s="141"/>
      <c r="M17" s="150" t="s">
        <v>181</v>
      </c>
      <c r="N17" s="150" t="s">
        <v>345</v>
      </c>
      <c r="O17" s="150" t="s">
        <v>346</v>
      </c>
      <c r="P17" s="134"/>
      <c r="Q17" s="152" t="s">
        <v>347</v>
      </c>
      <c r="R17" s="140" t="s">
        <v>359</v>
      </c>
      <c r="S17" s="140" t="s">
        <v>360</v>
      </c>
      <c r="T17" s="140" t="s">
        <v>361</v>
      </c>
      <c r="U17" s="140" t="s">
        <v>362</v>
      </c>
      <c r="V17" s="186" t="s">
        <v>363</v>
      </c>
      <c r="W17" s="138" t="s">
        <v>364</v>
      </c>
      <c r="X17" s="144" t="s">
        <v>241</v>
      </c>
      <c r="AA17" s="145">
        <f>IF(OR(J17="Fail",ISBLANK(J17)),INDEX('Issue Code Table'!C:C,MATCH(N:N,'Issue Code Table'!A:A,0)),IF(M17="Critical",6,IF(M17="Significant",5,IF(M17="Moderate",3,2))))</f>
        <v>5</v>
      </c>
    </row>
    <row r="18" spans="1:27" ht="128.25" customHeight="1" x14ac:dyDescent="0.25">
      <c r="A18" s="256" t="s">
        <v>365</v>
      </c>
      <c r="B18" s="153" t="s">
        <v>366</v>
      </c>
      <c r="C18" s="153" t="s">
        <v>367</v>
      </c>
      <c r="D18" s="140" t="s">
        <v>211</v>
      </c>
      <c r="E18" s="140" t="s">
        <v>368</v>
      </c>
      <c r="F18" s="140" t="s">
        <v>369</v>
      </c>
      <c r="G18" s="140" t="s">
        <v>214</v>
      </c>
      <c r="H18" s="140" t="s">
        <v>370</v>
      </c>
      <c r="I18" s="140"/>
      <c r="J18" s="284"/>
      <c r="K18" s="149" t="s">
        <v>371</v>
      </c>
      <c r="L18" s="141"/>
      <c r="M18" s="150" t="s">
        <v>181</v>
      </c>
      <c r="N18" s="150" t="s">
        <v>345</v>
      </c>
      <c r="O18" s="150" t="s">
        <v>346</v>
      </c>
      <c r="P18" s="134"/>
      <c r="Q18" s="152" t="s">
        <v>347</v>
      </c>
      <c r="R18" s="140" t="s">
        <v>372</v>
      </c>
      <c r="S18" s="140" t="s">
        <v>373</v>
      </c>
      <c r="T18" s="140" t="s">
        <v>374</v>
      </c>
      <c r="U18" s="140" t="s">
        <v>375</v>
      </c>
      <c r="V18" s="186" t="s">
        <v>376</v>
      </c>
      <c r="W18" s="138" t="s">
        <v>377</v>
      </c>
      <c r="X18" s="144" t="s">
        <v>241</v>
      </c>
      <c r="AA18" s="145">
        <f>IF(OR(J18="Fail",ISBLANK(J18)),INDEX('Issue Code Table'!C:C,MATCH(N:N,'Issue Code Table'!A:A,0)),IF(M18="Critical",6,IF(M18="Significant",5,IF(M18="Moderate",3,2))))</f>
        <v>5</v>
      </c>
    </row>
    <row r="19" spans="1:27" ht="128.25" customHeight="1" x14ac:dyDescent="0.25">
      <c r="A19" s="256" t="s">
        <v>378</v>
      </c>
      <c r="B19" s="153" t="s">
        <v>339</v>
      </c>
      <c r="C19" s="140" t="s">
        <v>340</v>
      </c>
      <c r="D19" s="140" t="s">
        <v>211</v>
      </c>
      <c r="E19" s="140" t="s">
        <v>379</v>
      </c>
      <c r="F19" s="140" t="s">
        <v>380</v>
      </c>
      <c r="G19" s="140" t="s">
        <v>214</v>
      </c>
      <c r="H19" s="140" t="s">
        <v>381</v>
      </c>
      <c r="I19" s="140"/>
      <c r="J19" s="284"/>
      <c r="K19" s="149" t="s">
        <v>382</v>
      </c>
      <c r="L19" s="141"/>
      <c r="M19" s="150" t="s">
        <v>217</v>
      </c>
      <c r="N19" s="150" t="s">
        <v>383</v>
      </c>
      <c r="O19" s="150" t="s">
        <v>384</v>
      </c>
      <c r="P19" s="134"/>
      <c r="Q19" s="152" t="s">
        <v>347</v>
      </c>
      <c r="R19" s="140" t="s">
        <v>385</v>
      </c>
      <c r="S19" s="140" t="s">
        <v>386</v>
      </c>
      <c r="T19" s="140" t="s">
        <v>387</v>
      </c>
      <c r="U19" s="140" t="s">
        <v>388</v>
      </c>
      <c r="V19" s="186" t="s">
        <v>389</v>
      </c>
      <c r="W19" s="138" t="s">
        <v>390</v>
      </c>
      <c r="X19" s="144"/>
      <c r="AA19" s="145">
        <f>IF(OR(J19="Fail",ISBLANK(J19)),INDEX('Issue Code Table'!C:C,MATCH(N:N,'Issue Code Table'!A:A,0)),IF(M19="Critical",6,IF(M19="Significant",5,IF(M19="Moderate",3,2))))</f>
        <v>4</v>
      </c>
    </row>
    <row r="20" spans="1:27" ht="128.25" customHeight="1" x14ac:dyDescent="0.25">
      <c r="A20" s="256" t="s">
        <v>391</v>
      </c>
      <c r="B20" s="140" t="s">
        <v>366</v>
      </c>
      <c r="C20" s="140" t="s">
        <v>367</v>
      </c>
      <c r="D20" s="140" t="s">
        <v>211</v>
      </c>
      <c r="E20" s="140" t="s">
        <v>392</v>
      </c>
      <c r="F20" s="140" t="s">
        <v>393</v>
      </c>
      <c r="G20" s="140" t="s">
        <v>214</v>
      </c>
      <c r="H20" s="140" t="s">
        <v>394</v>
      </c>
      <c r="I20" s="140"/>
      <c r="J20" s="284"/>
      <c r="K20" s="149" t="s">
        <v>395</v>
      </c>
      <c r="L20" s="141"/>
      <c r="M20" s="150" t="s">
        <v>181</v>
      </c>
      <c r="N20" s="150" t="s">
        <v>345</v>
      </c>
      <c r="O20" s="150" t="s">
        <v>346</v>
      </c>
      <c r="P20" s="134"/>
      <c r="Q20" s="152" t="s">
        <v>347</v>
      </c>
      <c r="R20" s="140" t="s">
        <v>396</v>
      </c>
      <c r="S20" s="140" t="s">
        <v>397</v>
      </c>
      <c r="T20" s="140" t="s">
        <v>398</v>
      </c>
      <c r="U20" s="140" t="s">
        <v>399</v>
      </c>
      <c r="V20" s="186" t="s">
        <v>400</v>
      </c>
      <c r="W20" s="138" t="s">
        <v>401</v>
      </c>
      <c r="X20" s="144" t="s">
        <v>241</v>
      </c>
      <c r="AA20" s="145">
        <f>IF(OR(J20="Fail",ISBLANK(J20)),INDEX('Issue Code Table'!C:C,MATCH(N:N,'Issue Code Table'!A:A,0)),IF(M20="Critical",6,IF(M20="Significant",5,IF(M20="Moderate",3,2))))</f>
        <v>5</v>
      </c>
    </row>
    <row r="21" spans="1:27" ht="128.25" customHeight="1" x14ac:dyDescent="0.25">
      <c r="A21" s="256" t="s">
        <v>402</v>
      </c>
      <c r="B21" s="140" t="s">
        <v>366</v>
      </c>
      <c r="C21" s="140" t="s">
        <v>367</v>
      </c>
      <c r="D21" s="140" t="s">
        <v>211</v>
      </c>
      <c r="E21" s="140" t="s">
        <v>403</v>
      </c>
      <c r="F21" s="140" t="s">
        <v>404</v>
      </c>
      <c r="G21" s="140" t="s">
        <v>214</v>
      </c>
      <c r="H21" s="140" t="s">
        <v>405</v>
      </c>
      <c r="I21" s="140"/>
      <c r="J21" s="284"/>
      <c r="K21" s="149" t="s">
        <v>406</v>
      </c>
      <c r="L21" s="141"/>
      <c r="M21" s="150" t="s">
        <v>181</v>
      </c>
      <c r="N21" s="150" t="s">
        <v>345</v>
      </c>
      <c r="O21" s="150" t="s">
        <v>346</v>
      </c>
      <c r="P21" s="134"/>
      <c r="Q21" s="152" t="s">
        <v>347</v>
      </c>
      <c r="R21" s="140" t="s">
        <v>407</v>
      </c>
      <c r="S21" s="140" t="s">
        <v>408</v>
      </c>
      <c r="T21" s="140" t="s">
        <v>409</v>
      </c>
      <c r="U21" s="140" t="s">
        <v>410</v>
      </c>
      <c r="V21" s="186" t="s">
        <v>411</v>
      </c>
      <c r="W21" s="138" t="s">
        <v>412</v>
      </c>
      <c r="X21" s="144" t="s">
        <v>241</v>
      </c>
      <c r="AA21" s="145">
        <f>IF(OR(J21="Fail",ISBLANK(J21)),INDEX('Issue Code Table'!C:C,MATCH(N:N,'Issue Code Table'!A:A,0)),IF(M21="Critical",6,IF(M21="Significant",5,IF(M21="Moderate",3,2))))</f>
        <v>5</v>
      </c>
    </row>
    <row r="22" spans="1:27" ht="128.25" customHeight="1" x14ac:dyDescent="0.25">
      <c r="A22" s="256" t="s">
        <v>413</v>
      </c>
      <c r="B22" s="140" t="s">
        <v>339</v>
      </c>
      <c r="C22" s="140" t="s">
        <v>340</v>
      </c>
      <c r="D22" s="140" t="s">
        <v>211</v>
      </c>
      <c r="E22" s="140" t="s">
        <v>414</v>
      </c>
      <c r="F22" s="140" t="s">
        <v>415</v>
      </c>
      <c r="G22" s="140" t="s">
        <v>214</v>
      </c>
      <c r="H22" s="140" t="s">
        <v>416</v>
      </c>
      <c r="I22" s="140"/>
      <c r="J22" s="284"/>
      <c r="K22" s="149" t="s">
        <v>417</v>
      </c>
      <c r="L22" s="141"/>
      <c r="M22" s="150" t="s">
        <v>217</v>
      </c>
      <c r="N22" s="150" t="s">
        <v>383</v>
      </c>
      <c r="O22" s="150" t="s">
        <v>384</v>
      </c>
      <c r="P22" s="134"/>
      <c r="Q22" s="152" t="s">
        <v>347</v>
      </c>
      <c r="R22" s="140" t="s">
        <v>418</v>
      </c>
      <c r="S22" s="140" t="s">
        <v>419</v>
      </c>
      <c r="T22" s="140" t="s">
        <v>420</v>
      </c>
      <c r="U22" s="140" t="s">
        <v>421</v>
      </c>
      <c r="V22" s="186" t="s">
        <v>422</v>
      </c>
      <c r="W22" s="138" t="s">
        <v>423</v>
      </c>
      <c r="X22" s="144"/>
      <c r="AA22" s="145">
        <f>IF(OR(J22="Fail",ISBLANK(J22)),INDEX('Issue Code Table'!C:C,MATCH(N:N,'Issue Code Table'!A:A,0)),IF(M22="Critical",6,IF(M22="Significant",5,IF(M22="Moderate",3,2))))</f>
        <v>4</v>
      </c>
    </row>
    <row r="23" spans="1:27" ht="128.25" customHeight="1" x14ac:dyDescent="0.25">
      <c r="A23" s="256" t="s">
        <v>424</v>
      </c>
      <c r="B23" s="140" t="s">
        <v>366</v>
      </c>
      <c r="C23" s="140" t="s">
        <v>367</v>
      </c>
      <c r="D23" s="140" t="s">
        <v>211</v>
      </c>
      <c r="E23" s="140" t="s">
        <v>425</v>
      </c>
      <c r="F23" s="140" t="s">
        <v>426</v>
      </c>
      <c r="G23" s="140" t="s">
        <v>214</v>
      </c>
      <c r="H23" s="140" t="s">
        <v>427</v>
      </c>
      <c r="I23" s="140"/>
      <c r="J23" s="284"/>
      <c r="K23" s="149" t="s">
        <v>428</v>
      </c>
      <c r="L23" s="141"/>
      <c r="M23" s="150" t="s">
        <v>217</v>
      </c>
      <c r="N23" s="150" t="s">
        <v>383</v>
      </c>
      <c r="O23" s="150" t="s">
        <v>384</v>
      </c>
      <c r="P23" s="134"/>
      <c r="Q23" s="152" t="s">
        <v>347</v>
      </c>
      <c r="R23" s="140" t="s">
        <v>429</v>
      </c>
      <c r="S23" s="140" t="s">
        <v>430</v>
      </c>
      <c r="T23" s="140" t="s">
        <v>431</v>
      </c>
      <c r="U23" s="140" t="s">
        <v>432</v>
      </c>
      <c r="V23" s="186" t="s">
        <v>433</v>
      </c>
      <c r="W23" s="138" t="s">
        <v>434</v>
      </c>
      <c r="X23" s="144"/>
      <c r="AA23" s="145">
        <f>IF(OR(J23="Fail",ISBLANK(J23)),INDEX('Issue Code Table'!C:C,MATCH(N:N,'Issue Code Table'!A:A,0)),IF(M23="Critical",6,IF(M23="Significant",5,IF(M23="Moderate",3,2))))</f>
        <v>4</v>
      </c>
    </row>
    <row r="24" spans="1:27" ht="128.25" customHeight="1" x14ac:dyDescent="0.25">
      <c r="A24" s="256" t="s">
        <v>435</v>
      </c>
      <c r="B24" s="153" t="s">
        <v>339</v>
      </c>
      <c r="C24" s="140" t="s">
        <v>340</v>
      </c>
      <c r="D24" s="140" t="s">
        <v>211</v>
      </c>
      <c r="E24" s="140" t="s">
        <v>436</v>
      </c>
      <c r="F24" s="140" t="s">
        <v>437</v>
      </c>
      <c r="G24" s="140" t="s">
        <v>214</v>
      </c>
      <c r="H24" s="140" t="s">
        <v>438</v>
      </c>
      <c r="I24" s="140"/>
      <c r="J24" s="284"/>
      <c r="K24" s="149" t="s">
        <v>439</v>
      </c>
      <c r="L24" s="141"/>
      <c r="M24" s="150" t="s">
        <v>217</v>
      </c>
      <c r="N24" s="150" t="s">
        <v>383</v>
      </c>
      <c r="O24" s="150" t="s">
        <v>384</v>
      </c>
      <c r="P24" s="134"/>
      <c r="Q24" s="152" t="s">
        <v>347</v>
      </c>
      <c r="R24" s="140" t="s">
        <v>440</v>
      </c>
      <c r="S24" s="140" t="s">
        <v>441</v>
      </c>
      <c r="T24" s="140" t="s">
        <v>442</v>
      </c>
      <c r="U24" s="140" t="s">
        <v>351</v>
      </c>
      <c r="V24" s="186" t="s">
        <v>443</v>
      </c>
      <c r="W24" s="138" t="s">
        <v>444</v>
      </c>
      <c r="X24" s="144"/>
      <c r="AA24" s="145">
        <f>IF(OR(J24="Fail",ISBLANK(J24)),INDEX('Issue Code Table'!C:C,MATCH(N:N,'Issue Code Table'!A:A,0)),IF(M24="Critical",6,IF(M24="Significant",5,IF(M24="Moderate",3,2))))</f>
        <v>4</v>
      </c>
    </row>
    <row r="25" spans="1:27" ht="128.25" customHeight="1" x14ac:dyDescent="0.25">
      <c r="A25" s="256" t="s">
        <v>445</v>
      </c>
      <c r="B25" s="153" t="s">
        <v>366</v>
      </c>
      <c r="C25" s="153" t="s">
        <v>367</v>
      </c>
      <c r="D25" s="140" t="s">
        <v>211</v>
      </c>
      <c r="E25" s="140" t="s">
        <v>446</v>
      </c>
      <c r="F25" s="140" t="s">
        <v>447</v>
      </c>
      <c r="G25" s="140" t="s">
        <v>214</v>
      </c>
      <c r="H25" s="140" t="s">
        <v>448</v>
      </c>
      <c r="I25" s="140"/>
      <c r="J25" s="284"/>
      <c r="K25" s="149" t="s">
        <v>449</v>
      </c>
      <c r="L25" s="141"/>
      <c r="M25" s="150" t="s">
        <v>303</v>
      </c>
      <c r="N25" s="150" t="s">
        <v>383</v>
      </c>
      <c r="O25" s="150" t="s">
        <v>384</v>
      </c>
      <c r="P25" s="134"/>
      <c r="Q25" s="152" t="s">
        <v>347</v>
      </c>
      <c r="R25" s="140" t="s">
        <v>450</v>
      </c>
      <c r="S25" s="140" t="s">
        <v>451</v>
      </c>
      <c r="T25" s="140" t="s">
        <v>452</v>
      </c>
      <c r="U25" s="140" t="s">
        <v>351</v>
      </c>
      <c r="V25" s="186" t="s">
        <v>453</v>
      </c>
      <c r="W25" s="138" t="s">
        <v>454</v>
      </c>
      <c r="X25" s="144"/>
      <c r="AA25" s="145">
        <f>IF(OR(J25="Fail",ISBLANK(J25)),INDEX('Issue Code Table'!C:C,MATCH(N:N,'Issue Code Table'!A:A,0)),IF(M25="Critical",6,IF(M25="Significant",5,IF(M25="Moderate",3,2))))</f>
        <v>4</v>
      </c>
    </row>
    <row r="26" spans="1:27" ht="128.25" customHeight="1" x14ac:dyDescent="0.25">
      <c r="A26" s="256" t="s">
        <v>455</v>
      </c>
      <c r="B26" s="153" t="s">
        <v>339</v>
      </c>
      <c r="C26" s="140" t="s">
        <v>340</v>
      </c>
      <c r="D26" s="140" t="s">
        <v>211</v>
      </c>
      <c r="E26" s="140" t="s">
        <v>456</v>
      </c>
      <c r="F26" s="140" t="s">
        <v>457</v>
      </c>
      <c r="G26" s="140" t="s">
        <v>214</v>
      </c>
      <c r="H26" s="140" t="s">
        <v>458</v>
      </c>
      <c r="I26" s="140"/>
      <c r="J26" s="284"/>
      <c r="K26" s="149" t="s">
        <v>459</v>
      </c>
      <c r="L26" s="141"/>
      <c r="M26" s="150" t="s">
        <v>181</v>
      </c>
      <c r="N26" s="150" t="s">
        <v>345</v>
      </c>
      <c r="O26" s="150" t="s">
        <v>346</v>
      </c>
      <c r="P26" s="134"/>
      <c r="Q26" s="152" t="s">
        <v>347</v>
      </c>
      <c r="R26" s="140" t="s">
        <v>460</v>
      </c>
      <c r="S26" s="140" t="s">
        <v>461</v>
      </c>
      <c r="T26" s="140" t="s">
        <v>462</v>
      </c>
      <c r="U26" s="140" t="s">
        <v>351</v>
      </c>
      <c r="V26" s="186" t="s">
        <v>463</v>
      </c>
      <c r="W26" s="138" t="s">
        <v>464</v>
      </c>
      <c r="X26" s="144" t="s">
        <v>241</v>
      </c>
      <c r="AA26" s="145">
        <f>IF(OR(J26="Fail",ISBLANK(J26)),INDEX('Issue Code Table'!C:C,MATCH(N:N,'Issue Code Table'!A:A,0)),IF(M26="Critical",6,IF(M26="Significant",5,IF(M26="Moderate",3,2))))</f>
        <v>5</v>
      </c>
    </row>
    <row r="27" spans="1:27" ht="128.25" customHeight="1" x14ac:dyDescent="0.25">
      <c r="A27" s="256" t="s">
        <v>465</v>
      </c>
      <c r="B27" s="153" t="s">
        <v>366</v>
      </c>
      <c r="C27" s="153" t="s">
        <v>367</v>
      </c>
      <c r="D27" s="140" t="s">
        <v>211</v>
      </c>
      <c r="E27" s="140" t="s">
        <v>466</v>
      </c>
      <c r="F27" s="140" t="s">
        <v>467</v>
      </c>
      <c r="G27" s="140" t="s">
        <v>214</v>
      </c>
      <c r="H27" s="140" t="s">
        <v>468</v>
      </c>
      <c r="I27" s="140"/>
      <c r="J27" s="284"/>
      <c r="K27" s="149" t="s">
        <v>469</v>
      </c>
      <c r="L27" s="141"/>
      <c r="M27" s="150" t="s">
        <v>217</v>
      </c>
      <c r="N27" s="150" t="s">
        <v>383</v>
      </c>
      <c r="O27" s="150" t="s">
        <v>384</v>
      </c>
      <c r="P27" s="134"/>
      <c r="Q27" s="152" t="s">
        <v>347</v>
      </c>
      <c r="R27" s="140" t="s">
        <v>470</v>
      </c>
      <c r="S27" s="140" t="s">
        <v>471</v>
      </c>
      <c r="T27" s="140" t="s">
        <v>472</v>
      </c>
      <c r="U27" s="140" t="s">
        <v>351</v>
      </c>
      <c r="V27" s="186" t="s">
        <v>473</v>
      </c>
      <c r="W27" s="138" t="s">
        <v>474</v>
      </c>
      <c r="X27" s="144"/>
      <c r="AA27" s="145">
        <f>IF(OR(J27="Fail",ISBLANK(J27)),INDEX('Issue Code Table'!C:C,MATCH(N:N,'Issue Code Table'!A:A,0)),IF(M27="Critical",6,IF(M27="Significant",5,IF(M27="Moderate",3,2))))</f>
        <v>4</v>
      </c>
    </row>
    <row r="28" spans="1:27" ht="128.25" customHeight="1" x14ac:dyDescent="0.25">
      <c r="A28" s="256" t="s">
        <v>475</v>
      </c>
      <c r="B28" s="140" t="s">
        <v>339</v>
      </c>
      <c r="C28" s="140" t="s">
        <v>340</v>
      </c>
      <c r="D28" s="140" t="s">
        <v>211</v>
      </c>
      <c r="E28" s="140" t="s">
        <v>476</v>
      </c>
      <c r="F28" s="140" t="s">
        <v>477</v>
      </c>
      <c r="G28" s="140" t="s">
        <v>214</v>
      </c>
      <c r="H28" s="140" t="s">
        <v>478</v>
      </c>
      <c r="I28" s="140"/>
      <c r="J28" s="284"/>
      <c r="K28" s="149" t="s">
        <v>479</v>
      </c>
      <c r="L28" s="141"/>
      <c r="M28" s="150" t="s">
        <v>217</v>
      </c>
      <c r="N28" s="150" t="s">
        <v>383</v>
      </c>
      <c r="O28" s="150" t="s">
        <v>384</v>
      </c>
      <c r="P28" s="134"/>
      <c r="Q28" s="152" t="s">
        <v>347</v>
      </c>
      <c r="R28" s="140" t="s">
        <v>480</v>
      </c>
      <c r="S28" s="140" t="s">
        <v>481</v>
      </c>
      <c r="T28" s="140" t="s">
        <v>482</v>
      </c>
      <c r="U28" s="140" t="s">
        <v>351</v>
      </c>
      <c r="V28" s="186" t="s">
        <v>483</v>
      </c>
      <c r="W28" s="138" t="s">
        <v>484</v>
      </c>
      <c r="X28" s="144"/>
      <c r="AA28" s="145">
        <f>IF(OR(J28="Fail",ISBLANK(J28)),INDEX('Issue Code Table'!C:C,MATCH(N:N,'Issue Code Table'!A:A,0)),IF(M28="Critical",6,IF(M28="Significant",5,IF(M28="Moderate",3,2))))</f>
        <v>4</v>
      </c>
    </row>
    <row r="29" spans="1:27" ht="128.25" customHeight="1" x14ac:dyDescent="0.25">
      <c r="A29" s="256" t="s">
        <v>485</v>
      </c>
      <c r="B29" s="140" t="s">
        <v>339</v>
      </c>
      <c r="C29" s="140" t="s">
        <v>340</v>
      </c>
      <c r="D29" s="140" t="s">
        <v>211</v>
      </c>
      <c r="E29" s="140" t="s">
        <v>486</v>
      </c>
      <c r="F29" s="140" t="s">
        <v>487</v>
      </c>
      <c r="G29" s="140" t="s">
        <v>214</v>
      </c>
      <c r="H29" s="140" t="s">
        <v>488</v>
      </c>
      <c r="I29" s="140"/>
      <c r="J29" s="284"/>
      <c r="K29" s="149" t="s">
        <v>489</v>
      </c>
      <c r="L29" s="141"/>
      <c r="M29" s="150" t="s">
        <v>217</v>
      </c>
      <c r="N29" s="150" t="s">
        <v>383</v>
      </c>
      <c r="O29" s="150" t="s">
        <v>384</v>
      </c>
      <c r="P29" s="134"/>
      <c r="Q29" s="152" t="s">
        <v>347</v>
      </c>
      <c r="R29" s="140" t="s">
        <v>490</v>
      </c>
      <c r="S29" s="140" t="s">
        <v>491</v>
      </c>
      <c r="T29" s="140" t="s">
        <v>492</v>
      </c>
      <c r="U29" s="140" t="s">
        <v>493</v>
      </c>
      <c r="V29" s="186" t="s">
        <v>494</v>
      </c>
      <c r="W29" s="138" t="s">
        <v>495</v>
      </c>
      <c r="X29" s="144"/>
      <c r="AA29" s="145">
        <f>IF(OR(J29="Fail",ISBLANK(J29)),INDEX('Issue Code Table'!C:C,MATCH(N:N,'Issue Code Table'!A:A,0)),IF(M29="Critical",6,IF(M29="Significant",5,IF(M29="Moderate",3,2))))</f>
        <v>4</v>
      </c>
    </row>
    <row r="30" spans="1:27" ht="128.25" customHeight="1" x14ac:dyDescent="0.25">
      <c r="A30" s="256" t="s">
        <v>496</v>
      </c>
      <c r="B30" s="140" t="s">
        <v>339</v>
      </c>
      <c r="C30" s="140" t="s">
        <v>340</v>
      </c>
      <c r="D30" s="140" t="s">
        <v>211</v>
      </c>
      <c r="E30" s="140" t="s">
        <v>497</v>
      </c>
      <c r="F30" s="140" t="s">
        <v>498</v>
      </c>
      <c r="G30" s="140" t="s">
        <v>214</v>
      </c>
      <c r="H30" s="140" t="s">
        <v>499</v>
      </c>
      <c r="I30" s="140"/>
      <c r="J30" s="284"/>
      <c r="K30" s="149" t="s">
        <v>500</v>
      </c>
      <c r="L30" s="141"/>
      <c r="M30" s="150" t="s">
        <v>217</v>
      </c>
      <c r="N30" s="150" t="s">
        <v>383</v>
      </c>
      <c r="O30" s="150" t="s">
        <v>384</v>
      </c>
      <c r="P30" s="134"/>
      <c r="Q30" s="152" t="s">
        <v>347</v>
      </c>
      <c r="R30" s="140" t="s">
        <v>501</v>
      </c>
      <c r="S30" s="140" t="s">
        <v>502</v>
      </c>
      <c r="T30" s="140" t="s">
        <v>503</v>
      </c>
      <c r="U30" s="140" t="s">
        <v>504</v>
      </c>
      <c r="V30" s="186" t="s">
        <v>505</v>
      </c>
      <c r="W30" s="138" t="s">
        <v>506</v>
      </c>
      <c r="X30" s="144"/>
      <c r="AA30" s="145">
        <f>IF(OR(J30="Fail",ISBLANK(J30)),INDEX('Issue Code Table'!C:C,MATCH(N:N,'Issue Code Table'!A:A,0)),IF(M30="Critical",6,IF(M30="Significant",5,IF(M30="Moderate",3,2))))</f>
        <v>4</v>
      </c>
    </row>
    <row r="31" spans="1:27" ht="128.25" customHeight="1" x14ac:dyDescent="0.25">
      <c r="A31" s="256" t="s">
        <v>507</v>
      </c>
      <c r="B31" s="140" t="s">
        <v>366</v>
      </c>
      <c r="C31" s="140" t="s">
        <v>367</v>
      </c>
      <c r="D31" s="140" t="s">
        <v>211</v>
      </c>
      <c r="E31" s="140" t="s">
        <v>508</v>
      </c>
      <c r="F31" s="140" t="s">
        <v>509</v>
      </c>
      <c r="G31" s="140" t="s">
        <v>214</v>
      </c>
      <c r="H31" s="140" t="s">
        <v>510</v>
      </c>
      <c r="I31" s="140"/>
      <c r="J31" s="284"/>
      <c r="K31" s="149" t="s">
        <v>511</v>
      </c>
      <c r="L31" s="141"/>
      <c r="M31" s="150" t="s">
        <v>181</v>
      </c>
      <c r="N31" s="150" t="s">
        <v>512</v>
      </c>
      <c r="O31" s="150" t="s">
        <v>513</v>
      </c>
      <c r="P31" s="134"/>
      <c r="Q31" s="152" t="s">
        <v>347</v>
      </c>
      <c r="R31" s="140" t="s">
        <v>514</v>
      </c>
      <c r="S31" s="140" t="s">
        <v>515</v>
      </c>
      <c r="T31" s="140" t="s">
        <v>516</v>
      </c>
      <c r="U31" s="140" t="s">
        <v>517</v>
      </c>
      <c r="V31" s="186" t="s">
        <v>518</v>
      </c>
      <c r="W31" s="138" t="s">
        <v>519</v>
      </c>
      <c r="X31" s="144" t="s">
        <v>241</v>
      </c>
      <c r="AA31" s="145">
        <f>IF(OR(J31="Fail",ISBLANK(J31)),INDEX('Issue Code Table'!C:C,MATCH(N:N,'Issue Code Table'!A:A,0)),IF(M31="Critical",6,IF(M31="Significant",5,IF(M31="Moderate",3,2))))</f>
        <v>6</v>
      </c>
    </row>
    <row r="32" spans="1:27" ht="128.25" customHeight="1" x14ac:dyDescent="0.25">
      <c r="A32" s="256" t="s">
        <v>520</v>
      </c>
      <c r="B32" s="140" t="s">
        <v>339</v>
      </c>
      <c r="C32" s="140" t="s">
        <v>340</v>
      </c>
      <c r="D32" s="140" t="s">
        <v>211</v>
      </c>
      <c r="E32" s="140" t="s">
        <v>521</v>
      </c>
      <c r="F32" s="140" t="s">
        <v>522</v>
      </c>
      <c r="G32" s="140" t="s">
        <v>214</v>
      </c>
      <c r="H32" s="140" t="s">
        <v>523</v>
      </c>
      <c r="I32" s="140"/>
      <c r="J32" s="284"/>
      <c r="K32" s="149" t="s">
        <v>524</v>
      </c>
      <c r="L32" s="141"/>
      <c r="M32" s="150" t="s">
        <v>181</v>
      </c>
      <c r="N32" s="150" t="s">
        <v>512</v>
      </c>
      <c r="O32" s="150" t="s">
        <v>513</v>
      </c>
      <c r="P32" s="134"/>
      <c r="Q32" s="152" t="s">
        <v>347</v>
      </c>
      <c r="R32" s="140" t="s">
        <v>525</v>
      </c>
      <c r="S32" s="140" t="s">
        <v>526</v>
      </c>
      <c r="T32" s="140" t="s">
        <v>527</v>
      </c>
      <c r="U32" s="140" t="s">
        <v>528</v>
      </c>
      <c r="V32" s="186" t="s">
        <v>529</v>
      </c>
      <c r="W32" s="138" t="s">
        <v>530</v>
      </c>
      <c r="X32" s="144" t="s">
        <v>241</v>
      </c>
      <c r="AA32" s="145">
        <f>IF(OR(J32="Fail",ISBLANK(J32)),INDEX('Issue Code Table'!C:C,MATCH(N:N,'Issue Code Table'!A:A,0)),IF(M32="Critical",6,IF(M32="Significant",5,IF(M32="Moderate",3,2))))</f>
        <v>6</v>
      </c>
    </row>
    <row r="33" spans="1:27" ht="128.25" customHeight="1" x14ac:dyDescent="0.25">
      <c r="A33" s="256" t="s">
        <v>531</v>
      </c>
      <c r="B33" s="140" t="s">
        <v>339</v>
      </c>
      <c r="C33" s="140" t="s">
        <v>340</v>
      </c>
      <c r="D33" s="140" t="s">
        <v>211</v>
      </c>
      <c r="E33" s="140" t="s">
        <v>532</v>
      </c>
      <c r="F33" s="140" t="s">
        <v>533</v>
      </c>
      <c r="G33" s="140" t="s">
        <v>214</v>
      </c>
      <c r="H33" s="140" t="s">
        <v>534</v>
      </c>
      <c r="I33" s="140"/>
      <c r="J33" s="284"/>
      <c r="K33" s="149" t="s">
        <v>535</v>
      </c>
      <c r="L33" s="141"/>
      <c r="M33" s="150" t="s">
        <v>181</v>
      </c>
      <c r="N33" s="150" t="s">
        <v>512</v>
      </c>
      <c r="O33" s="150" t="s">
        <v>513</v>
      </c>
      <c r="P33" s="134"/>
      <c r="Q33" s="152" t="s">
        <v>347</v>
      </c>
      <c r="R33" s="140" t="s">
        <v>536</v>
      </c>
      <c r="S33" s="140" t="s">
        <v>537</v>
      </c>
      <c r="T33" s="140" t="s">
        <v>538</v>
      </c>
      <c r="U33" s="140" t="s">
        <v>539</v>
      </c>
      <c r="V33" s="186" t="s">
        <v>540</v>
      </c>
      <c r="W33" s="138" t="s">
        <v>541</v>
      </c>
      <c r="X33" s="144" t="s">
        <v>241</v>
      </c>
      <c r="AA33" s="145">
        <f>IF(OR(J33="Fail",ISBLANK(J33)),INDEX('Issue Code Table'!C:C,MATCH(N:N,'Issue Code Table'!A:A,0)),IF(M33="Critical",6,IF(M33="Significant",5,IF(M33="Moderate",3,2))))</f>
        <v>6</v>
      </c>
    </row>
    <row r="34" spans="1:27" ht="128.25" customHeight="1" x14ac:dyDescent="0.25">
      <c r="A34" s="256" t="s">
        <v>542</v>
      </c>
      <c r="B34" s="140" t="s">
        <v>366</v>
      </c>
      <c r="C34" s="140" t="s">
        <v>367</v>
      </c>
      <c r="D34" s="140" t="s">
        <v>211</v>
      </c>
      <c r="E34" s="140" t="s">
        <v>543</v>
      </c>
      <c r="F34" s="140" t="s">
        <v>544</v>
      </c>
      <c r="G34" s="140" t="s">
        <v>214</v>
      </c>
      <c r="H34" s="140" t="s">
        <v>545</v>
      </c>
      <c r="I34" s="140"/>
      <c r="J34" s="284"/>
      <c r="K34" s="149" t="s">
        <v>546</v>
      </c>
      <c r="L34" s="141"/>
      <c r="M34" s="150" t="s">
        <v>181</v>
      </c>
      <c r="N34" s="150" t="s">
        <v>512</v>
      </c>
      <c r="O34" s="150" t="s">
        <v>513</v>
      </c>
      <c r="P34" s="134"/>
      <c r="Q34" s="152" t="s">
        <v>347</v>
      </c>
      <c r="R34" s="140" t="s">
        <v>547</v>
      </c>
      <c r="S34" s="140" t="s">
        <v>548</v>
      </c>
      <c r="T34" s="140" t="s">
        <v>549</v>
      </c>
      <c r="U34" s="140" t="s">
        <v>550</v>
      </c>
      <c r="V34" s="186" t="s">
        <v>551</v>
      </c>
      <c r="W34" s="138" t="s">
        <v>552</v>
      </c>
      <c r="X34" s="144" t="s">
        <v>241</v>
      </c>
      <c r="AA34" s="145">
        <f>IF(OR(J34="Fail",ISBLANK(J34)),INDEX('Issue Code Table'!C:C,MATCH(N:N,'Issue Code Table'!A:A,0)),IF(M34="Critical",6,IF(M34="Significant",5,IF(M34="Moderate",3,2))))</f>
        <v>6</v>
      </c>
    </row>
    <row r="35" spans="1:27" ht="128.25" customHeight="1" x14ac:dyDescent="0.25">
      <c r="A35" s="256" t="s">
        <v>553</v>
      </c>
      <c r="B35" s="140" t="s">
        <v>366</v>
      </c>
      <c r="C35" s="140" t="s">
        <v>367</v>
      </c>
      <c r="D35" s="140" t="s">
        <v>211</v>
      </c>
      <c r="E35" s="140" t="s">
        <v>554</v>
      </c>
      <c r="F35" s="140" t="s">
        <v>555</v>
      </c>
      <c r="G35" s="140" t="s">
        <v>214</v>
      </c>
      <c r="H35" s="140" t="s">
        <v>556</v>
      </c>
      <c r="I35" s="140"/>
      <c r="J35" s="284"/>
      <c r="K35" s="149" t="s">
        <v>557</v>
      </c>
      <c r="L35" s="141"/>
      <c r="M35" s="150" t="s">
        <v>181</v>
      </c>
      <c r="N35" s="150" t="s">
        <v>345</v>
      </c>
      <c r="O35" s="150" t="s">
        <v>346</v>
      </c>
      <c r="P35" s="134"/>
      <c r="Q35" s="152" t="s">
        <v>347</v>
      </c>
      <c r="R35" s="140" t="s">
        <v>558</v>
      </c>
      <c r="S35" s="140" t="s">
        <v>559</v>
      </c>
      <c r="T35" s="140" t="s">
        <v>560</v>
      </c>
      <c r="U35" s="140" t="s">
        <v>561</v>
      </c>
      <c r="V35" s="186" t="s">
        <v>562</v>
      </c>
      <c r="W35" s="138" t="s">
        <v>563</v>
      </c>
      <c r="X35" s="144" t="s">
        <v>241</v>
      </c>
      <c r="AA35" s="145">
        <f>IF(OR(J35="Fail",ISBLANK(J35)),INDEX('Issue Code Table'!C:C,MATCH(N:N,'Issue Code Table'!A:A,0)),IF(M35="Critical",6,IF(M35="Significant",5,IF(M35="Moderate",3,2))))</f>
        <v>5</v>
      </c>
    </row>
    <row r="36" spans="1:27" ht="128.25" customHeight="1" x14ac:dyDescent="0.25">
      <c r="A36" s="256" t="s">
        <v>564</v>
      </c>
      <c r="B36" s="153" t="s">
        <v>339</v>
      </c>
      <c r="C36" s="140" t="s">
        <v>340</v>
      </c>
      <c r="D36" s="140" t="s">
        <v>211</v>
      </c>
      <c r="E36" s="140" t="s">
        <v>565</v>
      </c>
      <c r="F36" s="140" t="s">
        <v>566</v>
      </c>
      <c r="G36" s="140" t="s">
        <v>214</v>
      </c>
      <c r="H36" s="140" t="s">
        <v>567</v>
      </c>
      <c r="I36" s="140"/>
      <c r="J36" s="284"/>
      <c r="K36" s="149" t="s">
        <v>568</v>
      </c>
      <c r="L36" s="141"/>
      <c r="M36" s="150" t="s">
        <v>181</v>
      </c>
      <c r="N36" s="150" t="s">
        <v>345</v>
      </c>
      <c r="O36" s="150" t="s">
        <v>346</v>
      </c>
      <c r="P36" s="134"/>
      <c r="Q36" s="152" t="s">
        <v>347</v>
      </c>
      <c r="R36" s="140" t="s">
        <v>569</v>
      </c>
      <c r="S36" s="140" t="s">
        <v>570</v>
      </c>
      <c r="T36" s="140" t="s">
        <v>571</v>
      </c>
      <c r="U36" s="140" t="s">
        <v>351</v>
      </c>
      <c r="V36" s="186" t="s">
        <v>572</v>
      </c>
      <c r="W36" s="138" t="s">
        <v>573</v>
      </c>
      <c r="X36" s="144" t="s">
        <v>241</v>
      </c>
      <c r="AA36" s="145">
        <f>IF(OR(J36="Fail",ISBLANK(J36)),INDEX('Issue Code Table'!C:C,MATCH(N:N,'Issue Code Table'!A:A,0)),IF(M36="Critical",6,IF(M36="Significant",5,IF(M36="Moderate",3,2))))</f>
        <v>5</v>
      </c>
    </row>
    <row r="37" spans="1:27" ht="128.25" customHeight="1" x14ac:dyDescent="0.25">
      <c r="A37" s="256" t="s">
        <v>574</v>
      </c>
      <c r="B37" s="140" t="s">
        <v>366</v>
      </c>
      <c r="C37" s="140" t="s">
        <v>367</v>
      </c>
      <c r="D37" s="140" t="s">
        <v>211</v>
      </c>
      <c r="E37" s="140" t="s">
        <v>575</v>
      </c>
      <c r="F37" s="140" t="s">
        <v>576</v>
      </c>
      <c r="G37" s="140" t="s">
        <v>214</v>
      </c>
      <c r="H37" s="140" t="s">
        <v>577</v>
      </c>
      <c r="I37" s="140"/>
      <c r="J37" s="284"/>
      <c r="K37" s="149" t="s">
        <v>578</v>
      </c>
      <c r="L37" s="141"/>
      <c r="M37" s="150" t="s">
        <v>217</v>
      </c>
      <c r="N37" s="150" t="s">
        <v>383</v>
      </c>
      <c r="O37" s="150" t="s">
        <v>384</v>
      </c>
      <c r="P37" s="134"/>
      <c r="Q37" s="152" t="s">
        <v>347</v>
      </c>
      <c r="R37" s="140" t="s">
        <v>579</v>
      </c>
      <c r="S37" s="140" t="s">
        <v>580</v>
      </c>
      <c r="T37" s="140" t="s">
        <v>581</v>
      </c>
      <c r="U37" s="140" t="s">
        <v>582</v>
      </c>
      <c r="V37" s="186" t="s">
        <v>583</v>
      </c>
      <c r="W37" s="138" t="s">
        <v>584</v>
      </c>
      <c r="X37" s="144"/>
      <c r="AA37" s="145">
        <f>IF(OR(J37="Fail",ISBLANK(J37)),INDEX('Issue Code Table'!C:C,MATCH(N:N,'Issue Code Table'!A:A,0)),IF(M37="Critical",6,IF(M37="Significant",5,IF(M37="Moderate",3,2))))</f>
        <v>4</v>
      </c>
    </row>
    <row r="38" spans="1:27" ht="128.25" customHeight="1" x14ac:dyDescent="0.25">
      <c r="A38" s="256" t="s">
        <v>585</v>
      </c>
      <c r="B38" s="140" t="s">
        <v>366</v>
      </c>
      <c r="C38" s="140" t="s">
        <v>367</v>
      </c>
      <c r="D38" s="140" t="s">
        <v>211</v>
      </c>
      <c r="E38" s="140" t="s">
        <v>586</v>
      </c>
      <c r="F38" s="140" t="s">
        <v>587</v>
      </c>
      <c r="G38" s="140" t="s">
        <v>214</v>
      </c>
      <c r="H38" s="140" t="s">
        <v>588</v>
      </c>
      <c r="I38" s="140"/>
      <c r="J38" s="284"/>
      <c r="K38" s="149" t="s">
        <v>589</v>
      </c>
      <c r="L38" s="141"/>
      <c r="M38" s="150" t="s">
        <v>217</v>
      </c>
      <c r="N38" s="150" t="s">
        <v>383</v>
      </c>
      <c r="O38" s="150" t="s">
        <v>384</v>
      </c>
      <c r="P38" s="134"/>
      <c r="Q38" s="152" t="s">
        <v>347</v>
      </c>
      <c r="R38" s="140" t="s">
        <v>590</v>
      </c>
      <c r="S38" s="140" t="s">
        <v>591</v>
      </c>
      <c r="T38" s="140" t="s">
        <v>592</v>
      </c>
      <c r="U38" s="140" t="s">
        <v>593</v>
      </c>
      <c r="V38" s="186" t="s">
        <v>594</v>
      </c>
      <c r="W38" s="138" t="s">
        <v>595</v>
      </c>
      <c r="X38" s="144"/>
      <c r="AA38" s="145">
        <f>IF(OR(J38="Fail",ISBLANK(J38)),INDEX('Issue Code Table'!C:C,MATCH(N:N,'Issue Code Table'!A:A,0)),IF(M38="Critical",6,IF(M38="Significant",5,IF(M38="Moderate",3,2))))</f>
        <v>4</v>
      </c>
    </row>
    <row r="39" spans="1:27" ht="128.25" customHeight="1" x14ac:dyDescent="0.25">
      <c r="A39" s="256" t="s">
        <v>596</v>
      </c>
      <c r="B39" s="140" t="s">
        <v>366</v>
      </c>
      <c r="C39" s="140" t="s">
        <v>367</v>
      </c>
      <c r="D39" s="140" t="s">
        <v>211</v>
      </c>
      <c r="E39" s="140" t="s">
        <v>597</v>
      </c>
      <c r="F39" s="140" t="s">
        <v>598</v>
      </c>
      <c r="G39" s="140" t="s">
        <v>214</v>
      </c>
      <c r="H39" s="140" t="s">
        <v>599</v>
      </c>
      <c r="I39" s="140"/>
      <c r="J39" s="284"/>
      <c r="K39" s="149" t="s">
        <v>600</v>
      </c>
      <c r="L39" s="141"/>
      <c r="M39" s="150" t="s">
        <v>181</v>
      </c>
      <c r="N39" s="150" t="s">
        <v>345</v>
      </c>
      <c r="O39" s="150" t="s">
        <v>346</v>
      </c>
      <c r="P39" s="134"/>
      <c r="Q39" s="152" t="s">
        <v>347</v>
      </c>
      <c r="R39" s="140" t="s">
        <v>601</v>
      </c>
      <c r="S39" s="140" t="s">
        <v>602</v>
      </c>
      <c r="T39" s="140" t="s">
        <v>603</v>
      </c>
      <c r="U39" s="140" t="s">
        <v>604</v>
      </c>
      <c r="V39" s="186" t="s">
        <v>605</v>
      </c>
      <c r="W39" s="138" t="s">
        <v>606</v>
      </c>
      <c r="X39" s="144" t="s">
        <v>241</v>
      </c>
      <c r="AA39" s="145">
        <f>IF(OR(J39="Fail",ISBLANK(J39)),INDEX('Issue Code Table'!C:C,MATCH(N:N,'Issue Code Table'!A:A,0)),IF(M39="Critical",6,IF(M39="Significant",5,IF(M39="Moderate",3,2))))</f>
        <v>5</v>
      </c>
    </row>
    <row r="40" spans="1:27" ht="128.25" customHeight="1" x14ac:dyDescent="0.25">
      <c r="A40" s="256" t="s">
        <v>607</v>
      </c>
      <c r="B40" s="140" t="s">
        <v>366</v>
      </c>
      <c r="C40" s="140" t="s">
        <v>367</v>
      </c>
      <c r="D40" s="140" t="s">
        <v>211</v>
      </c>
      <c r="E40" s="140" t="s">
        <v>608</v>
      </c>
      <c r="F40" s="140" t="s">
        <v>609</v>
      </c>
      <c r="G40" s="140" t="s">
        <v>214</v>
      </c>
      <c r="H40" s="140" t="s">
        <v>610</v>
      </c>
      <c r="I40" s="140"/>
      <c r="J40" s="284"/>
      <c r="K40" s="149" t="s">
        <v>611</v>
      </c>
      <c r="L40" s="141"/>
      <c r="M40" s="150" t="s">
        <v>217</v>
      </c>
      <c r="N40" s="150" t="s">
        <v>383</v>
      </c>
      <c r="O40" s="150" t="s">
        <v>384</v>
      </c>
      <c r="P40" s="134"/>
      <c r="Q40" s="152" t="s">
        <v>347</v>
      </c>
      <c r="R40" s="140" t="s">
        <v>612</v>
      </c>
      <c r="S40" s="140" t="s">
        <v>613</v>
      </c>
      <c r="T40" s="140" t="s">
        <v>614</v>
      </c>
      <c r="U40" s="140" t="s">
        <v>351</v>
      </c>
      <c r="V40" s="186" t="s">
        <v>615</v>
      </c>
      <c r="W40" s="138" t="s">
        <v>616</v>
      </c>
      <c r="X40" s="144"/>
      <c r="AA40" s="145">
        <f>IF(OR(J40="Fail",ISBLANK(J40)),INDEX('Issue Code Table'!C:C,MATCH(N:N,'Issue Code Table'!A:A,0)),IF(M40="Critical",6,IF(M40="Significant",5,IF(M40="Moderate",3,2))))</f>
        <v>4</v>
      </c>
    </row>
    <row r="41" spans="1:27" ht="128.25" customHeight="1" x14ac:dyDescent="0.25">
      <c r="A41" s="256" t="s">
        <v>617</v>
      </c>
      <c r="B41" s="140" t="s">
        <v>366</v>
      </c>
      <c r="C41" s="140" t="s">
        <v>367</v>
      </c>
      <c r="D41" s="140" t="s">
        <v>211</v>
      </c>
      <c r="E41" s="140" t="s">
        <v>618</v>
      </c>
      <c r="F41" s="140" t="s">
        <v>619</v>
      </c>
      <c r="G41" s="140" t="s">
        <v>214</v>
      </c>
      <c r="H41" s="140" t="s">
        <v>620</v>
      </c>
      <c r="I41" s="140"/>
      <c r="J41" s="284"/>
      <c r="K41" s="149" t="s">
        <v>621</v>
      </c>
      <c r="L41" s="141"/>
      <c r="M41" s="150" t="s">
        <v>217</v>
      </c>
      <c r="N41" s="150" t="s">
        <v>383</v>
      </c>
      <c r="O41" s="150" t="s">
        <v>384</v>
      </c>
      <c r="P41" s="134"/>
      <c r="Q41" s="152" t="s">
        <v>347</v>
      </c>
      <c r="R41" s="140" t="s">
        <v>622</v>
      </c>
      <c r="S41" s="140" t="s">
        <v>623</v>
      </c>
      <c r="T41" s="140" t="s">
        <v>624</v>
      </c>
      <c r="U41" s="140" t="s">
        <v>625</v>
      </c>
      <c r="V41" s="186" t="s">
        <v>626</v>
      </c>
      <c r="W41" s="138" t="s">
        <v>627</v>
      </c>
      <c r="X41" s="144"/>
      <c r="AA41" s="145">
        <f>IF(OR(J41="Fail",ISBLANK(J41)),INDEX('Issue Code Table'!C:C,MATCH(N:N,'Issue Code Table'!A:A,0)),IF(M41="Critical",6,IF(M41="Significant",5,IF(M41="Moderate",3,2))))</f>
        <v>4</v>
      </c>
    </row>
    <row r="42" spans="1:27" ht="128.25" customHeight="1" x14ac:dyDescent="0.25">
      <c r="A42" s="256" t="s">
        <v>628</v>
      </c>
      <c r="B42" s="153" t="s">
        <v>339</v>
      </c>
      <c r="C42" s="140" t="s">
        <v>340</v>
      </c>
      <c r="D42" s="140" t="s">
        <v>211</v>
      </c>
      <c r="E42" s="140" t="s">
        <v>629</v>
      </c>
      <c r="F42" s="140" t="s">
        <v>630</v>
      </c>
      <c r="G42" s="140" t="s">
        <v>214</v>
      </c>
      <c r="H42" s="140" t="s">
        <v>631</v>
      </c>
      <c r="I42" s="140"/>
      <c r="J42" s="284"/>
      <c r="K42" s="149" t="s">
        <v>632</v>
      </c>
      <c r="L42" s="141"/>
      <c r="M42" s="150" t="s">
        <v>217</v>
      </c>
      <c r="N42" s="150" t="s">
        <v>383</v>
      </c>
      <c r="O42" s="150" t="s">
        <v>384</v>
      </c>
      <c r="P42" s="134"/>
      <c r="Q42" s="152" t="s">
        <v>347</v>
      </c>
      <c r="R42" s="140" t="s">
        <v>633</v>
      </c>
      <c r="S42" s="140" t="s">
        <v>634</v>
      </c>
      <c r="T42" s="140" t="s">
        <v>635</v>
      </c>
      <c r="U42" s="140" t="s">
        <v>351</v>
      </c>
      <c r="V42" s="186" t="s">
        <v>636</v>
      </c>
      <c r="W42" s="138" t="s">
        <v>637</v>
      </c>
      <c r="X42" s="144"/>
      <c r="AA42" s="145">
        <f>IF(OR(J42="Fail",ISBLANK(J42)),INDEX('Issue Code Table'!C:C,MATCH(N:N,'Issue Code Table'!A:A,0)),IF(M42="Critical",6,IF(M42="Significant",5,IF(M42="Moderate",3,2))))</f>
        <v>4</v>
      </c>
    </row>
    <row r="43" spans="1:27" ht="128.25" customHeight="1" x14ac:dyDescent="0.25">
      <c r="A43" s="256" t="s">
        <v>638</v>
      </c>
      <c r="B43" s="153" t="s">
        <v>366</v>
      </c>
      <c r="C43" s="153" t="s">
        <v>367</v>
      </c>
      <c r="D43" s="140" t="s">
        <v>211</v>
      </c>
      <c r="E43" s="140" t="s">
        <v>639</v>
      </c>
      <c r="F43" s="140" t="s">
        <v>640</v>
      </c>
      <c r="G43" s="140" t="s">
        <v>214</v>
      </c>
      <c r="H43" s="140" t="s">
        <v>641</v>
      </c>
      <c r="I43" s="140"/>
      <c r="J43" s="284"/>
      <c r="K43" s="149" t="s">
        <v>642</v>
      </c>
      <c r="L43" s="141"/>
      <c r="M43" s="150" t="s">
        <v>217</v>
      </c>
      <c r="N43" s="150" t="s">
        <v>383</v>
      </c>
      <c r="O43" s="150" t="s">
        <v>384</v>
      </c>
      <c r="P43" s="134"/>
      <c r="Q43" s="152" t="s">
        <v>347</v>
      </c>
      <c r="R43" s="140" t="s">
        <v>643</v>
      </c>
      <c r="S43" s="140" t="s">
        <v>644</v>
      </c>
      <c r="T43" s="140" t="s">
        <v>645</v>
      </c>
      <c r="U43" s="140" t="s">
        <v>351</v>
      </c>
      <c r="V43" s="186" t="s">
        <v>646</v>
      </c>
      <c r="W43" s="138" t="s">
        <v>647</v>
      </c>
      <c r="X43" s="144"/>
      <c r="AA43" s="145">
        <f>IF(OR(J43="Fail",ISBLANK(J43)),INDEX('Issue Code Table'!C:C,MATCH(N:N,'Issue Code Table'!A:A,0)),IF(M43="Critical",6,IF(M43="Significant",5,IF(M43="Moderate",3,2))))</f>
        <v>4</v>
      </c>
    </row>
    <row r="44" spans="1:27" ht="128.25" customHeight="1" x14ac:dyDescent="0.25">
      <c r="A44" s="256" t="s">
        <v>648</v>
      </c>
      <c r="B44" s="153" t="s">
        <v>366</v>
      </c>
      <c r="C44" s="153" t="s">
        <v>367</v>
      </c>
      <c r="D44" s="140" t="s">
        <v>211</v>
      </c>
      <c r="E44" s="140" t="s">
        <v>649</v>
      </c>
      <c r="F44" s="140" t="s">
        <v>650</v>
      </c>
      <c r="G44" s="140" t="s">
        <v>214</v>
      </c>
      <c r="H44" s="140" t="s">
        <v>651</v>
      </c>
      <c r="I44" s="140"/>
      <c r="J44" s="284"/>
      <c r="K44" s="149" t="s">
        <v>652</v>
      </c>
      <c r="L44" s="141"/>
      <c r="M44" s="150" t="s">
        <v>217</v>
      </c>
      <c r="N44" s="150" t="s">
        <v>383</v>
      </c>
      <c r="O44" s="150" t="s">
        <v>384</v>
      </c>
      <c r="P44" s="134"/>
      <c r="Q44" s="152" t="s">
        <v>347</v>
      </c>
      <c r="R44" s="140" t="s">
        <v>653</v>
      </c>
      <c r="S44" s="140" t="s">
        <v>654</v>
      </c>
      <c r="T44" s="140" t="s">
        <v>655</v>
      </c>
      <c r="U44" s="140" t="s">
        <v>351</v>
      </c>
      <c r="V44" s="186" t="s">
        <v>656</v>
      </c>
      <c r="W44" s="138" t="s">
        <v>657</v>
      </c>
      <c r="X44" s="144"/>
      <c r="AA44" s="145">
        <f>IF(OR(J44="Fail",ISBLANK(J44)),INDEX('Issue Code Table'!C:C,MATCH(N:N,'Issue Code Table'!A:A,0)),IF(M44="Critical",6,IF(M44="Significant",5,IF(M44="Moderate",3,2))))</f>
        <v>4</v>
      </c>
    </row>
    <row r="45" spans="1:27" ht="128.25" customHeight="1" x14ac:dyDescent="0.25">
      <c r="A45" s="256" t="s">
        <v>658</v>
      </c>
      <c r="B45" s="153" t="s">
        <v>339</v>
      </c>
      <c r="C45" s="140" t="s">
        <v>340</v>
      </c>
      <c r="D45" s="140" t="s">
        <v>211</v>
      </c>
      <c r="E45" s="140" t="s">
        <v>659</v>
      </c>
      <c r="F45" s="140" t="s">
        <v>660</v>
      </c>
      <c r="G45" s="140" t="s">
        <v>214</v>
      </c>
      <c r="H45" s="140" t="s">
        <v>661</v>
      </c>
      <c r="I45" s="140"/>
      <c r="J45" s="284"/>
      <c r="K45" s="149" t="s">
        <v>662</v>
      </c>
      <c r="L45" s="141"/>
      <c r="M45" s="150" t="s">
        <v>217</v>
      </c>
      <c r="N45" s="150" t="s">
        <v>383</v>
      </c>
      <c r="O45" s="150" t="s">
        <v>384</v>
      </c>
      <c r="P45" s="134"/>
      <c r="Q45" s="152" t="s">
        <v>347</v>
      </c>
      <c r="R45" s="140" t="s">
        <v>663</v>
      </c>
      <c r="S45" s="140" t="s">
        <v>664</v>
      </c>
      <c r="T45" s="140" t="s">
        <v>665</v>
      </c>
      <c r="U45" s="140" t="s">
        <v>351</v>
      </c>
      <c r="V45" s="186" t="s">
        <v>666</v>
      </c>
      <c r="W45" s="138" t="s">
        <v>667</v>
      </c>
      <c r="X45" s="144"/>
      <c r="AA45" s="145">
        <f>IF(OR(J45="Fail",ISBLANK(J45)),INDEX('Issue Code Table'!C:C,MATCH(N:N,'Issue Code Table'!A:A,0)),IF(M45="Critical",6,IF(M45="Significant",5,IF(M45="Moderate",3,2))))</f>
        <v>4</v>
      </c>
    </row>
    <row r="46" spans="1:27" ht="128.25" customHeight="1" x14ac:dyDescent="0.25">
      <c r="A46" s="256" t="s">
        <v>668</v>
      </c>
      <c r="B46" s="140" t="s">
        <v>339</v>
      </c>
      <c r="C46" s="140" t="s">
        <v>340</v>
      </c>
      <c r="D46" s="140" t="s">
        <v>211</v>
      </c>
      <c r="E46" s="140" t="s">
        <v>669</v>
      </c>
      <c r="F46" s="140" t="s">
        <v>670</v>
      </c>
      <c r="G46" s="140" t="s">
        <v>214</v>
      </c>
      <c r="H46" s="140" t="s">
        <v>671</v>
      </c>
      <c r="I46" s="140"/>
      <c r="J46" s="284"/>
      <c r="K46" s="149" t="s">
        <v>672</v>
      </c>
      <c r="L46" s="141"/>
      <c r="M46" s="150" t="s">
        <v>217</v>
      </c>
      <c r="N46" s="150" t="s">
        <v>383</v>
      </c>
      <c r="O46" s="150" t="s">
        <v>384</v>
      </c>
      <c r="P46" s="134"/>
      <c r="Q46" s="152" t="s">
        <v>347</v>
      </c>
      <c r="R46" s="140" t="s">
        <v>673</v>
      </c>
      <c r="S46" s="140" t="s">
        <v>674</v>
      </c>
      <c r="T46" s="140" t="s">
        <v>675</v>
      </c>
      <c r="U46" s="140" t="s">
        <v>351</v>
      </c>
      <c r="V46" s="186" t="s">
        <v>676</v>
      </c>
      <c r="W46" s="138" t="s">
        <v>677</v>
      </c>
      <c r="X46" s="144"/>
      <c r="AA46" s="145">
        <f>IF(OR(J46="Fail",ISBLANK(J46)),INDEX('Issue Code Table'!C:C,MATCH(N:N,'Issue Code Table'!A:A,0)),IF(M46="Critical",6,IF(M46="Significant",5,IF(M46="Moderate",3,2))))</f>
        <v>4</v>
      </c>
    </row>
    <row r="47" spans="1:27" ht="128.25" customHeight="1" x14ac:dyDescent="0.25">
      <c r="A47" s="256" t="s">
        <v>678</v>
      </c>
      <c r="B47" s="140" t="s">
        <v>339</v>
      </c>
      <c r="C47" s="140" t="s">
        <v>340</v>
      </c>
      <c r="D47" s="140" t="s">
        <v>211</v>
      </c>
      <c r="E47" s="140" t="s">
        <v>679</v>
      </c>
      <c r="F47" s="140" t="s">
        <v>680</v>
      </c>
      <c r="G47" s="140" t="s">
        <v>214</v>
      </c>
      <c r="H47" s="140" t="s">
        <v>681</v>
      </c>
      <c r="I47" s="140"/>
      <c r="J47" s="284"/>
      <c r="K47" s="149" t="s">
        <v>682</v>
      </c>
      <c r="L47" s="141"/>
      <c r="M47" s="150" t="s">
        <v>217</v>
      </c>
      <c r="N47" s="150" t="s">
        <v>383</v>
      </c>
      <c r="O47" s="150" t="s">
        <v>384</v>
      </c>
      <c r="P47" s="134"/>
      <c r="Q47" s="152" t="s">
        <v>347</v>
      </c>
      <c r="R47" s="140" t="s">
        <v>683</v>
      </c>
      <c r="S47" s="140" t="s">
        <v>684</v>
      </c>
      <c r="T47" s="140" t="s">
        <v>685</v>
      </c>
      <c r="U47" s="140" t="s">
        <v>686</v>
      </c>
      <c r="V47" s="186" t="s">
        <v>687</v>
      </c>
      <c r="W47" s="138" t="s">
        <v>688</v>
      </c>
      <c r="X47" s="144"/>
      <c r="AA47" s="145">
        <f>IF(OR(J47="Fail",ISBLANK(J47)),INDEX('Issue Code Table'!C:C,MATCH(N:N,'Issue Code Table'!A:A,0)),IF(M47="Critical",6,IF(M47="Significant",5,IF(M47="Moderate",3,2))))</f>
        <v>4</v>
      </c>
    </row>
    <row r="48" spans="1:27" ht="128.25" customHeight="1" x14ac:dyDescent="0.25">
      <c r="A48" s="256" t="s">
        <v>689</v>
      </c>
      <c r="B48" s="140" t="s">
        <v>366</v>
      </c>
      <c r="C48" s="140" t="s">
        <v>367</v>
      </c>
      <c r="D48" s="140" t="s">
        <v>211</v>
      </c>
      <c r="E48" s="140" t="s">
        <v>690</v>
      </c>
      <c r="F48" s="140" t="s">
        <v>691</v>
      </c>
      <c r="G48" s="140" t="s">
        <v>214</v>
      </c>
      <c r="H48" s="140" t="s">
        <v>692</v>
      </c>
      <c r="I48" s="140"/>
      <c r="J48" s="284"/>
      <c r="K48" s="149" t="s">
        <v>693</v>
      </c>
      <c r="L48" s="141"/>
      <c r="M48" s="150" t="s">
        <v>217</v>
      </c>
      <c r="N48" s="150" t="s">
        <v>383</v>
      </c>
      <c r="O48" s="150" t="s">
        <v>384</v>
      </c>
      <c r="P48" s="134"/>
      <c r="Q48" s="152" t="s">
        <v>347</v>
      </c>
      <c r="R48" s="140" t="s">
        <v>694</v>
      </c>
      <c r="S48" s="140" t="s">
        <v>695</v>
      </c>
      <c r="T48" s="140" t="s">
        <v>696</v>
      </c>
      <c r="U48" s="140" t="s">
        <v>351</v>
      </c>
      <c r="V48" s="186" t="s">
        <v>697</v>
      </c>
      <c r="W48" s="138" t="s">
        <v>698</v>
      </c>
      <c r="X48" s="144"/>
      <c r="AA48" s="145">
        <f>IF(OR(J48="Fail",ISBLANK(J48)),INDEX('Issue Code Table'!C:C,MATCH(N:N,'Issue Code Table'!A:A,0)),IF(M48="Critical",6,IF(M48="Significant",5,IF(M48="Moderate",3,2))))</f>
        <v>4</v>
      </c>
    </row>
    <row r="49" spans="1:27" ht="128.25" customHeight="1" x14ac:dyDescent="0.25">
      <c r="A49" s="256" t="s">
        <v>699</v>
      </c>
      <c r="B49" s="153" t="s">
        <v>339</v>
      </c>
      <c r="C49" s="140" t="s">
        <v>340</v>
      </c>
      <c r="D49" s="140" t="s">
        <v>211</v>
      </c>
      <c r="E49" s="140" t="s">
        <v>700</v>
      </c>
      <c r="F49" s="140" t="s">
        <v>701</v>
      </c>
      <c r="G49" s="140" t="s">
        <v>214</v>
      </c>
      <c r="H49" s="140" t="s">
        <v>702</v>
      </c>
      <c r="I49" s="140"/>
      <c r="J49" s="284"/>
      <c r="K49" s="149" t="s">
        <v>703</v>
      </c>
      <c r="L49" s="141"/>
      <c r="M49" s="150" t="s">
        <v>217</v>
      </c>
      <c r="N49" s="150" t="s">
        <v>383</v>
      </c>
      <c r="O49" s="150" t="s">
        <v>384</v>
      </c>
      <c r="P49" s="134"/>
      <c r="Q49" s="152" t="s">
        <v>347</v>
      </c>
      <c r="R49" s="140" t="s">
        <v>704</v>
      </c>
      <c r="S49" s="140" t="s">
        <v>705</v>
      </c>
      <c r="T49" s="140" t="s">
        <v>706</v>
      </c>
      <c r="U49" s="140" t="s">
        <v>707</v>
      </c>
      <c r="V49" s="186" t="s">
        <v>708</v>
      </c>
      <c r="W49" s="138" t="s">
        <v>709</v>
      </c>
      <c r="X49" s="144"/>
      <c r="AA49" s="145">
        <f>IF(OR(J49="Fail",ISBLANK(J49)),INDEX('Issue Code Table'!C:C,MATCH(N:N,'Issue Code Table'!A:A,0)),IF(M49="Critical",6,IF(M49="Significant",5,IF(M49="Moderate",3,2))))</f>
        <v>4</v>
      </c>
    </row>
    <row r="50" spans="1:27" ht="128.25" customHeight="1" x14ac:dyDescent="0.25">
      <c r="A50" s="256" t="s">
        <v>710</v>
      </c>
      <c r="B50" s="153" t="s">
        <v>339</v>
      </c>
      <c r="C50" s="140" t="s">
        <v>340</v>
      </c>
      <c r="D50" s="140" t="s">
        <v>211</v>
      </c>
      <c r="E50" s="140" t="s">
        <v>711</v>
      </c>
      <c r="F50" s="140" t="s">
        <v>712</v>
      </c>
      <c r="G50" s="140" t="s">
        <v>214</v>
      </c>
      <c r="H50" s="140" t="s">
        <v>713</v>
      </c>
      <c r="I50" s="140"/>
      <c r="J50" s="284"/>
      <c r="K50" s="149" t="s">
        <v>714</v>
      </c>
      <c r="L50" s="141"/>
      <c r="M50" s="150" t="s">
        <v>217</v>
      </c>
      <c r="N50" s="150" t="s">
        <v>383</v>
      </c>
      <c r="O50" s="150" t="s">
        <v>384</v>
      </c>
      <c r="P50" s="134"/>
      <c r="Q50" s="152" t="s">
        <v>347</v>
      </c>
      <c r="R50" s="140" t="s">
        <v>715</v>
      </c>
      <c r="S50" s="140" t="s">
        <v>716</v>
      </c>
      <c r="T50" s="140" t="s">
        <v>717</v>
      </c>
      <c r="U50" s="140" t="s">
        <v>718</v>
      </c>
      <c r="V50" s="186" t="s">
        <v>719</v>
      </c>
      <c r="W50" s="138" t="s">
        <v>720</v>
      </c>
      <c r="X50" s="144"/>
      <c r="AA50" s="145">
        <f>IF(OR(J50="Fail",ISBLANK(J50)),INDEX('Issue Code Table'!C:C,MATCH(N:N,'Issue Code Table'!A:A,0)),IF(M50="Critical",6,IF(M50="Significant",5,IF(M50="Moderate",3,2))))</f>
        <v>4</v>
      </c>
    </row>
    <row r="51" spans="1:27" ht="128.25" customHeight="1" x14ac:dyDescent="0.25">
      <c r="A51" s="256" t="s">
        <v>721</v>
      </c>
      <c r="B51" s="153" t="s">
        <v>366</v>
      </c>
      <c r="C51" s="153" t="s">
        <v>367</v>
      </c>
      <c r="D51" s="140" t="s">
        <v>211</v>
      </c>
      <c r="E51" s="140" t="s">
        <v>722</v>
      </c>
      <c r="F51" s="140" t="s">
        <v>723</v>
      </c>
      <c r="G51" s="140" t="s">
        <v>214</v>
      </c>
      <c r="H51" s="140" t="s">
        <v>724</v>
      </c>
      <c r="I51" s="140"/>
      <c r="J51" s="284"/>
      <c r="K51" s="149" t="s">
        <v>725</v>
      </c>
      <c r="L51" s="141"/>
      <c r="M51" s="150" t="s">
        <v>217</v>
      </c>
      <c r="N51" s="150" t="s">
        <v>383</v>
      </c>
      <c r="O51" s="150" t="s">
        <v>384</v>
      </c>
      <c r="P51" s="134"/>
      <c r="Q51" s="152" t="s">
        <v>347</v>
      </c>
      <c r="R51" s="140" t="s">
        <v>726</v>
      </c>
      <c r="S51" s="140" t="s">
        <v>727</v>
      </c>
      <c r="T51" s="140" t="s">
        <v>728</v>
      </c>
      <c r="U51" s="140" t="s">
        <v>729</v>
      </c>
      <c r="V51" s="186" t="s">
        <v>730</v>
      </c>
      <c r="W51" s="138" t="s">
        <v>731</v>
      </c>
      <c r="X51" s="144"/>
      <c r="AA51" s="145">
        <f>IF(OR(J51="Fail",ISBLANK(J51)),INDEX('Issue Code Table'!C:C,MATCH(N:N,'Issue Code Table'!A:A,0)),IF(M51="Critical",6,IF(M51="Significant",5,IF(M51="Moderate",3,2))))</f>
        <v>4</v>
      </c>
    </row>
    <row r="52" spans="1:27" ht="128.25" customHeight="1" x14ac:dyDescent="0.25">
      <c r="A52" s="256" t="s">
        <v>732</v>
      </c>
      <c r="B52" s="153" t="s">
        <v>339</v>
      </c>
      <c r="C52" s="140" t="s">
        <v>340</v>
      </c>
      <c r="D52" s="140" t="s">
        <v>211</v>
      </c>
      <c r="E52" s="140" t="s">
        <v>733</v>
      </c>
      <c r="F52" s="140" t="s">
        <v>734</v>
      </c>
      <c r="G52" s="140" t="s">
        <v>214</v>
      </c>
      <c r="H52" s="140" t="s">
        <v>735</v>
      </c>
      <c r="I52" s="140"/>
      <c r="J52" s="284"/>
      <c r="K52" s="149" t="s">
        <v>736</v>
      </c>
      <c r="L52" s="141"/>
      <c r="M52" s="150" t="s">
        <v>181</v>
      </c>
      <c r="N52" s="150" t="s">
        <v>345</v>
      </c>
      <c r="O52" s="150" t="s">
        <v>346</v>
      </c>
      <c r="P52" s="134"/>
      <c r="Q52" s="152" t="s">
        <v>347</v>
      </c>
      <c r="R52" s="140" t="s">
        <v>737</v>
      </c>
      <c r="S52" s="140" t="s">
        <v>738</v>
      </c>
      <c r="T52" s="140" t="s">
        <v>739</v>
      </c>
      <c r="U52" s="140" t="s">
        <v>351</v>
      </c>
      <c r="V52" s="186" t="s">
        <v>740</v>
      </c>
      <c r="W52" s="138" t="s">
        <v>741</v>
      </c>
      <c r="X52" s="144" t="s">
        <v>241</v>
      </c>
      <c r="AA52" s="145">
        <f>IF(OR(J52="Fail",ISBLANK(J52)),INDEX('Issue Code Table'!C:C,MATCH(N:N,'Issue Code Table'!A:A,0)),IF(M52="Critical",6,IF(M52="Significant",5,IF(M52="Moderate",3,2))))</f>
        <v>5</v>
      </c>
    </row>
    <row r="53" spans="1:27" ht="128.25" customHeight="1" x14ac:dyDescent="0.25">
      <c r="A53" s="256" t="s">
        <v>742</v>
      </c>
      <c r="B53" s="138" t="s">
        <v>743</v>
      </c>
      <c r="C53" s="138" t="s">
        <v>744</v>
      </c>
      <c r="D53" s="140" t="s">
        <v>211</v>
      </c>
      <c r="E53" s="140" t="s">
        <v>745</v>
      </c>
      <c r="F53" s="140" t="s">
        <v>746</v>
      </c>
      <c r="G53" s="140" t="s">
        <v>214</v>
      </c>
      <c r="H53" s="140" t="s">
        <v>747</v>
      </c>
      <c r="I53" s="140"/>
      <c r="J53" s="284"/>
      <c r="K53" s="149" t="s">
        <v>748</v>
      </c>
      <c r="L53" s="141"/>
      <c r="M53" s="150" t="s">
        <v>181</v>
      </c>
      <c r="N53" s="150" t="s">
        <v>749</v>
      </c>
      <c r="O53" s="150" t="s">
        <v>750</v>
      </c>
      <c r="P53" s="134"/>
      <c r="Q53" s="152" t="s">
        <v>751</v>
      </c>
      <c r="R53" s="140" t="s">
        <v>752</v>
      </c>
      <c r="S53" s="140" t="s">
        <v>753</v>
      </c>
      <c r="T53" s="140" t="s">
        <v>754</v>
      </c>
      <c r="U53" s="140" t="s">
        <v>755</v>
      </c>
      <c r="V53" s="186" t="s">
        <v>756</v>
      </c>
      <c r="W53" s="138" t="s">
        <v>757</v>
      </c>
      <c r="X53" s="144" t="s">
        <v>241</v>
      </c>
      <c r="AA53" s="145">
        <f>IF(OR(J53="Fail",ISBLANK(J53)),INDEX('Issue Code Table'!C:C,MATCH(N:N,'Issue Code Table'!A:A,0)),IF(M53="Critical",6,IF(M53="Significant",5,IF(M53="Moderate",3,2))))</f>
        <v>6</v>
      </c>
    </row>
    <row r="54" spans="1:27" ht="128.25" customHeight="1" x14ac:dyDescent="0.25">
      <c r="A54" s="256" t="s">
        <v>758</v>
      </c>
      <c r="B54" s="138" t="s">
        <v>743</v>
      </c>
      <c r="C54" s="138" t="s">
        <v>744</v>
      </c>
      <c r="D54" s="140" t="s">
        <v>211</v>
      </c>
      <c r="E54" s="140" t="s">
        <v>759</v>
      </c>
      <c r="F54" s="140" t="s">
        <v>760</v>
      </c>
      <c r="G54" s="140" t="s">
        <v>761</v>
      </c>
      <c r="H54" s="140" t="s">
        <v>762</v>
      </c>
      <c r="I54" s="140"/>
      <c r="J54" s="284"/>
      <c r="K54" s="149" t="s">
        <v>763</v>
      </c>
      <c r="L54" s="141"/>
      <c r="M54" s="150" t="s">
        <v>217</v>
      </c>
      <c r="N54" s="150" t="s">
        <v>764</v>
      </c>
      <c r="O54" s="150" t="s">
        <v>765</v>
      </c>
      <c r="P54" s="134"/>
      <c r="Q54" s="152" t="s">
        <v>751</v>
      </c>
      <c r="R54" s="140" t="s">
        <v>766</v>
      </c>
      <c r="S54" s="140" t="s">
        <v>767</v>
      </c>
      <c r="T54" s="140" t="s">
        <v>768</v>
      </c>
      <c r="U54" s="140" t="s">
        <v>769</v>
      </c>
      <c r="V54" s="186" t="s">
        <v>770</v>
      </c>
      <c r="W54" s="138" t="s">
        <v>771</v>
      </c>
      <c r="X54" s="144"/>
      <c r="AA54" s="145">
        <f>IF(OR(J54="Fail",ISBLANK(J54)),INDEX('Issue Code Table'!C:C,MATCH(N:N,'Issue Code Table'!A:A,0)),IF(M54="Critical",6,IF(M54="Significant",5,IF(M54="Moderate",3,2))))</f>
        <v>4</v>
      </c>
    </row>
    <row r="55" spans="1:27" ht="128.25" customHeight="1" x14ac:dyDescent="0.25">
      <c r="A55" s="256" t="s">
        <v>772</v>
      </c>
      <c r="B55" s="138" t="s">
        <v>743</v>
      </c>
      <c r="C55" s="138" t="s">
        <v>744</v>
      </c>
      <c r="D55" s="140" t="s">
        <v>211</v>
      </c>
      <c r="E55" s="140" t="s">
        <v>773</v>
      </c>
      <c r="F55" s="140" t="s">
        <v>774</v>
      </c>
      <c r="G55" s="140" t="s">
        <v>214</v>
      </c>
      <c r="H55" s="140" t="s">
        <v>775</v>
      </c>
      <c r="I55" s="140"/>
      <c r="J55" s="284"/>
      <c r="K55" s="149" t="s">
        <v>776</v>
      </c>
      <c r="L55" s="141"/>
      <c r="M55" s="150" t="s">
        <v>181</v>
      </c>
      <c r="N55" s="150" t="s">
        <v>512</v>
      </c>
      <c r="O55" s="150" t="s">
        <v>513</v>
      </c>
      <c r="P55" s="134"/>
      <c r="Q55" s="152" t="s">
        <v>751</v>
      </c>
      <c r="R55" s="140" t="s">
        <v>777</v>
      </c>
      <c r="S55" s="140" t="s">
        <v>778</v>
      </c>
      <c r="T55" s="140" t="s">
        <v>779</v>
      </c>
      <c r="U55" s="140" t="s">
        <v>780</v>
      </c>
      <c r="V55" s="186" t="s">
        <v>781</v>
      </c>
      <c r="W55" s="138" t="s">
        <v>782</v>
      </c>
      <c r="X55" s="144" t="s">
        <v>241</v>
      </c>
      <c r="AA55" s="145">
        <f>IF(OR(J55="Fail",ISBLANK(J55)),INDEX('Issue Code Table'!C:C,MATCH(N:N,'Issue Code Table'!A:A,0)),IF(M55="Critical",6,IF(M55="Significant",5,IF(M55="Moderate",3,2))))</f>
        <v>6</v>
      </c>
    </row>
    <row r="56" spans="1:27" ht="128.25" customHeight="1" x14ac:dyDescent="0.25">
      <c r="A56" s="256" t="s">
        <v>783</v>
      </c>
      <c r="B56" s="140" t="s">
        <v>366</v>
      </c>
      <c r="C56" s="140" t="s">
        <v>367</v>
      </c>
      <c r="D56" s="140" t="s">
        <v>211</v>
      </c>
      <c r="E56" s="140" t="s">
        <v>784</v>
      </c>
      <c r="F56" s="140" t="s">
        <v>785</v>
      </c>
      <c r="G56" s="140" t="s">
        <v>786</v>
      </c>
      <c r="H56" s="140" t="s">
        <v>787</v>
      </c>
      <c r="I56" s="140"/>
      <c r="J56" s="284"/>
      <c r="K56" s="149" t="s">
        <v>788</v>
      </c>
      <c r="L56" s="141"/>
      <c r="M56" s="150" t="s">
        <v>181</v>
      </c>
      <c r="N56" s="150" t="s">
        <v>789</v>
      </c>
      <c r="O56" s="150" t="s">
        <v>790</v>
      </c>
      <c r="P56" s="134"/>
      <c r="Q56" s="152" t="s">
        <v>751</v>
      </c>
      <c r="R56" s="140" t="s">
        <v>791</v>
      </c>
      <c r="S56" s="140" t="s">
        <v>792</v>
      </c>
      <c r="T56" s="140" t="s">
        <v>793</v>
      </c>
      <c r="U56" s="140" t="s">
        <v>351</v>
      </c>
      <c r="V56" s="186" t="s">
        <v>794</v>
      </c>
      <c r="W56" s="138" t="s">
        <v>795</v>
      </c>
      <c r="X56" s="144" t="s">
        <v>241</v>
      </c>
      <c r="AA56" s="145">
        <f>IF(OR(J56="Fail",ISBLANK(J56)),INDEX('Issue Code Table'!C:C,MATCH(N:N,'Issue Code Table'!A:A,0)),IF(M56="Critical",6,IF(M56="Significant",5,IF(M56="Moderate",3,2))))</f>
        <v>5</v>
      </c>
    </row>
    <row r="57" spans="1:27" ht="128.25" customHeight="1" x14ac:dyDescent="0.25">
      <c r="A57" s="256" t="s">
        <v>796</v>
      </c>
      <c r="B57" s="138" t="s">
        <v>743</v>
      </c>
      <c r="C57" s="138" t="s">
        <v>744</v>
      </c>
      <c r="D57" s="140" t="s">
        <v>211</v>
      </c>
      <c r="E57" s="140" t="s">
        <v>797</v>
      </c>
      <c r="F57" s="140" t="s">
        <v>798</v>
      </c>
      <c r="G57" s="140" t="s">
        <v>214</v>
      </c>
      <c r="H57" s="140" t="s">
        <v>799</v>
      </c>
      <c r="I57" s="140"/>
      <c r="J57" s="284"/>
      <c r="K57" s="149" t="s">
        <v>800</v>
      </c>
      <c r="L57" s="141"/>
      <c r="M57" s="150" t="s">
        <v>303</v>
      </c>
      <c r="N57" s="150" t="s">
        <v>749</v>
      </c>
      <c r="O57" s="150" t="s">
        <v>750</v>
      </c>
      <c r="P57" s="134"/>
      <c r="Q57" s="152" t="s">
        <v>751</v>
      </c>
      <c r="R57" s="140" t="s">
        <v>801</v>
      </c>
      <c r="S57" s="140" t="s">
        <v>802</v>
      </c>
      <c r="T57" s="140" t="s">
        <v>803</v>
      </c>
      <c r="U57" s="140" t="s">
        <v>804</v>
      </c>
      <c r="V57" s="186" t="s">
        <v>805</v>
      </c>
      <c r="W57" s="281" t="s">
        <v>806</v>
      </c>
      <c r="X57" s="144"/>
      <c r="AA57" s="145">
        <f>IF(OR(J57="Fail",ISBLANK(J57)),INDEX('Issue Code Table'!C:C,MATCH(N:N,'Issue Code Table'!A:A,0)),IF(M57="Critical",6,IF(M57="Significant",5,IF(M57="Moderate",3,2))))</f>
        <v>6</v>
      </c>
    </row>
    <row r="58" spans="1:27" ht="128.25" customHeight="1" x14ac:dyDescent="0.25">
      <c r="A58" s="256" t="s">
        <v>807</v>
      </c>
      <c r="B58" s="138" t="s">
        <v>743</v>
      </c>
      <c r="C58" s="138" t="s">
        <v>744</v>
      </c>
      <c r="D58" s="140" t="s">
        <v>211</v>
      </c>
      <c r="E58" s="140" t="s">
        <v>808</v>
      </c>
      <c r="F58" s="140" t="s">
        <v>809</v>
      </c>
      <c r="G58" s="140" t="s">
        <v>214</v>
      </c>
      <c r="H58" s="140" t="s">
        <v>810</v>
      </c>
      <c r="I58" s="140"/>
      <c r="J58" s="284"/>
      <c r="K58" s="149" t="s">
        <v>811</v>
      </c>
      <c r="L58" s="141"/>
      <c r="M58" s="150" t="s">
        <v>303</v>
      </c>
      <c r="N58" s="150" t="s">
        <v>749</v>
      </c>
      <c r="O58" s="150" t="s">
        <v>750</v>
      </c>
      <c r="P58" s="134"/>
      <c r="Q58" s="152" t="s">
        <v>751</v>
      </c>
      <c r="R58" s="140" t="s">
        <v>812</v>
      </c>
      <c r="S58" s="140" t="s">
        <v>813</v>
      </c>
      <c r="T58" s="140" t="s">
        <v>814</v>
      </c>
      <c r="U58" s="140" t="s">
        <v>815</v>
      </c>
      <c r="V58" s="186" t="s">
        <v>816</v>
      </c>
      <c r="W58" s="281" t="s">
        <v>817</v>
      </c>
      <c r="X58" s="144"/>
      <c r="AA58" s="145">
        <f>IF(OR(J58="Fail",ISBLANK(J58)),INDEX('Issue Code Table'!C:C,MATCH(N:N,'Issue Code Table'!A:A,0)),IF(M58="Critical",6,IF(M58="Significant",5,IF(M58="Moderate",3,2))))</f>
        <v>6</v>
      </c>
    </row>
    <row r="59" spans="1:27" ht="128.25" customHeight="1" x14ac:dyDescent="0.25">
      <c r="A59" s="256" t="s">
        <v>818</v>
      </c>
      <c r="B59" s="153" t="s">
        <v>819</v>
      </c>
      <c r="C59" s="140" t="s">
        <v>820</v>
      </c>
      <c r="D59" s="140" t="s">
        <v>211</v>
      </c>
      <c r="E59" s="140" t="s">
        <v>821</v>
      </c>
      <c r="F59" s="140" t="s">
        <v>822</v>
      </c>
      <c r="G59" s="140" t="s">
        <v>823</v>
      </c>
      <c r="H59" s="140" t="s">
        <v>824</v>
      </c>
      <c r="I59" s="140"/>
      <c r="J59" s="284"/>
      <c r="K59" s="149" t="s">
        <v>825</v>
      </c>
      <c r="L59" s="141"/>
      <c r="M59" s="150" t="s">
        <v>181</v>
      </c>
      <c r="N59" s="150" t="s">
        <v>826</v>
      </c>
      <c r="O59" s="150" t="s">
        <v>827</v>
      </c>
      <c r="P59" s="134"/>
      <c r="Q59" s="152" t="s">
        <v>828</v>
      </c>
      <c r="R59" s="140" t="s">
        <v>829</v>
      </c>
      <c r="S59" s="140" t="s">
        <v>830</v>
      </c>
      <c r="T59" s="140" t="s">
        <v>831</v>
      </c>
      <c r="U59" s="140" t="s">
        <v>351</v>
      </c>
      <c r="V59" s="186" t="s">
        <v>832</v>
      </c>
      <c r="W59" s="138" t="s">
        <v>833</v>
      </c>
      <c r="X59" s="144" t="s">
        <v>241</v>
      </c>
      <c r="AA59" s="145">
        <f>IF(OR(J59="Fail",ISBLANK(J59)),INDEX('Issue Code Table'!C:C,MATCH(N:N,'Issue Code Table'!A:A,0)),IF(M59="Critical",6,IF(M59="Significant",5,IF(M59="Moderate",3,2))))</f>
        <v>5</v>
      </c>
    </row>
    <row r="60" spans="1:27" ht="128.25" customHeight="1" x14ac:dyDescent="0.25">
      <c r="A60" s="256" t="s">
        <v>834</v>
      </c>
      <c r="B60" s="153" t="s">
        <v>819</v>
      </c>
      <c r="C60" s="140" t="s">
        <v>820</v>
      </c>
      <c r="D60" s="140" t="s">
        <v>211</v>
      </c>
      <c r="E60" s="140" t="s">
        <v>835</v>
      </c>
      <c r="F60" s="140" t="s">
        <v>836</v>
      </c>
      <c r="G60" s="140" t="s">
        <v>837</v>
      </c>
      <c r="H60" s="140" t="s">
        <v>838</v>
      </c>
      <c r="I60" s="140"/>
      <c r="J60" s="284"/>
      <c r="K60" s="149" t="s">
        <v>839</v>
      </c>
      <c r="L60" s="141"/>
      <c r="M60" s="150" t="s">
        <v>303</v>
      </c>
      <c r="N60" s="150" t="s">
        <v>840</v>
      </c>
      <c r="O60" s="150" t="s">
        <v>841</v>
      </c>
      <c r="P60" s="134"/>
      <c r="Q60" s="152" t="s">
        <v>828</v>
      </c>
      <c r="R60" s="140" t="s">
        <v>842</v>
      </c>
      <c r="S60" s="140" t="s">
        <v>843</v>
      </c>
      <c r="T60" s="140" t="s">
        <v>844</v>
      </c>
      <c r="U60" s="140" t="s">
        <v>351</v>
      </c>
      <c r="V60" s="186" t="s">
        <v>845</v>
      </c>
      <c r="W60" s="138" t="s">
        <v>846</v>
      </c>
      <c r="X60" s="144"/>
      <c r="AA60" s="145">
        <f>IF(OR(J60="Fail",ISBLANK(J60)),INDEX('Issue Code Table'!C:C,MATCH(N:N,'Issue Code Table'!A:A,0)),IF(M60="Critical",6,IF(M60="Significant",5,IF(M60="Moderate",3,2))))</f>
        <v>4</v>
      </c>
    </row>
    <row r="61" spans="1:27" ht="128.25" customHeight="1" x14ac:dyDescent="0.25">
      <c r="A61" s="256" t="s">
        <v>847</v>
      </c>
      <c r="B61" s="140" t="s">
        <v>848</v>
      </c>
      <c r="C61" s="140" t="s">
        <v>849</v>
      </c>
      <c r="D61" s="140" t="s">
        <v>211</v>
      </c>
      <c r="E61" s="140" t="s">
        <v>850</v>
      </c>
      <c r="F61" s="140" t="s">
        <v>851</v>
      </c>
      <c r="G61" s="140" t="s">
        <v>852</v>
      </c>
      <c r="H61" s="140" t="s">
        <v>853</v>
      </c>
      <c r="I61" s="140"/>
      <c r="J61" s="284"/>
      <c r="K61" s="149" t="s">
        <v>854</v>
      </c>
      <c r="L61" s="141"/>
      <c r="M61" s="150" t="s">
        <v>217</v>
      </c>
      <c r="N61" s="150" t="s">
        <v>383</v>
      </c>
      <c r="O61" s="150" t="s">
        <v>384</v>
      </c>
      <c r="P61" s="134"/>
      <c r="Q61" s="152" t="s">
        <v>855</v>
      </c>
      <c r="R61" s="140" t="s">
        <v>856</v>
      </c>
      <c r="S61" s="140" t="s">
        <v>857</v>
      </c>
      <c r="T61" s="140" t="s">
        <v>858</v>
      </c>
      <c r="U61" s="140" t="s">
        <v>351</v>
      </c>
      <c r="V61" s="186" t="s">
        <v>859</v>
      </c>
      <c r="W61" s="190" t="s">
        <v>860</v>
      </c>
      <c r="X61" s="144"/>
      <c r="AA61" s="145">
        <f>IF(OR(J61="Fail",ISBLANK(J61)),INDEX('Issue Code Table'!C:C,MATCH(N:N,'Issue Code Table'!A:A,0)),IF(M61="Critical",6,IF(M61="Significant",5,IF(M61="Moderate",3,2))))</f>
        <v>4</v>
      </c>
    </row>
    <row r="62" spans="1:27" ht="128.25" customHeight="1" x14ac:dyDescent="0.25">
      <c r="A62" s="256" t="s">
        <v>861</v>
      </c>
      <c r="B62" s="140" t="s">
        <v>366</v>
      </c>
      <c r="C62" s="140" t="s">
        <v>367</v>
      </c>
      <c r="D62" s="140" t="s">
        <v>211</v>
      </c>
      <c r="E62" s="140" t="s">
        <v>862</v>
      </c>
      <c r="F62" s="140" t="s">
        <v>863</v>
      </c>
      <c r="G62" s="140" t="s">
        <v>864</v>
      </c>
      <c r="H62" s="140" t="s">
        <v>865</v>
      </c>
      <c r="I62" s="140"/>
      <c r="J62" s="284"/>
      <c r="K62" s="149" t="s">
        <v>866</v>
      </c>
      <c r="L62" s="141"/>
      <c r="M62" s="150" t="s">
        <v>217</v>
      </c>
      <c r="N62" s="150" t="s">
        <v>383</v>
      </c>
      <c r="O62" s="150" t="s">
        <v>384</v>
      </c>
      <c r="P62" s="134"/>
      <c r="Q62" s="152" t="s">
        <v>855</v>
      </c>
      <c r="R62" s="140" t="s">
        <v>867</v>
      </c>
      <c r="S62" s="140" t="s">
        <v>868</v>
      </c>
      <c r="T62" s="140" t="s">
        <v>869</v>
      </c>
      <c r="U62" s="140" t="s">
        <v>351</v>
      </c>
      <c r="V62" s="186" t="s">
        <v>870</v>
      </c>
      <c r="W62" s="138" t="s">
        <v>871</v>
      </c>
      <c r="X62" s="144"/>
      <c r="AA62" s="145">
        <f>IF(OR(J62="Fail",ISBLANK(J62)),INDEX('Issue Code Table'!C:C,MATCH(N:N,'Issue Code Table'!A:A,0)),IF(M62="Critical",6,IF(M62="Significant",5,IF(M62="Moderate",3,2))))</f>
        <v>4</v>
      </c>
    </row>
    <row r="63" spans="1:27" ht="128.25" customHeight="1" x14ac:dyDescent="0.25">
      <c r="A63" s="256" t="s">
        <v>872</v>
      </c>
      <c r="B63" s="140" t="s">
        <v>366</v>
      </c>
      <c r="C63" s="140" t="s">
        <v>367</v>
      </c>
      <c r="D63" s="140" t="s">
        <v>211</v>
      </c>
      <c r="E63" s="140" t="s">
        <v>873</v>
      </c>
      <c r="F63" s="140" t="s">
        <v>874</v>
      </c>
      <c r="G63" s="140" t="s">
        <v>875</v>
      </c>
      <c r="H63" s="140" t="s">
        <v>876</v>
      </c>
      <c r="I63" s="140"/>
      <c r="J63" s="284"/>
      <c r="K63" s="149" t="s">
        <v>877</v>
      </c>
      <c r="L63" s="141"/>
      <c r="M63" s="150" t="s">
        <v>181</v>
      </c>
      <c r="N63" s="150" t="s">
        <v>878</v>
      </c>
      <c r="O63" s="150" t="s">
        <v>879</v>
      </c>
      <c r="P63" s="134"/>
      <c r="Q63" s="152" t="s">
        <v>880</v>
      </c>
      <c r="R63" s="140" t="s">
        <v>881</v>
      </c>
      <c r="S63" s="140" t="s">
        <v>882</v>
      </c>
      <c r="T63" s="140" t="s">
        <v>883</v>
      </c>
      <c r="U63" s="140" t="s">
        <v>884</v>
      </c>
      <c r="V63" s="186" t="s">
        <v>885</v>
      </c>
      <c r="W63" s="138" t="s">
        <v>886</v>
      </c>
      <c r="X63" s="144" t="s">
        <v>241</v>
      </c>
      <c r="AA63" s="145">
        <f>IF(OR(J63="Fail",ISBLANK(J63)),INDEX('Issue Code Table'!C:C,MATCH(N:N,'Issue Code Table'!A:A,0)),IF(M63="Critical",6,IF(M63="Significant",5,IF(M63="Moderate",3,2))))</f>
        <v>6</v>
      </c>
    </row>
    <row r="64" spans="1:27" ht="128.25" customHeight="1" x14ac:dyDescent="0.25">
      <c r="A64" s="256" t="s">
        <v>887</v>
      </c>
      <c r="B64" s="140" t="s">
        <v>339</v>
      </c>
      <c r="C64" s="140" t="s">
        <v>340</v>
      </c>
      <c r="D64" s="140" t="s">
        <v>211</v>
      </c>
      <c r="E64" s="140" t="s">
        <v>888</v>
      </c>
      <c r="F64" s="140" t="s">
        <v>889</v>
      </c>
      <c r="G64" s="140" t="s">
        <v>890</v>
      </c>
      <c r="H64" s="140" t="s">
        <v>891</v>
      </c>
      <c r="I64" s="140"/>
      <c r="J64" s="284"/>
      <c r="K64" s="149" t="s">
        <v>892</v>
      </c>
      <c r="L64" s="141"/>
      <c r="M64" s="150" t="s">
        <v>181</v>
      </c>
      <c r="N64" s="150" t="s">
        <v>878</v>
      </c>
      <c r="O64" s="150" t="s">
        <v>879</v>
      </c>
      <c r="P64" s="134"/>
      <c r="Q64" s="152" t="s">
        <v>880</v>
      </c>
      <c r="R64" s="140" t="s">
        <v>893</v>
      </c>
      <c r="S64" s="140" t="s">
        <v>882</v>
      </c>
      <c r="T64" s="140" t="s">
        <v>894</v>
      </c>
      <c r="U64" s="140" t="s">
        <v>895</v>
      </c>
      <c r="V64" s="186" t="s">
        <v>896</v>
      </c>
      <c r="W64" s="138" t="s">
        <v>897</v>
      </c>
      <c r="X64" s="144" t="s">
        <v>241</v>
      </c>
      <c r="AA64" s="145">
        <f>IF(OR(J64="Fail",ISBLANK(J64)),INDEX('Issue Code Table'!C:C,MATCH(N:N,'Issue Code Table'!A:A,0)),IF(M64="Critical",6,IF(M64="Significant",5,IF(M64="Moderate",3,2))))</f>
        <v>6</v>
      </c>
    </row>
    <row r="65" spans="1:27" ht="128.25" customHeight="1" x14ac:dyDescent="0.25">
      <c r="A65" s="256" t="s">
        <v>898</v>
      </c>
      <c r="B65" s="140" t="s">
        <v>366</v>
      </c>
      <c r="C65" s="140" t="s">
        <v>367</v>
      </c>
      <c r="D65" s="140" t="s">
        <v>211</v>
      </c>
      <c r="E65" s="140" t="s">
        <v>899</v>
      </c>
      <c r="F65" s="140" t="s">
        <v>900</v>
      </c>
      <c r="G65" s="140" t="s">
        <v>901</v>
      </c>
      <c r="H65" s="140" t="s">
        <v>902</v>
      </c>
      <c r="I65" s="140"/>
      <c r="J65" s="284"/>
      <c r="K65" s="149" t="s">
        <v>903</v>
      </c>
      <c r="L65" s="141"/>
      <c r="M65" s="150" t="s">
        <v>181</v>
      </c>
      <c r="N65" s="150" t="s">
        <v>878</v>
      </c>
      <c r="O65" s="150" t="s">
        <v>879</v>
      </c>
      <c r="P65" s="134"/>
      <c r="Q65" s="152" t="s">
        <v>880</v>
      </c>
      <c r="R65" s="140" t="s">
        <v>904</v>
      </c>
      <c r="S65" s="140" t="s">
        <v>882</v>
      </c>
      <c r="T65" s="140" t="s">
        <v>905</v>
      </c>
      <c r="U65" s="140" t="s">
        <v>906</v>
      </c>
      <c r="V65" s="186" t="s">
        <v>907</v>
      </c>
      <c r="W65" s="138" t="s">
        <v>908</v>
      </c>
      <c r="X65" s="144" t="s">
        <v>241</v>
      </c>
      <c r="AA65" s="145">
        <f>IF(OR(J65="Fail",ISBLANK(J65)),INDEX('Issue Code Table'!C:C,MATCH(N:N,'Issue Code Table'!A:A,0)),IF(M65="Critical",6,IF(M65="Significant",5,IF(M65="Moderate",3,2))))</f>
        <v>6</v>
      </c>
    </row>
    <row r="66" spans="1:27" ht="128.25" customHeight="1" x14ac:dyDescent="0.25">
      <c r="A66" s="256" t="s">
        <v>909</v>
      </c>
      <c r="B66" s="140" t="s">
        <v>209</v>
      </c>
      <c r="C66" s="140" t="s">
        <v>210</v>
      </c>
      <c r="D66" s="140" t="s">
        <v>211</v>
      </c>
      <c r="E66" s="140" t="s">
        <v>910</v>
      </c>
      <c r="F66" s="140" t="s">
        <v>911</v>
      </c>
      <c r="G66" s="140" t="s">
        <v>912</v>
      </c>
      <c r="H66" s="140" t="s">
        <v>913</v>
      </c>
      <c r="I66" s="140"/>
      <c r="J66" s="284"/>
      <c r="K66" s="149" t="s">
        <v>914</v>
      </c>
      <c r="L66" s="141"/>
      <c r="M66" s="150" t="s">
        <v>181</v>
      </c>
      <c r="N66" s="150" t="s">
        <v>789</v>
      </c>
      <c r="O66" s="150" t="s">
        <v>790</v>
      </c>
      <c r="P66" s="134"/>
      <c r="Q66" s="152" t="s">
        <v>880</v>
      </c>
      <c r="R66" s="140" t="s">
        <v>915</v>
      </c>
      <c r="S66" s="140" t="s">
        <v>916</v>
      </c>
      <c r="T66" s="140" t="s">
        <v>917</v>
      </c>
      <c r="U66" s="140" t="s">
        <v>351</v>
      </c>
      <c r="V66" s="186" t="s">
        <v>918</v>
      </c>
      <c r="W66" s="138" t="s">
        <v>919</v>
      </c>
      <c r="X66" s="144" t="s">
        <v>241</v>
      </c>
      <c r="AA66" s="145">
        <f>IF(OR(J66="Fail",ISBLANK(J66)),INDEX('Issue Code Table'!C:C,MATCH(N:N,'Issue Code Table'!A:A,0)),IF(M66="Critical",6,IF(M66="Significant",5,IF(M66="Moderate",3,2))))</f>
        <v>5</v>
      </c>
    </row>
    <row r="67" spans="1:27" ht="128.25" customHeight="1" x14ac:dyDescent="0.25">
      <c r="A67" s="256" t="s">
        <v>920</v>
      </c>
      <c r="B67" s="140" t="s">
        <v>209</v>
      </c>
      <c r="C67" s="140" t="s">
        <v>210</v>
      </c>
      <c r="D67" s="140" t="s">
        <v>211</v>
      </c>
      <c r="E67" s="140" t="s">
        <v>921</v>
      </c>
      <c r="F67" s="140" t="s">
        <v>922</v>
      </c>
      <c r="G67" s="140" t="s">
        <v>214</v>
      </c>
      <c r="H67" s="140" t="s">
        <v>923</v>
      </c>
      <c r="I67" s="140"/>
      <c r="J67" s="284"/>
      <c r="K67" s="149" t="s">
        <v>924</v>
      </c>
      <c r="L67" s="141"/>
      <c r="M67" s="150" t="s">
        <v>181</v>
      </c>
      <c r="N67" s="150" t="s">
        <v>233</v>
      </c>
      <c r="O67" s="150" t="s">
        <v>234</v>
      </c>
      <c r="P67" s="134"/>
      <c r="Q67" s="152" t="s">
        <v>880</v>
      </c>
      <c r="R67" s="140" t="s">
        <v>925</v>
      </c>
      <c r="S67" s="140" t="s">
        <v>926</v>
      </c>
      <c r="T67" s="140" t="s">
        <v>927</v>
      </c>
      <c r="U67" s="140" t="s">
        <v>351</v>
      </c>
      <c r="V67" s="186" t="s">
        <v>928</v>
      </c>
      <c r="W67" s="138" t="s">
        <v>929</v>
      </c>
      <c r="X67" s="144" t="s">
        <v>241</v>
      </c>
      <c r="AA67" s="145">
        <f>IF(OR(J67="Fail",ISBLANK(J67)),INDEX('Issue Code Table'!C:C,MATCH(N:N,'Issue Code Table'!A:A,0)),IF(M67="Critical",6,IF(M67="Significant",5,IF(M67="Moderate",3,2))))</f>
        <v>5</v>
      </c>
    </row>
    <row r="68" spans="1:27" ht="128.25" customHeight="1" x14ac:dyDescent="0.25">
      <c r="A68" s="256" t="s">
        <v>930</v>
      </c>
      <c r="B68" s="140" t="s">
        <v>931</v>
      </c>
      <c r="C68" s="140" t="s">
        <v>932</v>
      </c>
      <c r="D68" s="140" t="s">
        <v>211</v>
      </c>
      <c r="E68" s="140" t="s">
        <v>933</v>
      </c>
      <c r="F68" s="140" t="s">
        <v>934</v>
      </c>
      <c r="G68" s="140" t="s">
        <v>935</v>
      </c>
      <c r="H68" s="140" t="s">
        <v>936</v>
      </c>
      <c r="I68" s="140"/>
      <c r="J68" s="284"/>
      <c r="K68" s="149" t="s">
        <v>937</v>
      </c>
      <c r="L68" s="141"/>
      <c r="M68" s="150" t="s">
        <v>181</v>
      </c>
      <c r="N68" s="271" t="s">
        <v>204</v>
      </c>
      <c r="O68" s="271" t="s">
        <v>205</v>
      </c>
      <c r="P68" s="134"/>
      <c r="Q68" s="152" t="s">
        <v>880</v>
      </c>
      <c r="R68" s="140" t="s">
        <v>938</v>
      </c>
      <c r="S68" s="140" t="s">
        <v>939</v>
      </c>
      <c r="T68" s="140" t="s">
        <v>940</v>
      </c>
      <c r="U68" s="140" t="s">
        <v>941</v>
      </c>
      <c r="V68" s="186" t="s">
        <v>942</v>
      </c>
      <c r="W68" s="138" t="s">
        <v>943</v>
      </c>
      <c r="X68" s="144" t="s">
        <v>241</v>
      </c>
      <c r="AA68" s="145">
        <f>IF(OR(J68="Fail",ISBLANK(J68)),INDEX('Issue Code Table'!C:C,MATCH(N:N,'Issue Code Table'!A:A,0)),IF(M68="Critical",6,IF(M68="Significant",5,IF(M68="Moderate",3,2))))</f>
        <v>6</v>
      </c>
    </row>
    <row r="69" spans="1:27" ht="128.25" customHeight="1" x14ac:dyDescent="0.25">
      <c r="A69" s="256" t="s">
        <v>944</v>
      </c>
      <c r="B69" s="140" t="s">
        <v>366</v>
      </c>
      <c r="C69" s="140" t="s">
        <v>367</v>
      </c>
      <c r="D69" s="140" t="s">
        <v>211</v>
      </c>
      <c r="E69" s="140" t="s">
        <v>945</v>
      </c>
      <c r="F69" s="140" t="s">
        <v>946</v>
      </c>
      <c r="G69" s="140" t="s">
        <v>947</v>
      </c>
      <c r="H69" s="140" t="s">
        <v>948</v>
      </c>
      <c r="I69" s="140"/>
      <c r="J69" s="284"/>
      <c r="K69" s="149" t="s">
        <v>949</v>
      </c>
      <c r="L69" s="141"/>
      <c r="M69" s="150" t="s">
        <v>217</v>
      </c>
      <c r="N69" s="150" t="s">
        <v>764</v>
      </c>
      <c r="O69" s="150" t="s">
        <v>765</v>
      </c>
      <c r="P69" s="134"/>
      <c r="Q69" s="152" t="s">
        <v>950</v>
      </c>
      <c r="R69" s="140" t="s">
        <v>951</v>
      </c>
      <c r="S69" s="140" t="s">
        <v>952</v>
      </c>
      <c r="T69" s="140" t="s">
        <v>953</v>
      </c>
      <c r="U69" s="140" t="s">
        <v>954</v>
      </c>
      <c r="V69" s="186" t="s">
        <v>955</v>
      </c>
      <c r="W69" s="138" t="s">
        <v>956</v>
      </c>
      <c r="X69" s="144"/>
      <c r="AA69" s="145">
        <f>IF(OR(J69="Fail",ISBLANK(J69)),INDEX('Issue Code Table'!C:C,MATCH(N:N,'Issue Code Table'!A:A,0)),IF(M69="Critical",6,IF(M69="Significant",5,IF(M69="Moderate",3,2))))</f>
        <v>4</v>
      </c>
    </row>
    <row r="70" spans="1:27" ht="128.25" customHeight="1" x14ac:dyDescent="0.25">
      <c r="A70" s="256" t="s">
        <v>957</v>
      </c>
      <c r="B70" s="140" t="s">
        <v>366</v>
      </c>
      <c r="C70" s="140" t="s">
        <v>367</v>
      </c>
      <c r="D70" s="140" t="s">
        <v>211</v>
      </c>
      <c r="E70" s="140" t="s">
        <v>958</v>
      </c>
      <c r="F70" s="140" t="s">
        <v>959</v>
      </c>
      <c r="G70" s="140" t="s">
        <v>960</v>
      </c>
      <c r="H70" s="140" t="s">
        <v>961</v>
      </c>
      <c r="I70" s="140"/>
      <c r="J70" s="284"/>
      <c r="K70" s="149" t="s">
        <v>962</v>
      </c>
      <c r="L70" s="141"/>
      <c r="M70" s="150" t="s">
        <v>217</v>
      </c>
      <c r="N70" s="150" t="s">
        <v>764</v>
      </c>
      <c r="O70" s="150" t="s">
        <v>765</v>
      </c>
      <c r="P70" s="134"/>
      <c r="Q70" s="152" t="s">
        <v>950</v>
      </c>
      <c r="R70" s="140" t="s">
        <v>963</v>
      </c>
      <c r="S70" s="140" t="s">
        <v>964</v>
      </c>
      <c r="T70" s="140" t="s">
        <v>965</v>
      </c>
      <c r="U70" s="140" t="s">
        <v>966</v>
      </c>
      <c r="V70" s="186" t="s">
        <v>967</v>
      </c>
      <c r="W70" s="138" t="s">
        <v>968</v>
      </c>
      <c r="X70" s="144"/>
      <c r="AA70" s="145">
        <f>IF(OR(J70="Fail",ISBLANK(J70)),INDEX('Issue Code Table'!C:C,MATCH(N:N,'Issue Code Table'!A:A,0)),IF(M70="Critical",6,IF(M70="Significant",5,IF(M70="Moderate",3,2))))</f>
        <v>4</v>
      </c>
    </row>
    <row r="71" spans="1:27" ht="128.25" customHeight="1" x14ac:dyDescent="0.25">
      <c r="A71" s="256" t="s">
        <v>969</v>
      </c>
      <c r="B71" s="140" t="s">
        <v>339</v>
      </c>
      <c r="C71" s="140" t="s">
        <v>340</v>
      </c>
      <c r="D71" s="140" t="s">
        <v>211</v>
      </c>
      <c r="E71" s="140" t="s">
        <v>970</v>
      </c>
      <c r="F71" s="140" t="s">
        <v>971</v>
      </c>
      <c r="G71" s="140" t="s">
        <v>972</v>
      </c>
      <c r="H71" s="140" t="s">
        <v>973</v>
      </c>
      <c r="I71" s="140"/>
      <c r="J71" s="284"/>
      <c r="K71" s="149" t="s">
        <v>974</v>
      </c>
      <c r="L71" s="141"/>
      <c r="M71" s="150" t="s">
        <v>217</v>
      </c>
      <c r="N71" s="150" t="s">
        <v>975</v>
      </c>
      <c r="O71" s="150" t="s">
        <v>976</v>
      </c>
      <c r="P71" s="134"/>
      <c r="Q71" s="152" t="s">
        <v>950</v>
      </c>
      <c r="R71" s="140" t="s">
        <v>977</v>
      </c>
      <c r="S71" s="140" t="s">
        <v>978</v>
      </c>
      <c r="T71" s="140" t="s">
        <v>979</v>
      </c>
      <c r="U71" s="140" t="s">
        <v>980</v>
      </c>
      <c r="V71" s="186" t="s">
        <v>981</v>
      </c>
      <c r="W71" s="138" t="s">
        <v>982</v>
      </c>
      <c r="X71" s="144"/>
      <c r="AA71" s="145">
        <f>IF(OR(J71="Fail",ISBLANK(J71)),INDEX('Issue Code Table'!C:C,MATCH(N:N,'Issue Code Table'!A:A,0)),IF(M71="Critical",6,IF(M71="Significant",5,IF(M71="Moderate",3,2))))</f>
        <v>4</v>
      </c>
    </row>
    <row r="72" spans="1:27" ht="128.25" customHeight="1" x14ac:dyDescent="0.25">
      <c r="A72" s="256" t="s">
        <v>983</v>
      </c>
      <c r="B72" s="140" t="s">
        <v>984</v>
      </c>
      <c r="C72" s="140" t="s">
        <v>985</v>
      </c>
      <c r="D72" s="140" t="s">
        <v>162</v>
      </c>
      <c r="E72" s="140" t="s">
        <v>986</v>
      </c>
      <c r="F72" s="140" t="s">
        <v>987</v>
      </c>
      <c r="G72" s="140" t="s">
        <v>988</v>
      </c>
      <c r="H72" s="140" t="s">
        <v>989</v>
      </c>
      <c r="I72" s="140"/>
      <c r="J72" s="284"/>
      <c r="K72" s="154" t="s">
        <v>990</v>
      </c>
      <c r="L72" s="188" t="s">
        <v>991</v>
      </c>
      <c r="M72" s="150" t="s">
        <v>303</v>
      </c>
      <c r="N72" s="150" t="s">
        <v>992</v>
      </c>
      <c r="O72" s="155" t="s">
        <v>993</v>
      </c>
      <c r="P72" s="134"/>
      <c r="Q72" s="152" t="s">
        <v>950</v>
      </c>
      <c r="R72" s="140" t="s">
        <v>994</v>
      </c>
      <c r="S72" s="140" t="s">
        <v>995</v>
      </c>
      <c r="T72" s="140" t="s">
        <v>996</v>
      </c>
      <c r="U72" s="140" t="s">
        <v>997</v>
      </c>
      <c r="V72" s="186" t="s">
        <v>998</v>
      </c>
      <c r="W72" s="138" t="s">
        <v>4409</v>
      </c>
      <c r="X72" s="144"/>
      <c r="AA72" s="145" t="e">
        <f>IF(OR(J72="Fail",ISBLANK(J72)),INDEX('Issue Code Table'!C:C,MATCH(N:N,'Issue Code Table'!A:A,0)),IF(M72="Critical",6,IF(M72="Significant",5,IF(M72="Moderate",3,2))))</f>
        <v>#N/A</v>
      </c>
    </row>
    <row r="73" spans="1:27" ht="128.25" customHeight="1" x14ac:dyDescent="0.25">
      <c r="A73" s="256" t="s">
        <v>999</v>
      </c>
      <c r="B73" s="140" t="s">
        <v>984</v>
      </c>
      <c r="C73" s="140" t="s">
        <v>985</v>
      </c>
      <c r="D73" s="140" t="s">
        <v>162</v>
      </c>
      <c r="E73" s="140" t="s">
        <v>1000</v>
      </c>
      <c r="F73" s="140" t="s">
        <v>1001</v>
      </c>
      <c r="G73" s="140" t="s">
        <v>1002</v>
      </c>
      <c r="H73" s="138" t="s">
        <v>1003</v>
      </c>
      <c r="I73" s="167"/>
      <c r="J73" s="284"/>
      <c r="K73" s="138" t="s">
        <v>1004</v>
      </c>
      <c r="L73" s="188"/>
      <c r="M73" s="142" t="s">
        <v>303</v>
      </c>
      <c r="N73" s="142" t="s">
        <v>992</v>
      </c>
      <c r="O73" s="168" t="s">
        <v>993</v>
      </c>
      <c r="P73" s="134"/>
      <c r="Q73" s="152" t="s">
        <v>950</v>
      </c>
      <c r="R73" s="140" t="s">
        <v>1005</v>
      </c>
      <c r="S73" s="140"/>
      <c r="T73" s="140" t="s">
        <v>1006</v>
      </c>
      <c r="U73" s="140"/>
      <c r="V73" s="186" t="s">
        <v>1007</v>
      </c>
      <c r="W73" s="138" t="s">
        <v>1008</v>
      </c>
      <c r="X73" s="144"/>
      <c r="Y73" s="130"/>
      <c r="AA73" s="145" t="e">
        <f>IF(OR(J73="Fail",ISBLANK(J73)),INDEX('Issue Code Table'!C:C,MATCH(N:N,'Issue Code Table'!A:A,0)),IF(M73="Critical",6,IF(M73="Significant",5,IF(M73="Moderate",3,2))))</f>
        <v>#N/A</v>
      </c>
    </row>
    <row r="74" spans="1:27" ht="128.25" customHeight="1" x14ac:dyDescent="0.25">
      <c r="A74" s="256" t="s">
        <v>1009</v>
      </c>
      <c r="B74" s="140" t="s">
        <v>339</v>
      </c>
      <c r="C74" s="140" t="s">
        <v>340</v>
      </c>
      <c r="D74" s="140" t="s">
        <v>211</v>
      </c>
      <c r="E74" s="140" t="s">
        <v>1010</v>
      </c>
      <c r="F74" s="140" t="s">
        <v>1011</v>
      </c>
      <c r="G74" s="140" t="s">
        <v>1012</v>
      </c>
      <c r="H74" s="140" t="s">
        <v>1013</v>
      </c>
      <c r="I74" s="140"/>
      <c r="J74" s="284"/>
      <c r="K74" s="149" t="s">
        <v>1014</v>
      </c>
      <c r="L74" s="188" t="s">
        <v>1015</v>
      </c>
      <c r="M74" s="150" t="s">
        <v>303</v>
      </c>
      <c r="N74" s="150" t="s">
        <v>1016</v>
      </c>
      <c r="O74" s="150" t="s">
        <v>1017</v>
      </c>
      <c r="P74" s="134"/>
      <c r="Q74" s="152" t="s">
        <v>950</v>
      </c>
      <c r="R74" s="140" t="s">
        <v>1018</v>
      </c>
      <c r="S74" s="140" t="s">
        <v>1019</v>
      </c>
      <c r="T74" s="140" t="s">
        <v>1020</v>
      </c>
      <c r="U74" s="140" t="s">
        <v>1021</v>
      </c>
      <c r="V74" s="186" t="s">
        <v>1022</v>
      </c>
      <c r="W74" s="138" t="s">
        <v>1023</v>
      </c>
      <c r="X74" s="144"/>
      <c r="AA74" s="145">
        <f>IF(OR(J74="Fail",ISBLANK(J74)),INDEX('Issue Code Table'!C:C,MATCH(N:N,'Issue Code Table'!A:A,0)),IF(M74="Critical",6,IF(M74="Significant",5,IF(M74="Moderate",3,2))))</f>
        <v>1</v>
      </c>
    </row>
    <row r="75" spans="1:27" ht="110.25" customHeight="1" x14ac:dyDescent="0.25">
      <c r="A75" s="256" t="s">
        <v>1024</v>
      </c>
      <c r="B75" s="140" t="s">
        <v>339</v>
      </c>
      <c r="C75" s="140" t="s">
        <v>340</v>
      </c>
      <c r="D75" s="140" t="s">
        <v>211</v>
      </c>
      <c r="E75" s="140" t="s">
        <v>1025</v>
      </c>
      <c r="F75" s="140" t="s">
        <v>1026</v>
      </c>
      <c r="G75" s="140" t="s">
        <v>1027</v>
      </c>
      <c r="H75" s="140" t="s">
        <v>1028</v>
      </c>
      <c r="I75" s="140"/>
      <c r="J75" s="284"/>
      <c r="K75" s="149" t="s">
        <v>1029</v>
      </c>
      <c r="L75" s="141"/>
      <c r="M75" s="150" t="s">
        <v>217</v>
      </c>
      <c r="N75" s="150" t="s">
        <v>764</v>
      </c>
      <c r="O75" s="150" t="s">
        <v>765</v>
      </c>
      <c r="P75" s="134"/>
      <c r="Q75" s="152" t="s">
        <v>950</v>
      </c>
      <c r="R75" s="140" t="s">
        <v>1030</v>
      </c>
      <c r="S75" s="140" t="s">
        <v>1031</v>
      </c>
      <c r="T75" s="140" t="s">
        <v>1032</v>
      </c>
      <c r="U75" s="140" t="s">
        <v>1033</v>
      </c>
      <c r="V75" s="186" t="s">
        <v>1034</v>
      </c>
      <c r="W75" s="138" t="s">
        <v>1035</v>
      </c>
      <c r="X75" s="144"/>
      <c r="AA75" s="145">
        <f>IF(OR(J75="Fail",ISBLANK(J75)),INDEX('Issue Code Table'!C:C,MATCH(N:N,'Issue Code Table'!A:A,0)),IF(M75="Critical",6,IF(M75="Significant",5,IF(M75="Moderate",3,2))))</f>
        <v>4</v>
      </c>
    </row>
    <row r="76" spans="1:27" ht="110.25" customHeight="1" x14ac:dyDescent="0.25">
      <c r="A76" s="256" t="s">
        <v>1036</v>
      </c>
      <c r="B76" s="138" t="s">
        <v>209</v>
      </c>
      <c r="C76" s="138" t="s">
        <v>210</v>
      </c>
      <c r="D76" s="187" t="s">
        <v>162</v>
      </c>
      <c r="E76" s="140" t="s">
        <v>1037</v>
      </c>
      <c r="F76" s="140" t="s">
        <v>1038</v>
      </c>
      <c r="G76" s="140" t="s">
        <v>1039</v>
      </c>
      <c r="H76" s="138" t="s">
        <v>1040</v>
      </c>
      <c r="I76" s="167"/>
      <c r="J76" s="284"/>
      <c r="K76" s="138" t="s">
        <v>1041</v>
      </c>
      <c r="L76" s="189"/>
      <c r="M76" s="142" t="s">
        <v>217</v>
      </c>
      <c r="N76" s="142" t="s">
        <v>764</v>
      </c>
      <c r="O76" s="142" t="s">
        <v>765</v>
      </c>
      <c r="P76" s="134"/>
      <c r="Q76" s="152" t="s">
        <v>950</v>
      </c>
      <c r="R76" s="140" t="s">
        <v>1042</v>
      </c>
      <c r="S76" s="140" t="s">
        <v>1043</v>
      </c>
      <c r="T76" s="140" t="s">
        <v>1044</v>
      </c>
      <c r="U76" s="140" t="s">
        <v>1045</v>
      </c>
      <c r="V76" s="186" t="s">
        <v>1046</v>
      </c>
      <c r="W76" s="138" t="s">
        <v>1047</v>
      </c>
      <c r="X76" s="144"/>
      <c r="Y76" s="130"/>
      <c r="AA76" s="145">
        <f>IF(OR(J76="Fail",ISBLANK(J76)),INDEX('Issue Code Table'!C:C,MATCH(N:N,'Issue Code Table'!A:A,0)),IF(M76="Critical",6,IF(M76="Significant",5,IF(M76="Moderate",3,2))))</f>
        <v>4</v>
      </c>
    </row>
    <row r="77" spans="1:27" ht="128.25" customHeight="1" x14ac:dyDescent="0.25">
      <c r="A77" s="256" t="s">
        <v>1048</v>
      </c>
      <c r="B77" s="140" t="s">
        <v>366</v>
      </c>
      <c r="C77" s="140" t="s">
        <v>367</v>
      </c>
      <c r="D77" s="140" t="s">
        <v>211</v>
      </c>
      <c r="E77" s="140" t="s">
        <v>1049</v>
      </c>
      <c r="F77" s="140" t="s">
        <v>1050</v>
      </c>
      <c r="G77" s="140" t="s">
        <v>1051</v>
      </c>
      <c r="H77" s="140" t="s">
        <v>1052</v>
      </c>
      <c r="I77" s="140"/>
      <c r="J77" s="284"/>
      <c r="K77" s="140" t="s">
        <v>1053</v>
      </c>
      <c r="L77" s="141"/>
      <c r="M77" s="151" t="s">
        <v>181</v>
      </c>
      <c r="N77" s="271" t="s">
        <v>204</v>
      </c>
      <c r="O77" s="271" t="s">
        <v>205</v>
      </c>
      <c r="P77" s="134"/>
      <c r="Q77" s="152" t="s">
        <v>1054</v>
      </c>
      <c r="R77" s="140" t="s">
        <v>1055</v>
      </c>
      <c r="S77" s="140" t="s">
        <v>1056</v>
      </c>
      <c r="T77" s="140" t="s">
        <v>1057</v>
      </c>
      <c r="U77" s="140" t="s">
        <v>1058</v>
      </c>
      <c r="V77" s="186" t="s">
        <v>1059</v>
      </c>
      <c r="W77" s="138" t="s">
        <v>1060</v>
      </c>
      <c r="X77" s="144" t="s">
        <v>241</v>
      </c>
      <c r="Y77" s="130"/>
      <c r="AA77" s="145">
        <f>IF(OR(J77="Fail",ISBLANK(J77)),INDEX('Issue Code Table'!C:C,MATCH(N:N,'Issue Code Table'!A:A,0)),IF(M77="Critical",6,IF(M77="Significant",5,IF(M77="Moderate",3,2))))</f>
        <v>6</v>
      </c>
    </row>
    <row r="78" spans="1:27" ht="128.25" customHeight="1" x14ac:dyDescent="0.25">
      <c r="A78" s="256" t="s">
        <v>1061</v>
      </c>
      <c r="B78" s="140" t="s">
        <v>366</v>
      </c>
      <c r="C78" s="140" t="s">
        <v>367</v>
      </c>
      <c r="D78" s="140" t="s">
        <v>211</v>
      </c>
      <c r="E78" s="140" t="s">
        <v>1062</v>
      </c>
      <c r="F78" s="140" t="s">
        <v>1063</v>
      </c>
      <c r="G78" s="140" t="s">
        <v>1064</v>
      </c>
      <c r="H78" s="140" t="s">
        <v>1065</v>
      </c>
      <c r="I78" s="140"/>
      <c r="J78" s="284"/>
      <c r="K78" s="140" t="s">
        <v>1066</v>
      </c>
      <c r="L78" s="141"/>
      <c r="M78" s="151" t="s">
        <v>181</v>
      </c>
      <c r="N78" s="271" t="s">
        <v>204</v>
      </c>
      <c r="O78" s="271" t="s">
        <v>205</v>
      </c>
      <c r="P78" s="134"/>
      <c r="Q78" s="152" t="s">
        <v>1054</v>
      </c>
      <c r="R78" s="140" t="s">
        <v>1067</v>
      </c>
      <c r="S78" s="140" t="s">
        <v>1056</v>
      </c>
      <c r="T78" s="140" t="s">
        <v>1068</v>
      </c>
      <c r="U78" s="140" t="s">
        <v>1069</v>
      </c>
      <c r="V78" s="186" t="s">
        <v>1070</v>
      </c>
      <c r="W78" s="138" t="s">
        <v>1071</v>
      </c>
      <c r="X78" s="144" t="s">
        <v>241</v>
      </c>
      <c r="Y78" s="130"/>
      <c r="AA78" s="145">
        <f>IF(OR(J78="Fail",ISBLANK(J78)),INDEX('Issue Code Table'!C:C,MATCH(N:N,'Issue Code Table'!A:A,0)),IF(M78="Critical",6,IF(M78="Significant",5,IF(M78="Moderate",3,2))))</f>
        <v>6</v>
      </c>
    </row>
    <row r="79" spans="1:27" ht="128.25" customHeight="1" x14ac:dyDescent="0.25">
      <c r="A79" s="256" t="s">
        <v>1072</v>
      </c>
      <c r="B79" s="140" t="s">
        <v>209</v>
      </c>
      <c r="C79" s="140" t="s">
        <v>210</v>
      </c>
      <c r="D79" s="140" t="s">
        <v>211</v>
      </c>
      <c r="E79" s="140" t="s">
        <v>1073</v>
      </c>
      <c r="F79" s="140" t="s">
        <v>1074</v>
      </c>
      <c r="G79" s="140" t="s">
        <v>1075</v>
      </c>
      <c r="H79" s="140" t="s">
        <v>1076</v>
      </c>
      <c r="I79" s="140"/>
      <c r="J79" s="284"/>
      <c r="K79" s="140" t="s">
        <v>1077</v>
      </c>
      <c r="L79" s="141"/>
      <c r="M79" s="151" t="s">
        <v>181</v>
      </c>
      <c r="N79" s="151" t="s">
        <v>878</v>
      </c>
      <c r="O79" s="151" t="s">
        <v>879</v>
      </c>
      <c r="P79" s="134"/>
      <c r="Q79" s="152" t="s">
        <v>1054</v>
      </c>
      <c r="R79" s="140" t="s">
        <v>1078</v>
      </c>
      <c r="S79" s="140" t="s">
        <v>1079</v>
      </c>
      <c r="T79" s="140" t="s">
        <v>1080</v>
      </c>
      <c r="U79" s="140" t="s">
        <v>1081</v>
      </c>
      <c r="V79" s="186" t="s">
        <v>1082</v>
      </c>
      <c r="W79" s="138" t="s">
        <v>1083</v>
      </c>
      <c r="X79" s="144" t="s">
        <v>241</v>
      </c>
      <c r="Y79" s="130"/>
      <c r="AA79" s="145">
        <f>IF(OR(J79="Fail",ISBLANK(J79)),INDEX('Issue Code Table'!C:C,MATCH(N:N,'Issue Code Table'!A:A,0)),IF(M79="Critical",6,IF(M79="Significant",5,IF(M79="Moderate",3,2))))</f>
        <v>6</v>
      </c>
    </row>
    <row r="80" spans="1:27" ht="128.25" customHeight="1" x14ac:dyDescent="0.25">
      <c r="A80" s="256" t="s">
        <v>1084</v>
      </c>
      <c r="B80" s="186" t="s">
        <v>1085</v>
      </c>
      <c r="C80" s="279" t="s">
        <v>1086</v>
      </c>
      <c r="D80" s="140" t="s">
        <v>211</v>
      </c>
      <c r="E80" s="140" t="s">
        <v>1087</v>
      </c>
      <c r="F80" s="140" t="s">
        <v>1088</v>
      </c>
      <c r="G80" s="140" t="s">
        <v>1089</v>
      </c>
      <c r="H80" s="140" t="s">
        <v>1090</v>
      </c>
      <c r="I80" s="140"/>
      <c r="J80" s="284"/>
      <c r="K80" s="140" t="s">
        <v>1091</v>
      </c>
      <c r="L80" s="280" t="s">
        <v>1092</v>
      </c>
      <c r="M80" s="151" t="s">
        <v>217</v>
      </c>
      <c r="N80" s="151" t="s">
        <v>1093</v>
      </c>
      <c r="O80" s="151" t="s">
        <v>1094</v>
      </c>
      <c r="P80" s="134"/>
      <c r="Q80" s="152" t="s">
        <v>1095</v>
      </c>
      <c r="R80" s="140" t="s">
        <v>1096</v>
      </c>
      <c r="S80" s="140" t="s">
        <v>1097</v>
      </c>
      <c r="T80" s="140" t="s">
        <v>1098</v>
      </c>
      <c r="U80" s="140" t="s">
        <v>1099</v>
      </c>
      <c r="V80" s="186" t="s">
        <v>1100</v>
      </c>
      <c r="W80" s="138" t="s">
        <v>1101</v>
      </c>
      <c r="X80" s="144"/>
      <c r="Y80" s="130"/>
      <c r="AA80" s="145">
        <f>IF(OR(J80="Fail",ISBLANK(J80)),INDEX('Issue Code Table'!C:C,MATCH(N:N,'Issue Code Table'!A:A,0)),IF(M80="Critical",6,IF(M80="Significant",5,IF(M80="Moderate",3,2))))</f>
        <v>4</v>
      </c>
    </row>
    <row r="81" spans="1:27" ht="128.25" customHeight="1" x14ac:dyDescent="0.25">
      <c r="A81" s="256" t="s">
        <v>1102</v>
      </c>
      <c r="B81" s="140" t="s">
        <v>366</v>
      </c>
      <c r="C81" s="140" t="s">
        <v>367</v>
      </c>
      <c r="D81" s="140" t="s">
        <v>211</v>
      </c>
      <c r="E81" s="140" t="s">
        <v>1103</v>
      </c>
      <c r="F81" s="140" t="s">
        <v>1104</v>
      </c>
      <c r="G81" s="140" t="s">
        <v>1105</v>
      </c>
      <c r="H81" s="140" t="s">
        <v>1106</v>
      </c>
      <c r="I81" s="140"/>
      <c r="J81" s="284"/>
      <c r="K81" s="140" t="s">
        <v>1107</v>
      </c>
      <c r="L81" s="141"/>
      <c r="M81" s="151" t="s">
        <v>181</v>
      </c>
      <c r="N81" s="271" t="s">
        <v>204</v>
      </c>
      <c r="O81" s="271" t="s">
        <v>205</v>
      </c>
      <c r="P81" s="134"/>
      <c r="Q81" s="152" t="s">
        <v>1095</v>
      </c>
      <c r="R81" s="140" t="s">
        <v>1108</v>
      </c>
      <c r="S81" s="140" t="s">
        <v>1056</v>
      </c>
      <c r="T81" s="140" t="s">
        <v>1109</v>
      </c>
      <c r="U81" s="140" t="s">
        <v>1110</v>
      </c>
      <c r="V81" s="186" t="s">
        <v>1111</v>
      </c>
      <c r="W81" s="138" t="s">
        <v>1112</v>
      </c>
      <c r="X81" s="144" t="s">
        <v>241</v>
      </c>
      <c r="Y81" s="130"/>
      <c r="AA81" s="145">
        <f>IF(OR(J81="Fail",ISBLANK(J81)),INDEX('Issue Code Table'!C:C,MATCH(N:N,'Issue Code Table'!A:A,0)),IF(M81="Critical",6,IF(M81="Significant",5,IF(M81="Moderate",3,2))))</f>
        <v>6</v>
      </c>
    </row>
    <row r="82" spans="1:27" ht="128.25" customHeight="1" x14ac:dyDescent="0.25">
      <c r="A82" s="256" t="s">
        <v>1113</v>
      </c>
      <c r="B82" s="140" t="s">
        <v>366</v>
      </c>
      <c r="C82" s="140" t="s">
        <v>367</v>
      </c>
      <c r="D82" s="140" t="s">
        <v>211</v>
      </c>
      <c r="E82" s="140" t="s">
        <v>1114</v>
      </c>
      <c r="F82" s="140" t="s">
        <v>1115</v>
      </c>
      <c r="G82" s="140" t="s">
        <v>1116</v>
      </c>
      <c r="H82" s="140" t="s">
        <v>1117</v>
      </c>
      <c r="I82" s="140"/>
      <c r="J82" s="284"/>
      <c r="K82" s="149" t="s">
        <v>1118</v>
      </c>
      <c r="L82" s="141"/>
      <c r="M82" s="150" t="s">
        <v>181</v>
      </c>
      <c r="N82" s="271" t="s">
        <v>204</v>
      </c>
      <c r="O82" s="271" t="s">
        <v>205</v>
      </c>
      <c r="P82" s="134"/>
      <c r="Q82" s="152" t="s">
        <v>1095</v>
      </c>
      <c r="R82" s="140" t="s">
        <v>1119</v>
      </c>
      <c r="S82" s="140" t="s">
        <v>1056</v>
      </c>
      <c r="T82" s="140" t="s">
        <v>1120</v>
      </c>
      <c r="U82" s="140" t="s">
        <v>1121</v>
      </c>
      <c r="V82" s="186" t="s">
        <v>1122</v>
      </c>
      <c r="W82" s="138" t="s">
        <v>1123</v>
      </c>
      <c r="X82" s="144" t="s">
        <v>241</v>
      </c>
      <c r="AA82" s="145">
        <f>IF(OR(J82="Fail",ISBLANK(J82)),INDEX('Issue Code Table'!C:C,MATCH(N:N,'Issue Code Table'!A:A,0)),IF(M82="Critical",6,IF(M82="Significant",5,IF(M82="Moderate",3,2))))</f>
        <v>6</v>
      </c>
    </row>
    <row r="83" spans="1:27" ht="128.25" customHeight="1" x14ac:dyDescent="0.25">
      <c r="A83" s="256" t="s">
        <v>1124</v>
      </c>
      <c r="B83" s="140" t="s">
        <v>209</v>
      </c>
      <c r="C83" s="140" t="s">
        <v>210</v>
      </c>
      <c r="D83" s="140" t="s">
        <v>211</v>
      </c>
      <c r="E83" s="140" t="s">
        <v>1125</v>
      </c>
      <c r="F83" s="140" t="s">
        <v>1126</v>
      </c>
      <c r="G83" s="140" t="s">
        <v>1127</v>
      </c>
      <c r="H83" s="140" t="s">
        <v>1128</v>
      </c>
      <c r="I83" s="140"/>
      <c r="J83" s="284"/>
      <c r="K83" s="149" t="s">
        <v>1129</v>
      </c>
      <c r="L83" s="141"/>
      <c r="M83" s="150" t="s">
        <v>217</v>
      </c>
      <c r="N83" s="150" t="s">
        <v>764</v>
      </c>
      <c r="O83" s="150" t="s">
        <v>765</v>
      </c>
      <c r="P83" s="134"/>
      <c r="Q83" s="152" t="s">
        <v>1095</v>
      </c>
      <c r="R83" s="140" t="s">
        <v>1130</v>
      </c>
      <c r="S83" s="140" t="s">
        <v>1131</v>
      </c>
      <c r="T83" s="140" t="s">
        <v>1132</v>
      </c>
      <c r="U83" s="140" t="s">
        <v>1133</v>
      </c>
      <c r="V83" s="186" t="s">
        <v>1134</v>
      </c>
      <c r="W83" s="138" t="s">
        <v>1135</v>
      </c>
      <c r="X83" s="144"/>
      <c r="AA83" s="145">
        <f>IF(OR(J83="Fail",ISBLANK(J83)),INDEX('Issue Code Table'!C:C,MATCH(N:N,'Issue Code Table'!A:A,0)),IF(M83="Critical",6,IF(M83="Significant",5,IF(M83="Moderate",3,2))))</f>
        <v>4</v>
      </c>
    </row>
    <row r="84" spans="1:27" ht="128.25" customHeight="1" x14ac:dyDescent="0.25">
      <c r="A84" s="256" t="s">
        <v>1136</v>
      </c>
      <c r="B84" s="140" t="s">
        <v>366</v>
      </c>
      <c r="C84" s="140" t="s">
        <v>367</v>
      </c>
      <c r="D84" s="140" t="s">
        <v>211</v>
      </c>
      <c r="E84" s="140" t="s">
        <v>1137</v>
      </c>
      <c r="F84" s="140" t="s">
        <v>1138</v>
      </c>
      <c r="G84" s="140" t="s">
        <v>1139</v>
      </c>
      <c r="H84" s="140" t="s">
        <v>1140</v>
      </c>
      <c r="I84" s="140"/>
      <c r="J84" s="284"/>
      <c r="K84" s="149" t="s">
        <v>1141</v>
      </c>
      <c r="L84" s="141"/>
      <c r="M84" s="150" t="s">
        <v>181</v>
      </c>
      <c r="N84" s="150" t="s">
        <v>789</v>
      </c>
      <c r="O84" s="150" t="s">
        <v>790</v>
      </c>
      <c r="P84" s="134"/>
      <c r="Q84" s="152" t="s">
        <v>1095</v>
      </c>
      <c r="R84" s="140" t="s">
        <v>1142</v>
      </c>
      <c r="S84" s="140" t="s">
        <v>1143</v>
      </c>
      <c r="T84" s="140" t="s">
        <v>1144</v>
      </c>
      <c r="U84" s="140" t="s">
        <v>1145</v>
      </c>
      <c r="V84" s="186" t="s">
        <v>1146</v>
      </c>
      <c r="W84" s="138" t="s">
        <v>1147</v>
      </c>
      <c r="X84" s="144" t="s">
        <v>241</v>
      </c>
      <c r="AA84" s="145">
        <f>IF(OR(J84="Fail",ISBLANK(J84)),INDEX('Issue Code Table'!C:C,MATCH(N:N,'Issue Code Table'!A:A,0)),IF(M84="Critical",6,IF(M84="Significant",5,IF(M84="Moderate",3,2))))</f>
        <v>5</v>
      </c>
    </row>
    <row r="85" spans="1:27" ht="128.25" customHeight="1" x14ac:dyDescent="0.25">
      <c r="A85" s="256" t="s">
        <v>1148</v>
      </c>
      <c r="B85" s="140" t="s">
        <v>1149</v>
      </c>
      <c r="C85" s="140" t="s">
        <v>1150</v>
      </c>
      <c r="D85" s="140" t="s">
        <v>211</v>
      </c>
      <c r="E85" s="140" t="s">
        <v>1151</v>
      </c>
      <c r="F85" s="140" t="s">
        <v>1152</v>
      </c>
      <c r="G85" s="140" t="s">
        <v>214</v>
      </c>
      <c r="H85" s="140" t="s">
        <v>1153</v>
      </c>
      <c r="I85" s="140"/>
      <c r="J85" s="284"/>
      <c r="K85" s="149" t="s">
        <v>1154</v>
      </c>
      <c r="L85" s="141"/>
      <c r="M85" s="150" t="s">
        <v>181</v>
      </c>
      <c r="N85" s="150" t="s">
        <v>789</v>
      </c>
      <c r="O85" s="150" t="s">
        <v>790</v>
      </c>
      <c r="P85" s="134"/>
      <c r="Q85" s="152" t="s">
        <v>1155</v>
      </c>
      <c r="R85" s="140" t="s">
        <v>1156</v>
      </c>
      <c r="S85" s="140" t="s">
        <v>1157</v>
      </c>
      <c r="T85" s="140" t="s">
        <v>1158</v>
      </c>
      <c r="U85" s="140" t="s">
        <v>351</v>
      </c>
      <c r="V85" s="186" t="s">
        <v>1159</v>
      </c>
      <c r="W85" s="138" t="s">
        <v>1160</v>
      </c>
      <c r="X85" s="144" t="s">
        <v>241</v>
      </c>
      <c r="AA85" s="145">
        <f>IF(OR(J85="Fail",ISBLANK(J85)),INDEX('Issue Code Table'!C:C,MATCH(N:N,'Issue Code Table'!A:A,0)),IF(M85="Critical",6,IF(M85="Significant",5,IF(M85="Moderate",3,2))))</f>
        <v>5</v>
      </c>
    </row>
    <row r="86" spans="1:27" ht="128.25" customHeight="1" x14ac:dyDescent="0.25">
      <c r="A86" s="256" t="s">
        <v>1161</v>
      </c>
      <c r="B86" s="140" t="s">
        <v>848</v>
      </c>
      <c r="C86" s="140" t="s">
        <v>849</v>
      </c>
      <c r="D86" s="140" t="s">
        <v>211</v>
      </c>
      <c r="E86" s="140" t="s">
        <v>1162</v>
      </c>
      <c r="F86" s="140" t="s">
        <v>1163</v>
      </c>
      <c r="G86" s="140" t="s">
        <v>1164</v>
      </c>
      <c r="H86" s="140" t="s">
        <v>1165</v>
      </c>
      <c r="I86" s="140"/>
      <c r="J86" s="284"/>
      <c r="K86" s="149" t="s">
        <v>1166</v>
      </c>
      <c r="L86" s="141"/>
      <c r="M86" s="150" t="s">
        <v>181</v>
      </c>
      <c r="N86" s="150" t="s">
        <v>789</v>
      </c>
      <c r="O86" s="150" t="s">
        <v>790</v>
      </c>
      <c r="P86" s="134"/>
      <c r="Q86" s="152" t="s">
        <v>1155</v>
      </c>
      <c r="R86" s="140" t="s">
        <v>1167</v>
      </c>
      <c r="S86" s="140" t="s">
        <v>1168</v>
      </c>
      <c r="T86" s="140" t="s">
        <v>1169</v>
      </c>
      <c r="U86" s="140" t="s">
        <v>1170</v>
      </c>
      <c r="V86" s="186" t="s">
        <v>1171</v>
      </c>
      <c r="W86" s="138" t="s">
        <v>1172</v>
      </c>
      <c r="X86" s="144" t="s">
        <v>241</v>
      </c>
      <c r="AA86" s="145">
        <f>IF(OR(J86="Fail",ISBLANK(J86)),INDEX('Issue Code Table'!C:C,MATCH(N:N,'Issue Code Table'!A:A,0)),IF(M86="Critical",6,IF(M86="Significant",5,IF(M86="Moderate",3,2))))</f>
        <v>5</v>
      </c>
    </row>
    <row r="87" spans="1:27" ht="128.25" customHeight="1" x14ac:dyDescent="0.25">
      <c r="A87" s="256" t="s">
        <v>1173</v>
      </c>
      <c r="B87" s="140" t="s">
        <v>366</v>
      </c>
      <c r="C87" s="140" t="s">
        <v>367</v>
      </c>
      <c r="D87" s="140" t="s">
        <v>211</v>
      </c>
      <c r="E87" s="140" t="s">
        <v>1174</v>
      </c>
      <c r="F87" s="140" t="s">
        <v>1175</v>
      </c>
      <c r="G87" s="140" t="s">
        <v>1176</v>
      </c>
      <c r="H87" s="140" t="s">
        <v>1177</v>
      </c>
      <c r="I87" s="140"/>
      <c r="J87" s="284"/>
      <c r="K87" s="149" t="s">
        <v>1178</v>
      </c>
      <c r="L87" s="141"/>
      <c r="M87" s="150" t="s">
        <v>181</v>
      </c>
      <c r="N87" s="150" t="s">
        <v>789</v>
      </c>
      <c r="O87" s="150" t="s">
        <v>790</v>
      </c>
      <c r="P87" s="134"/>
      <c r="Q87" s="152" t="s">
        <v>1155</v>
      </c>
      <c r="R87" s="140" t="s">
        <v>1179</v>
      </c>
      <c r="S87" s="140" t="s">
        <v>1180</v>
      </c>
      <c r="T87" s="140" t="s">
        <v>1181</v>
      </c>
      <c r="U87" s="140" t="s">
        <v>1182</v>
      </c>
      <c r="V87" s="186" t="s">
        <v>1183</v>
      </c>
      <c r="W87" s="138" t="s">
        <v>1184</v>
      </c>
      <c r="X87" s="144" t="s">
        <v>241</v>
      </c>
      <c r="AA87" s="145">
        <f>IF(OR(J87="Fail",ISBLANK(J87)),INDEX('Issue Code Table'!C:C,MATCH(N:N,'Issue Code Table'!A:A,0)),IF(M87="Critical",6,IF(M87="Significant",5,IF(M87="Moderate",3,2))))</f>
        <v>5</v>
      </c>
    </row>
    <row r="88" spans="1:27" ht="128.25" customHeight="1" x14ac:dyDescent="0.25">
      <c r="A88" s="256" t="s">
        <v>1185</v>
      </c>
      <c r="B88" s="140" t="s">
        <v>366</v>
      </c>
      <c r="C88" s="140" t="s">
        <v>367</v>
      </c>
      <c r="D88" s="140" t="s">
        <v>211</v>
      </c>
      <c r="E88" s="140" t="s">
        <v>1186</v>
      </c>
      <c r="F88" s="140" t="s">
        <v>1187</v>
      </c>
      <c r="G88" s="140" t="s">
        <v>1188</v>
      </c>
      <c r="H88" s="140" t="s">
        <v>1189</v>
      </c>
      <c r="I88" s="140"/>
      <c r="J88" s="284"/>
      <c r="K88" s="149" t="s">
        <v>1190</v>
      </c>
      <c r="L88" s="141"/>
      <c r="M88" s="150" t="s">
        <v>181</v>
      </c>
      <c r="N88" s="150" t="s">
        <v>345</v>
      </c>
      <c r="O88" s="150" t="s">
        <v>346</v>
      </c>
      <c r="P88" s="134"/>
      <c r="Q88" s="152" t="s">
        <v>1155</v>
      </c>
      <c r="R88" s="140" t="s">
        <v>1191</v>
      </c>
      <c r="S88" s="140" t="s">
        <v>1192</v>
      </c>
      <c r="T88" s="140" t="s">
        <v>1193</v>
      </c>
      <c r="U88" s="140" t="s">
        <v>351</v>
      </c>
      <c r="V88" s="186" t="s">
        <v>1194</v>
      </c>
      <c r="W88" s="138" t="s">
        <v>1195</v>
      </c>
      <c r="X88" s="144" t="s">
        <v>241</v>
      </c>
      <c r="AA88" s="145">
        <f>IF(OR(J88="Fail",ISBLANK(J88)),INDEX('Issue Code Table'!C:C,MATCH(N:N,'Issue Code Table'!A:A,0)),IF(M88="Critical",6,IF(M88="Significant",5,IF(M88="Moderate",3,2))))</f>
        <v>5</v>
      </c>
    </row>
    <row r="89" spans="1:27" ht="128.25" customHeight="1" x14ac:dyDescent="0.25">
      <c r="A89" s="256" t="s">
        <v>1196</v>
      </c>
      <c r="B89" s="140" t="s">
        <v>366</v>
      </c>
      <c r="C89" s="140" t="s">
        <v>367</v>
      </c>
      <c r="D89" s="140" t="s">
        <v>211</v>
      </c>
      <c r="E89" s="140" t="s">
        <v>1197</v>
      </c>
      <c r="F89" s="140" t="s">
        <v>1198</v>
      </c>
      <c r="G89" s="140" t="s">
        <v>1199</v>
      </c>
      <c r="H89" s="140" t="s">
        <v>1200</v>
      </c>
      <c r="I89" s="140"/>
      <c r="J89" s="284"/>
      <c r="K89" s="149" t="s">
        <v>1201</v>
      </c>
      <c r="L89" s="141"/>
      <c r="M89" s="150" t="s">
        <v>181</v>
      </c>
      <c r="N89" s="150" t="s">
        <v>789</v>
      </c>
      <c r="O89" s="150" t="s">
        <v>790</v>
      </c>
      <c r="P89" s="134"/>
      <c r="Q89" s="152" t="s">
        <v>1155</v>
      </c>
      <c r="R89" s="140" t="s">
        <v>1202</v>
      </c>
      <c r="S89" s="140" t="s">
        <v>1203</v>
      </c>
      <c r="T89" s="140" t="s">
        <v>1204</v>
      </c>
      <c r="U89" s="140" t="s">
        <v>1205</v>
      </c>
      <c r="V89" s="186" t="s">
        <v>1206</v>
      </c>
      <c r="W89" s="138" t="s">
        <v>1207</v>
      </c>
      <c r="X89" s="144" t="s">
        <v>241</v>
      </c>
      <c r="AA89" s="145">
        <f>IF(OR(J89="Fail",ISBLANK(J89)),INDEX('Issue Code Table'!C:C,MATCH(N:N,'Issue Code Table'!A:A,0)),IF(M89="Critical",6,IF(M89="Significant",5,IF(M89="Moderate",3,2))))</f>
        <v>5</v>
      </c>
    </row>
    <row r="90" spans="1:27" ht="128.25" customHeight="1" x14ac:dyDescent="0.25">
      <c r="A90" s="256" t="s">
        <v>1208</v>
      </c>
      <c r="B90" s="140" t="s">
        <v>339</v>
      </c>
      <c r="C90" s="140" t="s">
        <v>340</v>
      </c>
      <c r="D90" s="140" t="s">
        <v>211</v>
      </c>
      <c r="E90" s="140" t="s">
        <v>1209</v>
      </c>
      <c r="F90" s="140" t="s">
        <v>1210</v>
      </c>
      <c r="G90" s="140" t="s">
        <v>1211</v>
      </c>
      <c r="H90" s="140" t="s">
        <v>1212</v>
      </c>
      <c r="I90" s="140"/>
      <c r="J90" s="284"/>
      <c r="K90" s="149" t="s">
        <v>1213</v>
      </c>
      <c r="L90" s="141"/>
      <c r="M90" s="150" t="s">
        <v>181</v>
      </c>
      <c r="N90" s="150" t="s">
        <v>789</v>
      </c>
      <c r="O90" s="150" t="s">
        <v>790</v>
      </c>
      <c r="P90" s="134"/>
      <c r="Q90" s="152" t="s">
        <v>1155</v>
      </c>
      <c r="R90" s="140" t="s">
        <v>1214</v>
      </c>
      <c r="S90" s="140" t="s">
        <v>1215</v>
      </c>
      <c r="T90" s="140" t="s">
        <v>1216</v>
      </c>
      <c r="U90" s="140" t="s">
        <v>1217</v>
      </c>
      <c r="V90" s="186" t="s">
        <v>1218</v>
      </c>
      <c r="W90" s="138" t="s">
        <v>1219</v>
      </c>
      <c r="X90" s="144" t="s">
        <v>241</v>
      </c>
      <c r="AA90" s="145">
        <f>IF(OR(J90="Fail",ISBLANK(J90)),INDEX('Issue Code Table'!C:C,MATCH(N:N,'Issue Code Table'!A:A,0)),IF(M90="Critical",6,IF(M90="Significant",5,IF(M90="Moderate",3,2))))</f>
        <v>5</v>
      </c>
    </row>
    <row r="91" spans="1:27" ht="128.25" customHeight="1" x14ac:dyDescent="0.25">
      <c r="A91" s="256" t="s">
        <v>1220</v>
      </c>
      <c r="B91" s="140" t="s">
        <v>339</v>
      </c>
      <c r="C91" s="140" t="s">
        <v>340</v>
      </c>
      <c r="D91" s="140" t="s">
        <v>211</v>
      </c>
      <c r="E91" s="140" t="s">
        <v>1221</v>
      </c>
      <c r="F91" s="140" t="s">
        <v>1222</v>
      </c>
      <c r="G91" s="140" t="s">
        <v>1223</v>
      </c>
      <c r="H91" s="140" t="s">
        <v>1224</v>
      </c>
      <c r="I91" s="140"/>
      <c r="J91" s="284"/>
      <c r="K91" s="149" t="s">
        <v>1225</v>
      </c>
      <c r="L91" s="141"/>
      <c r="M91" s="150" t="s">
        <v>181</v>
      </c>
      <c r="N91" s="150" t="s">
        <v>789</v>
      </c>
      <c r="O91" s="150" t="s">
        <v>790</v>
      </c>
      <c r="P91" s="134"/>
      <c r="Q91" s="152" t="s">
        <v>1155</v>
      </c>
      <c r="R91" s="140" t="s">
        <v>1226</v>
      </c>
      <c r="S91" s="140" t="s">
        <v>1227</v>
      </c>
      <c r="T91" s="140" t="s">
        <v>1228</v>
      </c>
      <c r="U91" s="140" t="s">
        <v>1217</v>
      </c>
      <c r="V91" s="186" t="s">
        <v>1229</v>
      </c>
      <c r="W91" s="138" t="s">
        <v>1230</v>
      </c>
      <c r="X91" s="144" t="s">
        <v>241</v>
      </c>
      <c r="AA91" s="145">
        <f>IF(OR(J91="Fail",ISBLANK(J91)),INDEX('Issue Code Table'!C:C,MATCH(N:N,'Issue Code Table'!A:A,0)),IF(M91="Critical",6,IF(M91="Significant",5,IF(M91="Moderate",3,2))))</f>
        <v>5</v>
      </c>
    </row>
    <row r="92" spans="1:27" ht="128.25" customHeight="1" x14ac:dyDescent="0.25">
      <c r="A92" s="256" t="s">
        <v>1231</v>
      </c>
      <c r="B92" s="140" t="s">
        <v>339</v>
      </c>
      <c r="C92" s="140" t="s">
        <v>340</v>
      </c>
      <c r="D92" s="140" t="s">
        <v>211</v>
      </c>
      <c r="E92" s="140" t="s">
        <v>1232</v>
      </c>
      <c r="F92" s="140" t="s">
        <v>1233</v>
      </c>
      <c r="G92" s="140" t="s">
        <v>1234</v>
      </c>
      <c r="H92" s="140" t="s">
        <v>1235</v>
      </c>
      <c r="I92" s="140"/>
      <c r="J92" s="284"/>
      <c r="K92" s="149" t="s">
        <v>1236</v>
      </c>
      <c r="L92" s="141"/>
      <c r="M92" s="150" t="s">
        <v>181</v>
      </c>
      <c r="N92" s="150" t="s">
        <v>789</v>
      </c>
      <c r="O92" s="150" t="s">
        <v>790</v>
      </c>
      <c r="P92" s="134"/>
      <c r="Q92" s="152" t="s">
        <v>1155</v>
      </c>
      <c r="R92" s="140" t="s">
        <v>1237</v>
      </c>
      <c r="S92" s="140" t="s">
        <v>1238</v>
      </c>
      <c r="T92" s="140" t="s">
        <v>1239</v>
      </c>
      <c r="U92" s="140" t="s">
        <v>1240</v>
      </c>
      <c r="V92" s="186" t="s">
        <v>1241</v>
      </c>
      <c r="W92" s="138" t="s">
        <v>1242</v>
      </c>
      <c r="X92" s="144" t="s">
        <v>241</v>
      </c>
      <c r="AA92" s="145">
        <f>IF(OR(J92="Fail",ISBLANK(J92)),INDEX('Issue Code Table'!C:C,MATCH(N:N,'Issue Code Table'!A:A,0)),IF(M92="Critical",6,IF(M92="Significant",5,IF(M92="Moderate",3,2))))</f>
        <v>5</v>
      </c>
    </row>
    <row r="93" spans="1:27" ht="128.25" customHeight="1" x14ac:dyDescent="0.25">
      <c r="A93" s="256" t="s">
        <v>1243</v>
      </c>
      <c r="B93" s="140" t="s">
        <v>366</v>
      </c>
      <c r="C93" s="140" t="s">
        <v>367</v>
      </c>
      <c r="D93" s="140" t="s">
        <v>211</v>
      </c>
      <c r="E93" s="140" t="s">
        <v>1244</v>
      </c>
      <c r="F93" s="140" t="s">
        <v>1245</v>
      </c>
      <c r="G93" s="140" t="s">
        <v>1246</v>
      </c>
      <c r="H93" s="140" t="s">
        <v>1247</v>
      </c>
      <c r="I93" s="140"/>
      <c r="J93" s="284"/>
      <c r="K93" s="149" t="s">
        <v>1248</v>
      </c>
      <c r="L93" s="141"/>
      <c r="M93" s="150" t="s">
        <v>181</v>
      </c>
      <c r="N93" s="150" t="s">
        <v>789</v>
      </c>
      <c r="O93" s="150" t="s">
        <v>790</v>
      </c>
      <c r="P93" s="134"/>
      <c r="Q93" s="152" t="s">
        <v>1155</v>
      </c>
      <c r="R93" s="140" t="s">
        <v>1249</v>
      </c>
      <c r="S93" s="140" t="s">
        <v>1250</v>
      </c>
      <c r="T93" s="140" t="s">
        <v>1251</v>
      </c>
      <c r="U93" s="140" t="s">
        <v>351</v>
      </c>
      <c r="V93" s="186" t="s">
        <v>1252</v>
      </c>
      <c r="W93" s="138" t="s">
        <v>1253</v>
      </c>
      <c r="X93" s="144" t="s">
        <v>241</v>
      </c>
      <c r="AA93" s="145">
        <f>IF(OR(J93="Fail",ISBLANK(J93)),INDEX('Issue Code Table'!C:C,MATCH(N:N,'Issue Code Table'!A:A,0)),IF(M93="Critical",6,IF(M93="Significant",5,IF(M93="Moderate",3,2))))</f>
        <v>5</v>
      </c>
    </row>
    <row r="94" spans="1:27" ht="128.25" customHeight="1" x14ac:dyDescent="0.25">
      <c r="A94" s="256" t="s">
        <v>1254</v>
      </c>
      <c r="B94" s="138" t="s">
        <v>848</v>
      </c>
      <c r="C94" s="140" t="s">
        <v>849</v>
      </c>
      <c r="D94" s="140" t="s">
        <v>211</v>
      </c>
      <c r="E94" s="140" t="s">
        <v>1255</v>
      </c>
      <c r="F94" s="140" t="s">
        <v>1256</v>
      </c>
      <c r="G94" s="140" t="s">
        <v>1257</v>
      </c>
      <c r="H94" s="140" t="s">
        <v>1258</v>
      </c>
      <c r="I94" s="140"/>
      <c r="J94" s="284"/>
      <c r="K94" s="149" t="s">
        <v>1259</v>
      </c>
      <c r="L94" s="141"/>
      <c r="M94" s="150" t="s">
        <v>181</v>
      </c>
      <c r="N94" s="150" t="s">
        <v>1260</v>
      </c>
      <c r="O94" s="150" t="s">
        <v>1261</v>
      </c>
      <c r="P94" s="134"/>
      <c r="Q94" s="152" t="s">
        <v>1155</v>
      </c>
      <c r="R94" s="140" t="s">
        <v>1262</v>
      </c>
      <c r="S94" s="140" t="s">
        <v>1263</v>
      </c>
      <c r="T94" s="140" t="s">
        <v>1264</v>
      </c>
      <c r="U94" s="140" t="s">
        <v>1265</v>
      </c>
      <c r="V94" s="186" t="s">
        <v>1266</v>
      </c>
      <c r="W94" s="138" t="s">
        <v>1267</v>
      </c>
      <c r="X94" s="144" t="s">
        <v>241</v>
      </c>
      <c r="AA94" s="145">
        <f>IF(OR(J94="Fail",ISBLANK(J94)),INDEX('Issue Code Table'!C:C,MATCH(N:N,'Issue Code Table'!A:A,0)),IF(M94="Critical",6,IF(M94="Significant",5,IF(M94="Moderate",3,2))))</f>
        <v>7</v>
      </c>
    </row>
    <row r="95" spans="1:27" ht="128.25" customHeight="1" x14ac:dyDescent="0.25">
      <c r="A95" s="256" t="s">
        <v>1268</v>
      </c>
      <c r="B95" s="153" t="s">
        <v>1269</v>
      </c>
      <c r="C95" s="140" t="s">
        <v>1270</v>
      </c>
      <c r="D95" s="140" t="s">
        <v>211</v>
      </c>
      <c r="E95" s="140" t="s">
        <v>1271</v>
      </c>
      <c r="F95" s="140" t="s">
        <v>1272</v>
      </c>
      <c r="G95" s="140" t="s">
        <v>1273</v>
      </c>
      <c r="H95" s="140" t="s">
        <v>1274</v>
      </c>
      <c r="I95" s="140"/>
      <c r="J95" s="284"/>
      <c r="K95" s="149" t="s">
        <v>1275</v>
      </c>
      <c r="L95" s="141"/>
      <c r="M95" s="150" t="s">
        <v>181</v>
      </c>
      <c r="N95" s="150" t="s">
        <v>789</v>
      </c>
      <c r="O95" s="150" t="s">
        <v>790</v>
      </c>
      <c r="P95" s="134"/>
      <c r="Q95" s="152" t="s">
        <v>1276</v>
      </c>
      <c r="R95" s="140" t="s">
        <v>1277</v>
      </c>
      <c r="S95" s="140" t="s">
        <v>1278</v>
      </c>
      <c r="T95" s="140" t="s">
        <v>1279</v>
      </c>
      <c r="U95" s="140" t="s">
        <v>1280</v>
      </c>
      <c r="V95" s="186" t="s">
        <v>1281</v>
      </c>
      <c r="W95" s="138" t="s">
        <v>1282</v>
      </c>
      <c r="X95" s="144" t="s">
        <v>241</v>
      </c>
      <c r="AA95" s="145">
        <f>IF(OR(J95="Fail",ISBLANK(J95)),INDEX('Issue Code Table'!C:C,MATCH(N:N,'Issue Code Table'!A:A,0)),IF(M95="Critical",6,IF(M95="Significant",5,IF(M95="Moderate",3,2))))</f>
        <v>5</v>
      </c>
    </row>
    <row r="96" spans="1:27" ht="128.25" customHeight="1" x14ac:dyDescent="0.25">
      <c r="A96" s="256" t="s">
        <v>1283</v>
      </c>
      <c r="B96" s="153" t="s">
        <v>1284</v>
      </c>
      <c r="C96" s="140" t="s">
        <v>1285</v>
      </c>
      <c r="D96" s="140" t="s">
        <v>211</v>
      </c>
      <c r="E96" s="140" t="s">
        <v>1286</v>
      </c>
      <c r="F96" s="140" t="s">
        <v>1287</v>
      </c>
      <c r="G96" s="140" t="s">
        <v>1288</v>
      </c>
      <c r="H96" s="140" t="s">
        <v>1289</v>
      </c>
      <c r="I96" s="140"/>
      <c r="J96" s="284"/>
      <c r="K96" s="149" t="s">
        <v>1290</v>
      </c>
      <c r="L96" s="141"/>
      <c r="M96" s="150" t="s">
        <v>181</v>
      </c>
      <c r="N96" s="150" t="s">
        <v>789</v>
      </c>
      <c r="O96" s="150" t="s">
        <v>790</v>
      </c>
      <c r="P96" s="134"/>
      <c r="Q96" s="152" t="s">
        <v>1276</v>
      </c>
      <c r="R96" s="140" t="s">
        <v>1291</v>
      </c>
      <c r="S96" s="140" t="s">
        <v>1292</v>
      </c>
      <c r="T96" s="140" t="s">
        <v>1293</v>
      </c>
      <c r="U96" s="140" t="s">
        <v>1294</v>
      </c>
      <c r="V96" s="186" t="s">
        <v>1295</v>
      </c>
      <c r="W96" s="138" t="s">
        <v>1296</v>
      </c>
      <c r="X96" s="144" t="s">
        <v>241</v>
      </c>
      <c r="AA96" s="145">
        <f>IF(OR(J96="Fail",ISBLANK(J96)),INDEX('Issue Code Table'!C:C,MATCH(N:N,'Issue Code Table'!A:A,0)),IF(M96="Critical",6,IF(M96="Significant",5,IF(M96="Moderate",3,2))))</f>
        <v>5</v>
      </c>
    </row>
    <row r="97" spans="1:27" ht="128.25" customHeight="1" x14ac:dyDescent="0.25">
      <c r="A97" s="256" t="s">
        <v>1297</v>
      </c>
      <c r="B97" s="153" t="s">
        <v>1298</v>
      </c>
      <c r="C97" s="140" t="s">
        <v>1299</v>
      </c>
      <c r="D97" s="140" t="s">
        <v>211</v>
      </c>
      <c r="E97" s="140" t="s">
        <v>1300</v>
      </c>
      <c r="F97" s="140" t="s">
        <v>1301</v>
      </c>
      <c r="G97" s="140" t="s">
        <v>1302</v>
      </c>
      <c r="H97" s="140" t="s">
        <v>1303</v>
      </c>
      <c r="I97" s="140"/>
      <c r="J97" s="284"/>
      <c r="K97" s="149" t="s">
        <v>1304</v>
      </c>
      <c r="L97" s="141"/>
      <c r="M97" s="150" t="s">
        <v>181</v>
      </c>
      <c r="N97" s="150" t="s">
        <v>789</v>
      </c>
      <c r="O97" s="150" t="s">
        <v>790</v>
      </c>
      <c r="P97" s="134"/>
      <c r="Q97" s="152" t="s">
        <v>1276</v>
      </c>
      <c r="R97" s="140" t="s">
        <v>1305</v>
      </c>
      <c r="S97" s="140" t="s">
        <v>1306</v>
      </c>
      <c r="T97" s="140" t="s">
        <v>1307</v>
      </c>
      <c r="U97" s="140" t="s">
        <v>1265</v>
      </c>
      <c r="V97" s="186" t="s">
        <v>1308</v>
      </c>
      <c r="W97" s="138" t="s">
        <v>1309</v>
      </c>
      <c r="X97" s="144" t="s">
        <v>241</v>
      </c>
      <c r="AA97" s="145">
        <f>IF(OR(J97="Fail",ISBLANK(J97)),INDEX('Issue Code Table'!C:C,MATCH(N:N,'Issue Code Table'!A:A,0)),IF(M97="Critical",6,IF(M97="Significant",5,IF(M97="Moderate",3,2))))</f>
        <v>5</v>
      </c>
    </row>
    <row r="98" spans="1:27" ht="128.25" customHeight="1" x14ac:dyDescent="0.25">
      <c r="A98" s="256" t="s">
        <v>1310</v>
      </c>
      <c r="B98" s="153" t="s">
        <v>1311</v>
      </c>
      <c r="C98" s="140" t="s">
        <v>1312</v>
      </c>
      <c r="D98" s="140" t="s">
        <v>211</v>
      </c>
      <c r="E98" s="140" t="s">
        <v>1313</v>
      </c>
      <c r="F98" s="140" t="s">
        <v>1314</v>
      </c>
      <c r="G98" s="140" t="s">
        <v>1315</v>
      </c>
      <c r="H98" s="140" t="s">
        <v>1316</v>
      </c>
      <c r="I98" s="140"/>
      <c r="J98" s="284"/>
      <c r="K98" s="149" t="s">
        <v>1317</v>
      </c>
      <c r="L98" s="141"/>
      <c r="M98" s="150" t="s">
        <v>181</v>
      </c>
      <c r="N98" s="271" t="s">
        <v>204</v>
      </c>
      <c r="O98" s="271" t="s">
        <v>205</v>
      </c>
      <c r="P98" s="134"/>
      <c r="Q98" s="152" t="s">
        <v>1276</v>
      </c>
      <c r="R98" s="140" t="s">
        <v>1318</v>
      </c>
      <c r="S98" s="140" t="s">
        <v>1319</v>
      </c>
      <c r="T98" s="140" t="s">
        <v>1320</v>
      </c>
      <c r="U98" s="140" t="s">
        <v>1321</v>
      </c>
      <c r="V98" s="186" t="s">
        <v>1322</v>
      </c>
      <c r="W98" s="138" t="s">
        <v>1323</v>
      </c>
      <c r="X98" s="144" t="s">
        <v>241</v>
      </c>
      <c r="AA98" s="145">
        <f>IF(OR(J98="Fail",ISBLANK(J98)),INDEX('Issue Code Table'!C:C,MATCH(N:N,'Issue Code Table'!A:A,0)),IF(M98="Critical",6,IF(M98="Significant",5,IF(M98="Moderate",3,2))))</f>
        <v>6</v>
      </c>
    </row>
    <row r="99" spans="1:27" ht="128.25" customHeight="1" x14ac:dyDescent="0.25">
      <c r="A99" s="256" t="s">
        <v>1324</v>
      </c>
      <c r="B99" s="153" t="s">
        <v>209</v>
      </c>
      <c r="C99" s="140" t="s">
        <v>210</v>
      </c>
      <c r="D99" s="140" t="s">
        <v>211</v>
      </c>
      <c r="E99" s="140" t="s">
        <v>1325</v>
      </c>
      <c r="F99" s="140" t="s">
        <v>1326</v>
      </c>
      <c r="G99" s="140" t="s">
        <v>1327</v>
      </c>
      <c r="H99" s="140" t="s">
        <v>1328</v>
      </c>
      <c r="I99" s="140"/>
      <c r="J99" s="284"/>
      <c r="K99" s="149" t="s">
        <v>1329</v>
      </c>
      <c r="L99" s="141"/>
      <c r="M99" s="150" t="s">
        <v>181</v>
      </c>
      <c r="N99" s="150" t="s">
        <v>1330</v>
      </c>
      <c r="O99" s="150" t="s">
        <v>1331</v>
      </c>
      <c r="P99" s="134"/>
      <c r="Q99" s="152" t="s">
        <v>1276</v>
      </c>
      <c r="R99" s="140" t="s">
        <v>1332</v>
      </c>
      <c r="S99" s="140" t="s">
        <v>1333</v>
      </c>
      <c r="T99" s="140" t="s">
        <v>1334</v>
      </c>
      <c r="U99" s="140" t="s">
        <v>1335</v>
      </c>
      <c r="V99" s="186" t="s">
        <v>1336</v>
      </c>
      <c r="W99" s="138" t="s">
        <v>1337</v>
      </c>
      <c r="X99" s="144" t="s">
        <v>241</v>
      </c>
      <c r="AA99" s="145">
        <f>IF(OR(J99="Fail",ISBLANK(J99)),INDEX('Issue Code Table'!C:C,MATCH(N:N,'Issue Code Table'!A:A,0)),IF(M99="Critical",6,IF(M99="Significant",5,IF(M99="Moderate",3,2))))</f>
        <v>5</v>
      </c>
    </row>
    <row r="100" spans="1:27" ht="128.25" customHeight="1" x14ac:dyDescent="0.25">
      <c r="A100" s="256" t="s">
        <v>1338</v>
      </c>
      <c r="B100" s="186" t="s">
        <v>1085</v>
      </c>
      <c r="C100" s="279" t="s">
        <v>1086</v>
      </c>
      <c r="D100" s="140" t="s">
        <v>211</v>
      </c>
      <c r="E100" s="140" t="s">
        <v>1339</v>
      </c>
      <c r="F100" s="140" t="s">
        <v>1340</v>
      </c>
      <c r="G100" s="140" t="s">
        <v>214</v>
      </c>
      <c r="H100" s="140" t="s">
        <v>1341</v>
      </c>
      <c r="I100" s="140"/>
      <c r="J100" s="284"/>
      <c r="K100" s="149" t="s">
        <v>1342</v>
      </c>
      <c r="L100" s="141"/>
      <c r="M100" s="150" t="s">
        <v>217</v>
      </c>
      <c r="N100" s="150" t="s">
        <v>764</v>
      </c>
      <c r="O100" s="150" t="s">
        <v>765</v>
      </c>
      <c r="P100" s="134"/>
      <c r="Q100" s="152" t="s">
        <v>1276</v>
      </c>
      <c r="R100" s="140" t="s">
        <v>1343</v>
      </c>
      <c r="S100" s="140" t="s">
        <v>1344</v>
      </c>
      <c r="T100" s="140" t="s">
        <v>1345</v>
      </c>
      <c r="U100" s="140" t="s">
        <v>351</v>
      </c>
      <c r="V100" s="186" t="s">
        <v>1346</v>
      </c>
      <c r="W100" s="138" t="s">
        <v>1347</v>
      </c>
      <c r="X100" s="144"/>
      <c r="AA100" s="145">
        <f>IF(OR(J100="Fail",ISBLANK(J100)),INDEX('Issue Code Table'!C:C,MATCH(N:N,'Issue Code Table'!A:A,0)),IF(M100="Critical",6,IF(M100="Significant",5,IF(M100="Moderate",3,2))))</f>
        <v>4</v>
      </c>
    </row>
    <row r="101" spans="1:27" ht="128.25" customHeight="1" x14ac:dyDescent="0.25">
      <c r="A101" s="256" t="s">
        <v>1348</v>
      </c>
      <c r="B101" s="153" t="s">
        <v>209</v>
      </c>
      <c r="C101" s="140" t="s">
        <v>210</v>
      </c>
      <c r="D101" s="140" t="s">
        <v>211</v>
      </c>
      <c r="E101" s="140" t="s">
        <v>1349</v>
      </c>
      <c r="F101" s="140" t="s">
        <v>1350</v>
      </c>
      <c r="G101" s="140" t="s">
        <v>1351</v>
      </c>
      <c r="H101" s="140" t="s">
        <v>1352</v>
      </c>
      <c r="I101" s="140"/>
      <c r="J101" s="284"/>
      <c r="K101" s="149" t="s">
        <v>1353</v>
      </c>
      <c r="L101" s="141"/>
      <c r="M101" s="150" t="s">
        <v>181</v>
      </c>
      <c r="N101" s="150" t="s">
        <v>878</v>
      </c>
      <c r="O101" s="150" t="s">
        <v>879</v>
      </c>
      <c r="P101" s="134"/>
      <c r="Q101" s="152" t="s">
        <v>1276</v>
      </c>
      <c r="R101" s="140" t="s">
        <v>1354</v>
      </c>
      <c r="S101" s="140" t="s">
        <v>1355</v>
      </c>
      <c r="T101" s="140" t="s">
        <v>1356</v>
      </c>
      <c r="U101" s="140" t="s">
        <v>1357</v>
      </c>
      <c r="V101" s="186" t="s">
        <v>1358</v>
      </c>
      <c r="W101" s="138" t="s">
        <v>1359</v>
      </c>
      <c r="X101" s="144" t="s">
        <v>241</v>
      </c>
      <c r="AA101" s="145">
        <f>IF(OR(J101="Fail",ISBLANK(J101)),INDEX('Issue Code Table'!C:C,MATCH(N:N,'Issue Code Table'!A:A,0)),IF(M101="Critical",6,IF(M101="Significant",5,IF(M101="Moderate",3,2))))</f>
        <v>6</v>
      </c>
    </row>
    <row r="102" spans="1:27" ht="128.25" customHeight="1" x14ac:dyDescent="0.25">
      <c r="A102" s="256" t="s">
        <v>1360</v>
      </c>
      <c r="B102" s="153" t="s">
        <v>209</v>
      </c>
      <c r="C102" s="140" t="s">
        <v>210</v>
      </c>
      <c r="D102" s="140" t="s">
        <v>211</v>
      </c>
      <c r="E102" s="140" t="s">
        <v>1361</v>
      </c>
      <c r="F102" s="140" t="s">
        <v>1362</v>
      </c>
      <c r="G102" s="140" t="s">
        <v>1363</v>
      </c>
      <c r="H102" s="140" t="s">
        <v>1364</v>
      </c>
      <c r="I102" s="140"/>
      <c r="J102" s="284"/>
      <c r="K102" s="149" t="s">
        <v>1365</v>
      </c>
      <c r="L102" s="141"/>
      <c r="M102" s="150" t="s">
        <v>181</v>
      </c>
      <c r="N102" s="271" t="s">
        <v>204</v>
      </c>
      <c r="O102" s="271" t="s">
        <v>205</v>
      </c>
      <c r="P102" s="134"/>
      <c r="Q102" s="152" t="s">
        <v>1276</v>
      </c>
      <c r="R102" s="140" t="s">
        <v>1366</v>
      </c>
      <c r="S102" s="140" t="s">
        <v>1367</v>
      </c>
      <c r="T102" s="140" t="s">
        <v>1368</v>
      </c>
      <c r="U102" s="140" t="s">
        <v>1369</v>
      </c>
      <c r="V102" s="186" t="s">
        <v>1370</v>
      </c>
      <c r="W102" s="138" t="s">
        <v>1371</v>
      </c>
      <c r="X102" s="144" t="s">
        <v>241</v>
      </c>
      <c r="AA102" s="145">
        <f>IF(OR(J102="Fail",ISBLANK(J102)),INDEX('Issue Code Table'!C:C,MATCH(N:N,'Issue Code Table'!A:A,0)),IF(M102="Critical",6,IF(M102="Significant",5,IF(M102="Moderate",3,2))))</f>
        <v>6</v>
      </c>
    </row>
    <row r="103" spans="1:27" ht="128.25" customHeight="1" x14ac:dyDescent="0.25">
      <c r="A103" s="256" t="s">
        <v>1372</v>
      </c>
      <c r="B103" s="153" t="s">
        <v>1149</v>
      </c>
      <c r="C103" s="140" t="s">
        <v>1150</v>
      </c>
      <c r="D103" s="140" t="s">
        <v>211</v>
      </c>
      <c r="E103" s="140" t="s">
        <v>1373</v>
      </c>
      <c r="F103" s="140" t="s">
        <v>1374</v>
      </c>
      <c r="G103" s="140" t="s">
        <v>1375</v>
      </c>
      <c r="H103" s="140" t="s">
        <v>1376</v>
      </c>
      <c r="I103" s="140"/>
      <c r="J103" s="284"/>
      <c r="K103" s="149" t="s">
        <v>1377</v>
      </c>
      <c r="L103" s="141"/>
      <c r="M103" s="150" t="s">
        <v>181</v>
      </c>
      <c r="N103" s="271" t="s">
        <v>204</v>
      </c>
      <c r="O103" s="271" t="s">
        <v>205</v>
      </c>
      <c r="P103" s="134"/>
      <c r="Q103" s="152" t="s">
        <v>1276</v>
      </c>
      <c r="R103" s="140" t="s">
        <v>1378</v>
      </c>
      <c r="S103" s="140" t="s">
        <v>1379</v>
      </c>
      <c r="T103" s="140" t="s">
        <v>1380</v>
      </c>
      <c r="U103" s="140" t="s">
        <v>1381</v>
      </c>
      <c r="V103" s="186" t="s">
        <v>1382</v>
      </c>
      <c r="W103" s="138" t="s">
        <v>1383</v>
      </c>
      <c r="X103" s="144" t="s">
        <v>241</v>
      </c>
      <c r="AA103" s="145">
        <f>IF(OR(J103="Fail",ISBLANK(J103)),INDEX('Issue Code Table'!C:C,MATCH(N:N,'Issue Code Table'!A:A,0)),IF(M103="Critical",6,IF(M103="Significant",5,IF(M103="Moderate",3,2))))</f>
        <v>6</v>
      </c>
    </row>
    <row r="104" spans="1:27" ht="128.25" customHeight="1" x14ac:dyDescent="0.25">
      <c r="A104" s="256" t="s">
        <v>1384</v>
      </c>
      <c r="B104" s="153" t="s">
        <v>1149</v>
      </c>
      <c r="C104" s="140" t="s">
        <v>1150</v>
      </c>
      <c r="D104" s="140" t="s">
        <v>211</v>
      </c>
      <c r="E104" s="140" t="s">
        <v>1385</v>
      </c>
      <c r="F104" s="140" t="s">
        <v>1386</v>
      </c>
      <c r="G104" s="140" t="s">
        <v>1387</v>
      </c>
      <c r="H104" s="140" t="s">
        <v>1388</v>
      </c>
      <c r="I104" s="140"/>
      <c r="J104" s="284"/>
      <c r="K104" s="149" t="s">
        <v>1389</v>
      </c>
      <c r="L104" s="141"/>
      <c r="M104" s="150" t="s">
        <v>181</v>
      </c>
      <c r="N104" s="271" t="s">
        <v>204</v>
      </c>
      <c r="O104" s="271" t="s">
        <v>205</v>
      </c>
      <c r="P104" s="134"/>
      <c r="Q104" s="152" t="s">
        <v>1276</v>
      </c>
      <c r="R104" s="140" t="s">
        <v>1390</v>
      </c>
      <c r="S104" s="140" t="s">
        <v>1391</v>
      </c>
      <c r="T104" s="140" t="s">
        <v>1392</v>
      </c>
      <c r="U104" s="140" t="s">
        <v>1393</v>
      </c>
      <c r="V104" s="186" t="s">
        <v>1394</v>
      </c>
      <c r="W104" s="138" t="s">
        <v>1395</v>
      </c>
      <c r="X104" s="144" t="s">
        <v>241</v>
      </c>
      <c r="AA104" s="145">
        <f>IF(OR(J104="Fail",ISBLANK(J104)),INDEX('Issue Code Table'!C:C,MATCH(N:N,'Issue Code Table'!A:A,0)),IF(M104="Critical",6,IF(M104="Significant",5,IF(M104="Moderate",3,2))))</f>
        <v>6</v>
      </c>
    </row>
    <row r="105" spans="1:27" ht="128.25" customHeight="1" x14ac:dyDescent="0.25">
      <c r="A105" s="256" t="s">
        <v>1396</v>
      </c>
      <c r="B105" s="153" t="s">
        <v>1284</v>
      </c>
      <c r="C105" s="140" t="s">
        <v>1285</v>
      </c>
      <c r="D105" s="140" t="s">
        <v>211</v>
      </c>
      <c r="E105" s="140" t="s">
        <v>1397</v>
      </c>
      <c r="F105" s="140" t="s">
        <v>1398</v>
      </c>
      <c r="G105" s="140" t="s">
        <v>1399</v>
      </c>
      <c r="H105" s="140" t="s">
        <v>1400</v>
      </c>
      <c r="I105" s="140"/>
      <c r="J105" s="284"/>
      <c r="K105" s="149" t="s">
        <v>1401</v>
      </c>
      <c r="L105" s="141"/>
      <c r="M105" s="150" t="s">
        <v>217</v>
      </c>
      <c r="N105" s="150" t="s">
        <v>383</v>
      </c>
      <c r="O105" s="150" t="s">
        <v>384</v>
      </c>
      <c r="P105" s="134"/>
      <c r="Q105" s="152" t="s">
        <v>1402</v>
      </c>
      <c r="R105" s="140" t="s">
        <v>1403</v>
      </c>
      <c r="S105" s="140" t="s">
        <v>1404</v>
      </c>
      <c r="T105" s="140" t="s">
        <v>1405</v>
      </c>
      <c r="U105" s="140" t="s">
        <v>351</v>
      </c>
      <c r="V105" s="186" t="s">
        <v>1406</v>
      </c>
      <c r="W105" s="138" t="s">
        <v>1407</v>
      </c>
      <c r="X105" s="144"/>
      <c r="AA105" s="145">
        <f>IF(OR(J105="Fail",ISBLANK(J105)),INDEX('Issue Code Table'!C:C,MATCH(N:N,'Issue Code Table'!A:A,0)),IF(M105="Critical",6,IF(M105="Significant",5,IF(M105="Moderate",3,2))))</f>
        <v>4</v>
      </c>
    </row>
    <row r="106" spans="1:27" ht="128.25" customHeight="1" x14ac:dyDescent="0.25">
      <c r="A106" s="256" t="s">
        <v>1408</v>
      </c>
      <c r="B106" s="153" t="s">
        <v>339</v>
      </c>
      <c r="C106" s="140" t="s">
        <v>340</v>
      </c>
      <c r="D106" s="140" t="s">
        <v>211</v>
      </c>
      <c r="E106" s="140" t="s">
        <v>1409</v>
      </c>
      <c r="F106" s="140" t="s">
        <v>1410</v>
      </c>
      <c r="G106" s="140" t="s">
        <v>1411</v>
      </c>
      <c r="H106" s="140" t="s">
        <v>1412</v>
      </c>
      <c r="I106" s="140"/>
      <c r="J106" s="284"/>
      <c r="K106" s="149" t="s">
        <v>1413</v>
      </c>
      <c r="L106" s="141"/>
      <c r="M106" s="150" t="s">
        <v>217</v>
      </c>
      <c r="N106" s="150" t="s">
        <v>789</v>
      </c>
      <c r="O106" s="150" t="s">
        <v>790</v>
      </c>
      <c r="P106" s="134"/>
      <c r="Q106" s="152" t="s">
        <v>1414</v>
      </c>
      <c r="R106" s="140" t="s">
        <v>1415</v>
      </c>
      <c r="S106" s="140" t="s">
        <v>1416</v>
      </c>
      <c r="T106" s="140" t="s">
        <v>1417</v>
      </c>
      <c r="U106" s="140" t="s">
        <v>351</v>
      </c>
      <c r="V106" s="186" t="s">
        <v>1418</v>
      </c>
      <c r="W106" s="138" t="s">
        <v>1419</v>
      </c>
      <c r="X106" s="144"/>
      <c r="AA106" s="145">
        <f>IF(OR(J106="Fail",ISBLANK(J106)),INDEX('Issue Code Table'!C:C,MATCH(N:N,'Issue Code Table'!A:A,0)),IF(M106="Critical",6,IF(M106="Significant",5,IF(M106="Moderate",3,2))))</f>
        <v>5</v>
      </c>
    </row>
    <row r="107" spans="1:27" ht="128.25" customHeight="1" x14ac:dyDescent="0.25">
      <c r="A107" s="256" t="s">
        <v>1420</v>
      </c>
      <c r="B107" s="153" t="s">
        <v>339</v>
      </c>
      <c r="C107" s="140" t="s">
        <v>340</v>
      </c>
      <c r="D107" s="140" t="s">
        <v>211</v>
      </c>
      <c r="E107" s="140" t="s">
        <v>1421</v>
      </c>
      <c r="F107" s="140" t="s">
        <v>1422</v>
      </c>
      <c r="G107" s="140" t="s">
        <v>1423</v>
      </c>
      <c r="H107" s="140" t="s">
        <v>1424</v>
      </c>
      <c r="I107" s="140"/>
      <c r="J107" s="284"/>
      <c r="K107" s="149" t="s">
        <v>1425</v>
      </c>
      <c r="L107" s="141"/>
      <c r="M107" s="150" t="s">
        <v>181</v>
      </c>
      <c r="N107" s="150" t="s">
        <v>345</v>
      </c>
      <c r="O107" s="150" t="s">
        <v>346</v>
      </c>
      <c r="P107" s="134"/>
      <c r="Q107" s="152" t="s">
        <v>1414</v>
      </c>
      <c r="R107" s="140" t="s">
        <v>1426</v>
      </c>
      <c r="S107" s="140" t="s">
        <v>1427</v>
      </c>
      <c r="T107" s="140" t="s">
        <v>1428</v>
      </c>
      <c r="U107" s="140" t="s">
        <v>351</v>
      </c>
      <c r="V107" s="186" t="s">
        <v>1429</v>
      </c>
      <c r="W107" s="138" t="s">
        <v>1430</v>
      </c>
      <c r="X107" s="144" t="s">
        <v>241</v>
      </c>
      <c r="AA107" s="145">
        <f>IF(OR(J107="Fail",ISBLANK(J107)),INDEX('Issue Code Table'!C:C,MATCH(N:N,'Issue Code Table'!A:A,0)),IF(M107="Critical",6,IF(M107="Significant",5,IF(M107="Moderate",3,2))))</f>
        <v>5</v>
      </c>
    </row>
    <row r="108" spans="1:27" ht="128.25" customHeight="1" x14ac:dyDescent="0.25">
      <c r="A108" s="256" t="s">
        <v>1431</v>
      </c>
      <c r="B108" s="153" t="s">
        <v>339</v>
      </c>
      <c r="C108" s="140" t="s">
        <v>340</v>
      </c>
      <c r="D108" s="140" t="s">
        <v>211</v>
      </c>
      <c r="E108" s="138" t="s">
        <v>1432</v>
      </c>
      <c r="F108" s="186" t="s">
        <v>1433</v>
      </c>
      <c r="G108" s="186" t="s">
        <v>1434</v>
      </c>
      <c r="H108" s="140" t="s">
        <v>1435</v>
      </c>
      <c r="I108" s="140"/>
      <c r="J108" s="284"/>
      <c r="K108" s="149" t="s">
        <v>1436</v>
      </c>
      <c r="L108" s="141"/>
      <c r="M108" s="150" t="s">
        <v>217</v>
      </c>
      <c r="N108" s="150" t="s">
        <v>789</v>
      </c>
      <c r="O108" s="150" t="s">
        <v>790</v>
      </c>
      <c r="P108" s="134"/>
      <c r="Q108" s="152" t="s">
        <v>1437</v>
      </c>
      <c r="R108" s="140" t="s">
        <v>1438</v>
      </c>
      <c r="S108" s="186" t="s">
        <v>1439</v>
      </c>
      <c r="T108" s="186" t="s">
        <v>1440</v>
      </c>
      <c r="U108" s="186" t="s">
        <v>1441</v>
      </c>
      <c r="V108" s="186" t="s">
        <v>1442</v>
      </c>
      <c r="W108" s="138" t="s">
        <v>1443</v>
      </c>
      <c r="X108" s="144"/>
      <c r="AA108" s="145">
        <f>IF(OR(J108="Fail",ISBLANK(J108)),INDEX('Issue Code Table'!C:C,MATCH(N:N,'Issue Code Table'!A:A,0)),IF(M108="Critical",6,IF(M108="Significant",5,IF(M108="Moderate",3,2))))</f>
        <v>5</v>
      </c>
    </row>
    <row r="109" spans="1:27" ht="128.25" customHeight="1" x14ac:dyDescent="0.25">
      <c r="A109" s="256" t="s">
        <v>1444</v>
      </c>
      <c r="B109" s="153" t="s">
        <v>1284</v>
      </c>
      <c r="C109" s="140" t="s">
        <v>1285</v>
      </c>
      <c r="D109" s="140" t="s">
        <v>211</v>
      </c>
      <c r="E109" s="140" t="s">
        <v>1445</v>
      </c>
      <c r="F109" s="140" t="s">
        <v>1446</v>
      </c>
      <c r="G109" s="140" t="s">
        <v>1447</v>
      </c>
      <c r="H109" s="140" t="s">
        <v>1448</v>
      </c>
      <c r="I109" s="140"/>
      <c r="J109" s="284"/>
      <c r="K109" s="149" t="s">
        <v>1449</v>
      </c>
      <c r="L109" s="141"/>
      <c r="M109" s="150" t="s">
        <v>181</v>
      </c>
      <c r="N109" s="150" t="s">
        <v>345</v>
      </c>
      <c r="O109" s="150" t="s">
        <v>346</v>
      </c>
      <c r="P109" s="134"/>
      <c r="Q109" s="152" t="s">
        <v>1450</v>
      </c>
      <c r="R109" s="140" t="s">
        <v>1451</v>
      </c>
      <c r="S109" s="140" t="s">
        <v>1452</v>
      </c>
      <c r="T109" s="140" t="s">
        <v>1453</v>
      </c>
      <c r="U109" s="140" t="s">
        <v>1454</v>
      </c>
      <c r="V109" s="186" t="s">
        <v>1455</v>
      </c>
      <c r="W109" s="138" t="s">
        <v>1456</v>
      </c>
      <c r="X109" s="144" t="s">
        <v>241</v>
      </c>
      <c r="AA109" s="145">
        <f>IF(OR(J109="Fail",ISBLANK(J109)),INDEX('Issue Code Table'!C:C,MATCH(N:N,'Issue Code Table'!A:A,0)),IF(M109="Critical",6,IF(M109="Significant",5,IF(M109="Moderate",3,2))))</f>
        <v>5</v>
      </c>
    </row>
    <row r="110" spans="1:27" ht="128.25" customHeight="1" x14ac:dyDescent="0.25">
      <c r="A110" s="256" t="s">
        <v>1457</v>
      </c>
      <c r="B110" s="153" t="s">
        <v>1284</v>
      </c>
      <c r="C110" s="140" t="s">
        <v>1285</v>
      </c>
      <c r="D110" s="140" t="s">
        <v>211</v>
      </c>
      <c r="E110" s="140" t="s">
        <v>1458</v>
      </c>
      <c r="F110" s="140" t="s">
        <v>1459</v>
      </c>
      <c r="G110" s="140" t="s">
        <v>1460</v>
      </c>
      <c r="H110" s="140" t="s">
        <v>1461</v>
      </c>
      <c r="I110" s="140"/>
      <c r="J110" s="284"/>
      <c r="K110" s="149" t="s">
        <v>1462</v>
      </c>
      <c r="L110" s="141"/>
      <c r="M110" s="150" t="s">
        <v>181</v>
      </c>
      <c r="N110" s="150" t="s">
        <v>789</v>
      </c>
      <c r="O110" s="150" t="s">
        <v>790</v>
      </c>
      <c r="P110" s="134"/>
      <c r="Q110" s="152" t="s">
        <v>1450</v>
      </c>
      <c r="R110" s="140" t="s">
        <v>1463</v>
      </c>
      <c r="S110" s="140" t="s">
        <v>1464</v>
      </c>
      <c r="T110" s="140" t="s">
        <v>1465</v>
      </c>
      <c r="U110" s="140" t="s">
        <v>351</v>
      </c>
      <c r="V110" s="186" t="s">
        <v>1466</v>
      </c>
      <c r="W110" s="138" t="s">
        <v>1467</v>
      </c>
      <c r="X110" s="144" t="s">
        <v>241</v>
      </c>
      <c r="AA110" s="145">
        <f>IF(OR(J110="Fail",ISBLANK(J110)),INDEX('Issue Code Table'!C:C,MATCH(N:N,'Issue Code Table'!A:A,0)),IF(M110="Critical",6,IF(M110="Significant",5,IF(M110="Moderate",3,2))))</f>
        <v>5</v>
      </c>
    </row>
    <row r="111" spans="1:27" ht="128.25" customHeight="1" x14ac:dyDescent="0.25">
      <c r="A111" s="256" t="s">
        <v>1468</v>
      </c>
      <c r="B111" s="153" t="s">
        <v>1284</v>
      </c>
      <c r="C111" s="140" t="s">
        <v>1285</v>
      </c>
      <c r="D111" s="140" t="s">
        <v>211</v>
      </c>
      <c r="E111" s="140" t="s">
        <v>1469</v>
      </c>
      <c r="F111" s="140" t="s">
        <v>1470</v>
      </c>
      <c r="G111" s="140" t="s">
        <v>1471</v>
      </c>
      <c r="H111" s="140" t="s">
        <v>1472</v>
      </c>
      <c r="I111" s="140"/>
      <c r="J111" s="284"/>
      <c r="K111" s="149" t="s">
        <v>1473</v>
      </c>
      <c r="L111" s="141"/>
      <c r="M111" s="150" t="s">
        <v>181</v>
      </c>
      <c r="N111" s="150" t="s">
        <v>345</v>
      </c>
      <c r="O111" s="150" t="s">
        <v>346</v>
      </c>
      <c r="P111" s="134"/>
      <c r="Q111" s="152" t="s">
        <v>1450</v>
      </c>
      <c r="R111" s="140" t="s">
        <v>1474</v>
      </c>
      <c r="S111" s="140" t="s">
        <v>1475</v>
      </c>
      <c r="T111" s="140" t="s">
        <v>1476</v>
      </c>
      <c r="U111" s="140" t="s">
        <v>1477</v>
      </c>
      <c r="V111" s="186" t="s">
        <v>1478</v>
      </c>
      <c r="W111" s="138" t="s">
        <v>1479</v>
      </c>
      <c r="X111" s="144" t="s">
        <v>241</v>
      </c>
      <c r="AA111" s="145">
        <f>IF(OR(J111="Fail",ISBLANK(J111)),INDEX('Issue Code Table'!C:C,MATCH(N:N,'Issue Code Table'!A:A,0)),IF(M111="Critical",6,IF(M111="Significant",5,IF(M111="Moderate",3,2))))</f>
        <v>5</v>
      </c>
    </row>
    <row r="112" spans="1:27" ht="128.25" customHeight="1" x14ac:dyDescent="0.25">
      <c r="A112" s="256" t="s">
        <v>1480</v>
      </c>
      <c r="B112" s="153" t="s">
        <v>1284</v>
      </c>
      <c r="C112" s="140" t="s">
        <v>1285</v>
      </c>
      <c r="D112" s="140" t="s">
        <v>211</v>
      </c>
      <c r="E112" s="140" t="s">
        <v>1481</v>
      </c>
      <c r="F112" s="140" t="s">
        <v>1482</v>
      </c>
      <c r="G112" s="140" t="s">
        <v>1483</v>
      </c>
      <c r="H112" s="140" t="s">
        <v>1484</v>
      </c>
      <c r="I112" s="140"/>
      <c r="J112" s="284"/>
      <c r="K112" s="149" t="s">
        <v>1485</v>
      </c>
      <c r="L112" s="141"/>
      <c r="M112" s="150" t="s">
        <v>181</v>
      </c>
      <c r="N112" s="150" t="s">
        <v>345</v>
      </c>
      <c r="O112" s="150" t="s">
        <v>346</v>
      </c>
      <c r="P112" s="134"/>
      <c r="Q112" s="152" t="s">
        <v>1450</v>
      </c>
      <c r="R112" s="140" t="s">
        <v>1486</v>
      </c>
      <c r="S112" s="140" t="s">
        <v>1487</v>
      </c>
      <c r="T112" s="140" t="s">
        <v>1488</v>
      </c>
      <c r="U112" s="140" t="s">
        <v>1489</v>
      </c>
      <c r="V112" s="186" t="s">
        <v>1490</v>
      </c>
      <c r="W112" s="138" t="s">
        <v>1491</v>
      </c>
      <c r="X112" s="144" t="s">
        <v>241</v>
      </c>
      <c r="AA112" s="145">
        <f>IF(OR(J112="Fail",ISBLANK(J112)),INDEX('Issue Code Table'!C:C,MATCH(N:N,'Issue Code Table'!A:A,0)),IF(M112="Critical",6,IF(M112="Significant",5,IF(M112="Moderate",3,2))))</f>
        <v>5</v>
      </c>
    </row>
    <row r="113" spans="1:27" ht="128.25" customHeight="1" x14ac:dyDescent="0.25">
      <c r="A113" s="256" t="s">
        <v>1492</v>
      </c>
      <c r="B113" s="153" t="s">
        <v>1284</v>
      </c>
      <c r="C113" s="140" t="s">
        <v>1285</v>
      </c>
      <c r="D113" s="140" t="s">
        <v>211</v>
      </c>
      <c r="E113" s="140" t="s">
        <v>1493</v>
      </c>
      <c r="F113" s="140" t="s">
        <v>1494</v>
      </c>
      <c r="G113" s="140" t="s">
        <v>1495</v>
      </c>
      <c r="H113" s="140" t="s">
        <v>1496</v>
      </c>
      <c r="I113" s="140"/>
      <c r="J113" s="284"/>
      <c r="K113" s="149" t="s">
        <v>1497</v>
      </c>
      <c r="L113" s="141"/>
      <c r="M113" s="150" t="s">
        <v>181</v>
      </c>
      <c r="N113" s="150" t="s">
        <v>1498</v>
      </c>
      <c r="O113" s="150" t="s">
        <v>1499</v>
      </c>
      <c r="P113" s="134"/>
      <c r="Q113" s="152" t="s">
        <v>1450</v>
      </c>
      <c r="R113" s="140" t="s">
        <v>1500</v>
      </c>
      <c r="S113" s="140" t="s">
        <v>1501</v>
      </c>
      <c r="T113" s="140" t="s">
        <v>1502</v>
      </c>
      <c r="U113" s="140" t="s">
        <v>1503</v>
      </c>
      <c r="V113" s="186" t="s">
        <v>1504</v>
      </c>
      <c r="W113" s="138" t="s">
        <v>1505</v>
      </c>
      <c r="X113" s="144" t="s">
        <v>241</v>
      </c>
      <c r="AA113" s="145">
        <f>IF(OR(J113="Fail",ISBLANK(J113)),INDEX('Issue Code Table'!C:C,MATCH(N:N,'Issue Code Table'!A:A,0)),IF(M113="Critical",6,IF(M113="Significant",5,IF(M113="Moderate",3,2))))</f>
        <v>5</v>
      </c>
    </row>
    <row r="114" spans="1:27" ht="128.25" customHeight="1" x14ac:dyDescent="0.25">
      <c r="A114" s="256" t="s">
        <v>1506</v>
      </c>
      <c r="B114" s="153" t="s">
        <v>1284</v>
      </c>
      <c r="C114" s="140" t="s">
        <v>1285</v>
      </c>
      <c r="D114" s="140" t="s">
        <v>211</v>
      </c>
      <c r="E114" s="140" t="s">
        <v>1507</v>
      </c>
      <c r="F114" s="140" t="s">
        <v>1508</v>
      </c>
      <c r="G114" s="140" t="s">
        <v>1509</v>
      </c>
      <c r="H114" s="140" t="s">
        <v>1510</v>
      </c>
      <c r="I114" s="140"/>
      <c r="J114" s="284"/>
      <c r="K114" s="149" t="s">
        <v>1511</v>
      </c>
      <c r="L114" s="141"/>
      <c r="M114" s="150" t="s">
        <v>181</v>
      </c>
      <c r="N114" s="150" t="s">
        <v>789</v>
      </c>
      <c r="O114" s="150" t="s">
        <v>790</v>
      </c>
      <c r="P114" s="134"/>
      <c r="Q114" s="152" t="s">
        <v>1450</v>
      </c>
      <c r="R114" s="140" t="s">
        <v>1512</v>
      </c>
      <c r="S114" s="140" t="s">
        <v>1513</v>
      </c>
      <c r="T114" s="140" t="s">
        <v>1514</v>
      </c>
      <c r="U114" s="140" t="s">
        <v>351</v>
      </c>
      <c r="V114" s="186" t="s">
        <v>1515</v>
      </c>
      <c r="W114" s="138" t="s">
        <v>1516</v>
      </c>
      <c r="X114" s="144" t="s">
        <v>241</v>
      </c>
      <c r="AA114" s="145">
        <f>IF(OR(J114="Fail",ISBLANK(J114)),INDEX('Issue Code Table'!C:C,MATCH(N:N,'Issue Code Table'!A:A,0)),IF(M114="Critical",6,IF(M114="Significant",5,IF(M114="Moderate",3,2))))</f>
        <v>5</v>
      </c>
    </row>
    <row r="115" spans="1:27" ht="128.25" customHeight="1" x14ac:dyDescent="0.25">
      <c r="A115" s="256" t="s">
        <v>1517</v>
      </c>
      <c r="B115" s="153" t="s">
        <v>1284</v>
      </c>
      <c r="C115" s="140" t="s">
        <v>1285</v>
      </c>
      <c r="D115" s="140" t="s">
        <v>211</v>
      </c>
      <c r="E115" s="140" t="s">
        <v>1518</v>
      </c>
      <c r="F115" s="140" t="s">
        <v>1519</v>
      </c>
      <c r="G115" s="140" t="s">
        <v>1520</v>
      </c>
      <c r="H115" s="140" t="s">
        <v>1521</v>
      </c>
      <c r="I115" s="140"/>
      <c r="J115" s="284"/>
      <c r="K115" s="149" t="s">
        <v>1522</v>
      </c>
      <c r="L115" s="141"/>
      <c r="M115" s="150" t="s">
        <v>181</v>
      </c>
      <c r="N115" s="150" t="s">
        <v>345</v>
      </c>
      <c r="O115" s="150" t="s">
        <v>346</v>
      </c>
      <c r="P115" s="134"/>
      <c r="Q115" s="152" t="s">
        <v>1450</v>
      </c>
      <c r="R115" s="140" t="s">
        <v>1523</v>
      </c>
      <c r="S115" s="140" t="s">
        <v>1524</v>
      </c>
      <c r="T115" s="140" t="s">
        <v>1525</v>
      </c>
      <c r="U115" s="140" t="s">
        <v>1526</v>
      </c>
      <c r="V115" s="186" t="s">
        <v>1527</v>
      </c>
      <c r="W115" s="138" t="s">
        <v>1528</v>
      </c>
      <c r="X115" s="144" t="s">
        <v>241</v>
      </c>
      <c r="AA115" s="145">
        <f>IF(OR(J115="Fail",ISBLANK(J115)),INDEX('Issue Code Table'!C:C,MATCH(N:N,'Issue Code Table'!A:A,0)),IF(M115="Critical",6,IF(M115="Significant",5,IF(M115="Moderate",3,2))))</f>
        <v>5</v>
      </c>
    </row>
    <row r="116" spans="1:27" ht="128.25" customHeight="1" x14ac:dyDescent="0.25">
      <c r="A116" s="256" t="s">
        <v>1529</v>
      </c>
      <c r="B116" s="153" t="s">
        <v>1284</v>
      </c>
      <c r="C116" s="140" t="s">
        <v>1285</v>
      </c>
      <c r="D116" s="140" t="s">
        <v>211</v>
      </c>
      <c r="E116" s="140" t="s">
        <v>1530</v>
      </c>
      <c r="F116" s="140" t="s">
        <v>1531</v>
      </c>
      <c r="G116" s="140" t="s">
        <v>1532</v>
      </c>
      <c r="H116" s="140" t="s">
        <v>1533</v>
      </c>
      <c r="I116" s="140"/>
      <c r="J116" s="284"/>
      <c r="K116" s="149" t="s">
        <v>1534</v>
      </c>
      <c r="L116" s="141"/>
      <c r="M116" s="150" t="s">
        <v>181</v>
      </c>
      <c r="N116" s="150" t="s">
        <v>789</v>
      </c>
      <c r="O116" s="150" t="s">
        <v>790</v>
      </c>
      <c r="P116" s="134"/>
      <c r="Q116" s="152" t="s">
        <v>1450</v>
      </c>
      <c r="R116" s="140" t="s">
        <v>1535</v>
      </c>
      <c r="S116" s="140" t="s">
        <v>1536</v>
      </c>
      <c r="T116" s="140" t="s">
        <v>1537</v>
      </c>
      <c r="U116" s="140" t="s">
        <v>351</v>
      </c>
      <c r="V116" s="186" t="s">
        <v>1538</v>
      </c>
      <c r="W116" s="138" t="s">
        <v>1539</v>
      </c>
      <c r="X116" s="144" t="s">
        <v>241</v>
      </c>
      <c r="AA116" s="145">
        <f>IF(OR(J116="Fail",ISBLANK(J116)),INDEX('Issue Code Table'!C:C,MATCH(N:N,'Issue Code Table'!A:A,0)),IF(M116="Critical",6,IF(M116="Significant",5,IF(M116="Moderate",3,2))))</f>
        <v>5</v>
      </c>
    </row>
    <row r="117" spans="1:27" ht="128.25" customHeight="1" x14ac:dyDescent="0.25">
      <c r="A117" s="256" t="s">
        <v>1540</v>
      </c>
      <c r="B117" s="153" t="s">
        <v>339</v>
      </c>
      <c r="C117" s="140" t="s">
        <v>340</v>
      </c>
      <c r="D117" s="140" t="s">
        <v>211</v>
      </c>
      <c r="E117" s="140" t="s">
        <v>1541</v>
      </c>
      <c r="F117" s="140" t="s">
        <v>1542</v>
      </c>
      <c r="G117" s="140" t="s">
        <v>1543</v>
      </c>
      <c r="H117" s="140" t="s">
        <v>1544</v>
      </c>
      <c r="I117" s="140"/>
      <c r="J117" s="284"/>
      <c r="K117" s="149" t="s">
        <v>1545</v>
      </c>
      <c r="L117" s="141"/>
      <c r="M117" s="150" t="s">
        <v>217</v>
      </c>
      <c r="N117" s="150" t="s">
        <v>1546</v>
      </c>
      <c r="O117" s="150" t="s">
        <v>1547</v>
      </c>
      <c r="P117" s="134"/>
      <c r="Q117" s="152" t="s">
        <v>1450</v>
      </c>
      <c r="R117" s="140" t="s">
        <v>1548</v>
      </c>
      <c r="S117" s="140" t="s">
        <v>1549</v>
      </c>
      <c r="T117" s="140" t="s">
        <v>1550</v>
      </c>
      <c r="U117" s="140" t="s">
        <v>351</v>
      </c>
      <c r="V117" s="186" t="s">
        <v>1551</v>
      </c>
      <c r="W117" s="138" t="s">
        <v>1552</v>
      </c>
      <c r="X117" s="144"/>
      <c r="AA117" s="145">
        <f>IF(OR(J117="Fail",ISBLANK(J117)),INDEX('Issue Code Table'!C:C,MATCH(N:N,'Issue Code Table'!A:A,0)),IF(M117="Critical",6,IF(M117="Significant",5,IF(M117="Moderate",3,2))))</f>
        <v>4</v>
      </c>
    </row>
    <row r="118" spans="1:27" ht="128.25" customHeight="1" x14ac:dyDescent="0.25">
      <c r="A118" s="256" t="s">
        <v>1553</v>
      </c>
      <c r="B118" s="153" t="s">
        <v>1554</v>
      </c>
      <c r="C118" s="140" t="s">
        <v>1555</v>
      </c>
      <c r="D118" s="140" t="s">
        <v>211</v>
      </c>
      <c r="E118" s="140" t="s">
        <v>1556</v>
      </c>
      <c r="F118" s="140" t="s">
        <v>1557</v>
      </c>
      <c r="G118" s="140" t="s">
        <v>1558</v>
      </c>
      <c r="H118" s="140" t="s">
        <v>1559</v>
      </c>
      <c r="I118" s="140"/>
      <c r="J118" s="284"/>
      <c r="K118" s="149" t="s">
        <v>1560</v>
      </c>
      <c r="L118" s="141"/>
      <c r="M118" s="150" t="s">
        <v>217</v>
      </c>
      <c r="N118" s="150" t="s">
        <v>1561</v>
      </c>
      <c r="O118" s="150" t="s">
        <v>1562</v>
      </c>
      <c r="P118" s="134"/>
      <c r="Q118" s="152" t="s">
        <v>1563</v>
      </c>
      <c r="R118" s="140" t="s">
        <v>1564</v>
      </c>
      <c r="S118" s="140" t="s">
        <v>1565</v>
      </c>
      <c r="T118" s="140" t="s">
        <v>1566</v>
      </c>
      <c r="U118" s="140" t="s">
        <v>351</v>
      </c>
      <c r="V118" s="186" t="s">
        <v>1567</v>
      </c>
      <c r="W118" s="138" t="s">
        <v>1568</v>
      </c>
      <c r="X118" s="144"/>
      <c r="AA118" s="145">
        <f>IF(OR(J118="Fail",ISBLANK(J118)),INDEX('Issue Code Table'!C:C,MATCH(N:N,'Issue Code Table'!A:A,0)),IF(M118="Critical",6,IF(M118="Significant",5,IF(M118="Moderate",3,2))))</f>
        <v>3</v>
      </c>
    </row>
    <row r="119" spans="1:27" ht="128.25" customHeight="1" x14ac:dyDescent="0.25">
      <c r="A119" s="256" t="s">
        <v>1569</v>
      </c>
      <c r="B119" s="153" t="s">
        <v>1554</v>
      </c>
      <c r="C119" s="140" t="s">
        <v>1555</v>
      </c>
      <c r="D119" s="140" t="s">
        <v>211</v>
      </c>
      <c r="E119" s="140" t="s">
        <v>1570</v>
      </c>
      <c r="F119" s="140" t="s">
        <v>1571</v>
      </c>
      <c r="G119" s="140" t="s">
        <v>1572</v>
      </c>
      <c r="H119" s="140" t="s">
        <v>1573</v>
      </c>
      <c r="I119" s="140"/>
      <c r="J119" s="284"/>
      <c r="K119" s="149" t="s">
        <v>1574</v>
      </c>
      <c r="L119" s="141"/>
      <c r="M119" s="150" t="s">
        <v>217</v>
      </c>
      <c r="N119" s="150" t="s">
        <v>1561</v>
      </c>
      <c r="O119" s="150" t="s">
        <v>1562</v>
      </c>
      <c r="P119" s="134"/>
      <c r="Q119" s="152" t="s">
        <v>1563</v>
      </c>
      <c r="R119" s="140" t="s">
        <v>1575</v>
      </c>
      <c r="S119" s="140" t="s">
        <v>1576</v>
      </c>
      <c r="T119" s="140" t="s">
        <v>1577</v>
      </c>
      <c r="U119" s="140" t="s">
        <v>351</v>
      </c>
      <c r="V119" s="186" t="s">
        <v>1578</v>
      </c>
      <c r="W119" s="138" t="s">
        <v>1579</v>
      </c>
      <c r="X119" s="144"/>
      <c r="AA119" s="145">
        <f>IF(OR(J119="Fail",ISBLANK(J119)),INDEX('Issue Code Table'!C:C,MATCH(N:N,'Issue Code Table'!A:A,0)),IF(M119="Critical",6,IF(M119="Significant",5,IF(M119="Moderate",3,2))))</f>
        <v>3</v>
      </c>
    </row>
    <row r="120" spans="1:27" ht="128.25" customHeight="1" x14ac:dyDescent="0.25">
      <c r="A120" s="256" t="s">
        <v>1580</v>
      </c>
      <c r="B120" s="153" t="s">
        <v>1554</v>
      </c>
      <c r="C120" s="140" t="s">
        <v>1555</v>
      </c>
      <c r="D120" s="140" t="s">
        <v>211</v>
      </c>
      <c r="E120" s="140" t="s">
        <v>1581</v>
      </c>
      <c r="F120" s="140" t="s">
        <v>1582</v>
      </c>
      <c r="G120" s="140" t="s">
        <v>1583</v>
      </c>
      <c r="H120" s="140" t="s">
        <v>1584</v>
      </c>
      <c r="I120" s="140"/>
      <c r="J120" s="284"/>
      <c r="K120" s="149" t="s">
        <v>1585</v>
      </c>
      <c r="L120" s="141"/>
      <c r="M120" s="150" t="s">
        <v>217</v>
      </c>
      <c r="N120" s="150" t="s">
        <v>1561</v>
      </c>
      <c r="O120" s="150" t="s">
        <v>1562</v>
      </c>
      <c r="P120" s="134"/>
      <c r="Q120" s="152" t="s">
        <v>1563</v>
      </c>
      <c r="R120" s="140" t="s">
        <v>1586</v>
      </c>
      <c r="S120" s="140" t="s">
        <v>1587</v>
      </c>
      <c r="T120" s="140" t="s">
        <v>1588</v>
      </c>
      <c r="U120" s="140" t="s">
        <v>351</v>
      </c>
      <c r="V120" s="186" t="s">
        <v>1589</v>
      </c>
      <c r="W120" s="138" t="s">
        <v>1590</v>
      </c>
      <c r="X120" s="144"/>
      <c r="AA120" s="145">
        <f>IF(OR(J120="Fail",ISBLANK(J120)),INDEX('Issue Code Table'!C:C,MATCH(N:N,'Issue Code Table'!A:A,0)),IF(M120="Critical",6,IF(M120="Significant",5,IF(M120="Moderate",3,2))))</f>
        <v>3</v>
      </c>
    </row>
    <row r="121" spans="1:27" ht="128.25" customHeight="1" x14ac:dyDescent="0.25">
      <c r="A121" s="256" t="s">
        <v>1591</v>
      </c>
      <c r="B121" s="153" t="s">
        <v>1592</v>
      </c>
      <c r="C121" s="140" t="s">
        <v>1593</v>
      </c>
      <c r="D121" s="140" t="s">
        <v>211</v>
      </c>
      <c r="E121" s="140" t="s">
        <v>1594</v>
      </c>
      <c r="F121" s="140" t="s">
        <v>1595</v>
      </c>
      <c r="G121" s="140" t="s">
        <v>1596</v>
      </c>
      <c r="H121" s="140" t="s">
        <v>1597</v>
      </c>
      <c r="I121" s="140"/>
      <c r="J121" s="284"/>
      <c r="K121" s="149" t="s">
        <v>1598</v>
      </c>
      <c r="L121" s="141"/>
      <c r="M121" s="150" t="s">
        <v>217</v>
      </c>
      <c r="N121" s="150" t="s">
        <v>1561</v>
      </c>
      <c r="O121" s="150" t="s">
        <v>1562</v>
      </c>
      <c r="P121" s="134"/>
      <c r="Q121" s="152" t="s">
        <v>1563</v>
      </c>
      <c r="R121" s="140" t="s">
        <v>1599</v>
      </c>
      <c r="S121" s="140" t="s">
        <v>1600</v>
      </c>
      <c r="T121" s="140" t="s">
        <v>1601</v>
      </c>
      <c r="U121" s="140" t="s">
        <v>1602</v>
      </c>
      <c r="V121" s="186" t="s">
        <v>1603</v>
      </c>
      <c r="W121" s="138" t="s">
        <v>1604</v>
      </c>
      <c r="X121" s="144"/>
      <c r="AA121" s="145">
        <f>IF(OR(J121="Fail",ISBLANK(J121)),INDEX('Issue Code Table'!C:C,MATCH(N:N,'Issue Code Table'!A:A,0)),IF(M121="Critical",6,IF(M121="Significant",5,IF(M121="Moderate",3,2))))</f>
        <v>3</v>
      </c>
    </row>
    <row r="122" spans="1:27" ht="128.25" customHeight="1" x14ac:dyDescent="0.25">
      <c r="A122" s="256" t="s">
        <v>1605</v>
      </c>
      <c r="B122" s="153" t="s">
        <v>1606</v>
      </c>
      <c r="C122" s="140" t="s">
        <v>1607</v>
      </c>
      <c r="D122" s="140" t="s">
        <v>211</v>
      </c>
      <c r="E122" s="140" t="s">
        <v>1608</v>
      </c>
      <c r="F122" s="140" t="s">
        <v>1609</v>
      </c>
      <c r="G122" s="140" t="s">
        <v>1610</v>
      </c>
      <c r="H122" s="140" t="s">
        <v>1611</v>
      </c>
      <c r="I122" s="140"/>
      <c r="J122" s="284"/>
      <c r="K122" s="149" t="s">
        <v>1612</v>
      </c>
      <c r="L122" s="141"/>
      <c r="M122" s="150" t="s">
        <v>217</v>
      </c>
      <c r="N122" s="150" t="s">
        <v>1561</v>
      </c>
      <c r="O122" s="150" t="s">
        <v>1562</v>
      </c>
      <c r="P122" s="134"/>
      <c r="Q122" s="152" t="s">
        <v>1563</v>
      </c>
      <c r="R122" s="140" t="s">
        <v>1613</v>
      </c>
      <c r="S122" s="140" t="s">
        <v>1614</v>
      </c>
      <c r="T122" s="140" t="s">
        <v>1615</v>
      </c>
      <c r="U122" s="140" t="s">
        <v>1616</v>
      </c>
      <c r="V122" s="186" t="s">
        <v>1617</v>
      </c>
      <c r="W122" s="138" t="s">
        <v>1618</v>
      </c>
      <c r="X122" s="144"/>
      <c r="AA122" s="145">
        <f>IF(OR(J122="Fail",ISBLANK(J122)),INDEX('Issue Code Table'!C:C,MATCH(N:N,'Issue Code Table'!A:A,0)),IF(M122="Critical",6,IF(M122="Significant",5,IF(M122="Moderate",3,2))))</f>
        <v>3</v>
      </c>
    </row>
    <row r="123" spans="1:27" ht="128.25" customHeight="1" x14ac:dyDescent="0.25">
      <c r="A123" s="256" t="s">
        <v>1619</v>
      </c>
      <c r="B123" s="153" t="s">
        <v>1606</v>
      </c>
      <c r="C123" s="140" t="s">
        <v>1607</v>
      </c>
      <c r="D123" s="140" t="s">
        <v>211</v>
      </c>
      <c r="E123" s="140" t="s">
        <v>1620</v>
      </c>
      <c r="F123" s="140" t="s">
        <v>1621</v>
      </c>
      <c r="G123" s="140" t="s">
        <v>1622</v>
      </c>
      <c r="H123" s="140" t="s">
        <v>1623</v>
      </c>
      <c r="I123" s="140"/>
      <c r="J123" s="284"/>
      <c r="K123" s="149" t="s">
        <v>1624</v>
      </c>
      <c r="L123" s="141"/>
      <c r="M123" s="150" t="s">
        <v>217</v>
      </c>
      <c r="N123" s="150" t="s">
        <v>1561</v>
      </c>
      <c r="O123" s="150" t="s">
        <v>1562</v>
      </c>
      <c r="P123" s="134"/>
      <c r="Q123" s="152" t="s">
        <v>1563</v>
      </c>
      <c r="R123" s="140" t="s">
        <v>1625</v>
      </c>
      <c r="S123" s="140" t="s">
        <v>1614</v>
      </c>
      <c r="T123" s="140" t="s">
        <v>1626</v>
      </c>
      <c r="U123" s="140" t="s">
        <v>1627</v>
      </c>
      <c r="V123" s="186" t="s">
        <v>1628</v>
      </c>
      <c r="W123" s="138" t="s">
        <v>1629</v>
      </c>
      <c r="X123" s="144"/>
      <c r="AA123" s="145">
        <f>IF(OR(J123="Fail",ISBLANK(J123)),INDEX('Issue Code Table'!C:C,MATCH(N:N,'Issue Code Table'!A:A,0)),IF(M123="Critical",6,IF(M123="Significant",5,IF(M123="Moderate",3,2))))</f>
        <v>3</v>
      </c>
    </row>
    <row r="124" spans="1:27" ht="128.25" customHeight="1" x14ac:dyDescent="0.25">
      <c r="A124" s="256" t="s">
        <v>1630</v>
      </c>
      <c r="B124" s="153" t="s">
        <v>1631</v>
      </c>
      <c r="C124" s="140" t="s">
        <v>1632</v>
      </c>
      <c r="D124" s="140" t="s">
        <v>211</v>
      </c>
      <c r="E124" s="140" t="s">
        <v>1633</v>
      </c>
      <c r="F124" s="140" t="s">
        <v>1634</v>
      </c>
      <c r="G124" s="140" t="s">
        <v>1635</v>
      </c>
      <c r="H124" s="140" t="s">
        <v>1636</v>
      </c>
      <c r="I124" s="140"/>
      <c r="J124" s="284"/>
      <c r="K124" s="149" t="s">
        <v>1637</v>
      </c>
      <c r="L124" s="141"/>
      <c r="M124" s="150" t="s">
        <v>217</v>
      </c>
      <c r="N124" s="150" t="s">
        <v>1561</v>
      </c>
      <c r="O124" s="150" t="s">
        <v>1562</v>
      </c>
      <c r="P124" s="134"/>
      <c r="Q124" s="152" t="s">
        <v>1563</v>
      </c>
      <c r="R124" s="140" t="s">
        <v>1638</v>
      </c>
      <c r="S124" s="140" t="s">
        <v>1614</v>
      </c>
      <c r="T124" s="140" t="s">
        <v>1639</v>
      </c>
      <c r="U124" s="140" t="s">
        <v>1640</v>
      </c>
      <c r="V124" s="186" t="s">
        <v>1641</v>
      </c>
      <c r="W124" s="138" t="s">
        <v>1642</v>
      </c>
      <c r="X124" s="144"/>
      <c r="AA124" s="145">
        <f>IF(OR(J124="Fail",ISBLANK(J124)),INDEX('Issue Code Table'!C:C,MATCH(N:N,'Issue Code Table'!A:A,0)),IF(M124="Critical",6,IF(M124="Significant",5,IF(M124="Moderate",3,2))))</f>
        <v>3</v>
      </c>
    </row>
    <row r="125" spans="1:27" ht="128.25" customHeight="1" x14ac:dyDescent="0.25">
      <c r="A125" s="256" t="s">
        <v>1643</v>
      </c>
      <c r="B125" s="153" t="s">
        <v>1631</v>
      </c>
      <c r="C125" s="140" t="s">
        <v>1632</v>
      </c>
      <c r="D125" s="140" t="s">
        <v>211</v>
      </c>
      <c r="E125" s="140" t="s">
        <v>1644</v>
      </c>
      <c r="F125" s="140" t="s">
        <v>1645</v>
      </c>
      <c r="G125" s="140" t="s">
        <v>1646</v>
      </c>
      <c r="H125" s="140" t="s">
        <v>1647</v>
      </c>
      <c r="I125" s="140"/>
      <c r="J125" s="284"/>
      <c r="K125" s="149" t="s">
        <v>1648</v>
      </c>
      <c r="L125" s="141"/>
      <c r="M125" s="150" t="s">
        <v>217</v>
      </c>
      <c r="N125" s="150" t="s">
        <v>1561</v>
      </c>
      <c r="O125" s="150" t="s">
        <v>1562</v>
      </c>
      <c r="P125" s="134"/>
      <c r="Q125" s="152" t="s">
        <v>1563</v>
      </c>
      <c r="R125" s="140" t="s">
        <v>1649</v>
      </c>
      <c r="S125" s="140" t="s">
        <v>1614</v>
      </c>
      <c r="T125" s="140" t="s">
        <v>1650</v>
      </c>
      <c r="U125" s="140" t="s">
        <v>1651</v>
      </c>
      <c r="V125" s="186" t="s">
        <v>1652</v>
      </c>
      <c r="W125" s="138" t="s">
        <v>1653</v>
      </c>
      <c r="X125" s="144"/>
      <c r="AA125" s="145">
        <f>IF(OR(J125="Fail",ISBLANK(J125)),INDEX('Issue Code Table'!C:C,MATCH(N:N,'Issue Code Table'!A:A,0)),IF(M125="Critical",6,IF(M125="Significant",5,IF(M125="Moderate",3,2))))</f>
        <v>3</v>
      </c>
    </row>
    <row r="126" spans="1:27" ht="128.25" customHeight="1" x14ac:dyDescent="0.25">
      <c r="A126" s="256" t="s">
        <v>1654</v>
      </c>
      <c r="B126" s="153" t="s">
        <v>1554</v>
      </c>
      <c r="C126" s="140" t="s">
        <v>1555</v>
      </c>
      <c r="D126" s="140" t="s">
        <v>211</v>
      </c>
      <c r="E126" s="140" t="s">
        <v>1655</v>
      </c>
      <c r="F126" s="140" t="s">
        <v>1557</v>
      </c>
      <c r="G126" s="140" t="s">
        <v>1656</v>
      </c>
      <c r="H126" s="140" t="s">
        <v>1657</v>
      </c>
      <c r="I126" s="140"/>
      <c r="J126" s="284"/>
      <c r="K126" s="149" t="s">
        <v>1658</v>
      </c>
      <c r="L126" s="141"/>
      <c r="M126" s="150" t="s">
        <v>217</v>
      </c>
      <c r="N126" s="150" t="s">
        <v>1561</v>
      </c>
      <c r="O126" s="150" t="s">
        <v>1562</v>
      </c>
      <c r="P126" s="134"/>
      <c r="Q126" s="152" t="s">
        <v>1659</v>
      </c>
      <c r="R126" s="140" t="s">
        <v>1660</v>
      </c>
      <c r="S126" s="140" t="s">
        <v>1565</v>
      </c>
      <c r="T126" s="140" t="s">
        <v>1661</v>
      </c>
      <c r="U126" s="140" t="s">
        <v>351</v>
      </c>
      <c r="V126" s="186" t="s">
        <v>1662</v>
      </c>
      <c r="W126" s="138" t="s">
        <v>1663</v>
      </c>
      <c r="X126" s="144"/>
      <c r="AA126" s="145">
        <f>IF(OR(J126="Fail",ISBLANK(J126)),INDEX('Issue Code Table'!C:C,MATCH(N:N,'Issue Code Table'!A:A,0)),IF(M126="Critical",6,IF(M126="Significant",5,IF(M126="Moderate",3,2))))</f>
        <v>3</v>
      </c>
    </row>
    <row r="127" spans="1:27" ht="128.25" customHeight="1" x14ac:dyDescent="0.25">
      <c r="A127" s="256" t="s">
        <v>1664</v>
      </c>
      <c r="B127" s="153" t="s">
        <v>1554</v>
      </c>
      <c r="C127" s="140" t="s">
        <v>1555</v>
      </c>
      <c r="D127" s="140" t="s">
        <v>211</v>
      </c>
      <c r="E127" s="140" t="s">
        <v>1665</v>
      </c>
      <c r="F127" s="140" t="s">
        <v>1571</v>
      </c>
      <c r="G127" s="140" t="s">
        <v>1666</v>
      </c>
      <c r="H127" s="140" t="s">
        <v>1667</v>
      </c>
      <c r="I127" s="140"/>
      <c r="J127" s="284"/>
      <c r="K127" s="149" t="s">
        <v>1668</v>
      </c>
      <c r="L127" s="141"/>
      <c r="M127" s="150" t="s">
        <v>217</v>
      </c>
      <c r="N127" s="150" t="s">
        <v>1561</v>
      </c>
      <c r="O127" s="150" t="s">
        <v>1562</v>
      </c>
      <c r="P127" s="134"/>
      <c r="Q127" s="152" t="s">
        <v>1659</v>
      </c>
      <c r="R127" s="140" t="s">
        <v>1669</v>
      </c>
      <c r="S127" s="140" t="s">
        <v>1576</v>
      </c>
      <c r="T127" s="140" t="s">
        <v>1670</v>
      </c>
      <c r="U127" s="140" t="s">
        <v>351</v>
      </c>
      <c r="V127" s="186" t="s">
        <v>1671</v>
      </c>
      <c r="W127" s="138" t="s">
        <v>1672</v>
      </c>
      <c r="X127" s="144"/>
      <c r="AA127" s="145">
        <f>IF(OR(J127="Fail",ISBLANK(J127)),INDEX('Issue Code Table'!C:C,MATCH(N:N,'Issue Code Table'!A:A,0)),IF(M127="Critical",6,IF(M127="Significant",5,IF(M127="Moderate",3,2))))</f>
        <v>3</v>
      </c>
    </row>
    <row r="128" spans="1:27" ht="128.25" customHeight="1" x14ac:dyDescent="0.25">
      <c r="A128" s="256" t="s">
        <v>1673</v>
      </c>
      <c r="B128" s="153" t="s">
        <v>1554</v>
      </c>
      <c r="C128" s="140" t="s">
        <v>1555</v>
      </c>
      <c r="D128" s="140" t="s">
        <v>211</v>
      </c>
      <c r="E128" s="140" t="s">
        <v>1674</v>
      </c>
      <c r="F128" s="140" t="s">
        <v>1675</v>
      </c>
      <c r="G128" s="140" t="s">
        <v>1676</v>
      </c>
      <c r="H128" s="140" t="s">
        <v>1677</v>
      </c>
      <c r="I128" s="140"/>
      <c r="J128" s="284"/>
      <c r="K128" s="149" t="s">
        <v>1678</v>
      </c>
      <c r="L128" s="141"/>
      <c r="M128" s="150" t="s">
        <v>217</v>
      </c>
      <c r="N128" s="150" t="s">
        <v>1561</v>
      </c>
      <c r="O128" s="150" t="s">
        <v>1562</v>
      </c>
      <c r="P128" s="134"/>
      <c r="Q128" s="152" t="s">
        <v>1659</v>
      </c>
      <c r="R128" s="140" t="s">
        <v>1679</v>
      </c>
      <c r="S128" s="140" t="s">
        <v>1587</v>
      </c>
      <c r="T128" s="140" t="s">
        <v>1680</v>
      </c>
      <c r="U128" s="140" t="s">
        <v>351</v>
      </c>
      <c r="V128" s="186" t="s">
        <v>1681</v>
      </c>
      <c r="W128" s="138" t="s">
        <v>1682</v>
      </c>
      <c r="X128" s="144"/>
      <c r="AA128" s="145">
        <f>IF(OR(J128="Fail",ISBLANK(J128)),INDEX('Issue Code Table'!C:C,MATCH(N:N,'Issue Code Table'!A:A,0)),IF(M128="Critical",6,IF(M128="Significant",5,IF(M128="Moderate",3,2))))</f>
        <v>3</v>
      </c>
    </row>
    <row r="129" spans="1:27" ht="128.25" customHeight="1" x14ac:dyDescent="0.25">
      <c r="A129" s="256" t="s">
        <v>1683</v>
      </c>
      <c r="B129" s="153" t="s">
        <v>1592</v>
      </c>
      <c r="C129" s="140" t="s">
        <v>1593</v>
      </c>
      <c r="D129" s="140" t="s">
        <v>211</v>
      </c>
      <c r="E129" s="140" t="s">
        <v>1684</v>
      </c>
      <c r="F129" s="140" t="s">
        <v>1685</v>
      </c>
      <c r="G129" s="140" t="s">
        <v>1686</v>
      </c>
      <c r="H129" s="140" t="s">
        <v>1687</v>
      </c>
      <c r="I129" s="140"/>
      <c r="J129" s="284"/>
      <c r="K129" s="149" t="s">
        <v>1688</v>
      </c>
      <c r="L129" s="141"/>
      <c r="M129" s="150" t="s">
        <v>217</v>
      </c>
      <c r="N129" s="150" t="s">
        <v>1561</v>
      </c>
      <c r="O129" s="150" t="s">
        <v>1562</v>
      </c>
      <c r="P129" s="134"/>
      <c r="Q129" s="152" t="s">
        <v>1659</v>
      </c>
      <c r="R129" s="140" t="s">
        <v>1689</v>
      </c>
      <c r="S129" s="140" t="s">
        <v>1600</v>
      </c>
      <c r="T129" s="140" t="s">
        <v>1690</v>
      </c>
      <c r="U129" s="140" t="s">
        <v>1602</v>
      </c>
      <c r="V129" s="186" t="s">
        <v>1691</v>
      </c>
      <c r="W129" s="138" t="s">
        <v>1692</v>
      </c>
      <c r="X129" s="144"/>
      <c r="AA129" s="145">
        <f>IF(OR(J129="Fail",ISBLANK(J129)),INDEX('Issue Code Table'!C:C,MATCH(N:N,'Issue Code Table'!A:A,0)),IF(M129="Critical",6,IF(M129="Significant",5,IF(M129="Moderate",3,2))))</f>
        <v>3</v>
      </c>
    </row>
    <row r="130" spans="1:27" ht="128.25" customHeight="1" x14ac:dyDescent="0.25">
      <c r="A130" s="256" t="s">
        <v>1693</v>
      </c>
      <c r="B130" s="153" t="s">
        <v>1606</v>
      </c>
      <c r="C130" s="140" t="s">
        <v>1607</v>
      </c>
      <c r="D130" s="140" t="s">
        <v>211</v>
      </c>
      <c r="E130" s="140" t="s">
        <v>1694</v>
      </c>
      <c r="F130" s="140" t="s">
        <v>1695</v>
      </c>
      <c r="G130" s="140" t="s">
        <v>1696</v>
      </c>
      <c r="H130" s="140" t="s">
        <v>1697</v>
      </c>
      <c r="I130" s="140"/>
      <c r="J130" s="284"/>
      <c r="K130" s="149" t="s">
        <v>1698</v>
      </c>
      <c r="L130" s="141"/>
      <c r="M130" s="150" t="s">
        <v>217</v>
      </c>
      <c r="N130" s="150" t="s">
        <v>1561</v>
      </c>
      <c r="O130" s="150" t="s">
        <v>1562</v>
      </c>
      <c r="P130" s="134"/>
      <c r="Q130" s="152" t="s">
        <v>1659</v>
      </c>
      <c r="R130" s="140" t="s">
        <v>1699</v>
      </c>
      <c r="S130" s="140" t="s">
        <v>1614</v>
      </c>
      <c r="T130" s="140" t="s">
        <v>1700</v>
      </c>
      <c r="U130" s="140" t="s">
        <v>1616</v>
      </c>
      <c r="V130" s="186" t="s">
        <v>1701</v>
      </c>
      <c r="W130" s="138" t="s">
        <v>1702</v>
      </c>
      <c r="X130" s="144"/>
      <c r="AA130" s="145">
        <f>IF(OR(J130="Fail",ISBLANK(J130)),INDEX('Issue Code Table'!C:C,MATCH(N:N,'Issue Code Table'!A:A,0)),IF(M130="Critical",6,IF(M130="Significant",5,IF(M130="Moderate",3,2))))</f>
        <v>3</v>
      </c>
    </row>
    <row r="131" spans="1:27" ht="128.25" customHeight="1" x14ac:dyDescent="0.25">
      <c r="A131" s="256" t="s">
        <v>1703</v>
      </c>
      <c r="B131" s="153" t="s">
        <v>1606</v>
      </c>
      <c r="C131" s="140" t="s">
        <v>1607</v>
      </c>
      <c r="D131" s="140" t="s">
        <v>211</v>
      </c>
      <c r="E131" s="140" t="s">
        <v>1704</v>
      </c>
      <c r="F131" s="140" t="s">
        <v>1621</v>
      </c>
      <c r="G131" s="140" t="s">
        <v>1705</v>
      </c>
      <c r="H131" s="140" t="s">
        <v>1706</v>
      </c>
      <c r="I131" s="140"/>
      <c r="J131" s="284"/>
      <c r="K131" s="149" t="s">
        <v>1707</v>
      </c>
      <c r="L131" s="141"/>
      <c r="M131" s="150" t="s">
        <v>217</v>
      </c>
      <c r="N131" s="150" t="s">
        <v>1561</v>
      </c>
      <c r="O131" s="150" t="s">
        <v>1562</v>
      </c>
      <c r="P131" s="134"/>
      <c r="Q131" s="152" t="s">
        <v>1659</v>
      </c>
      <c r="R131" s="140" t="s">
        <v>1708</v>
      </c>
      <c r="S131" s="140" t="s">
        <v>1614</v>
      </c>
      <c r="T131" s="140" t="s">
        <v>1709</v>
      </c>
      <c r="U131" s="140" t="s">
        <v>1627</v>
      </c>
      <c r="V131" s="186" t="s">
        <v>1710</v>
      </c>
      <c r="W131" s="138" t="s">
        <v>1711</v>
      </c>
      <c r="X131" s="144"/>
      <c r="AA131" s="145">
        <f>IF(OR(J131="Fail",ISBLANK(J131)),INDEX('Issue Code Table'!C:C,MATCH(N:N,'Issue Code Table'!A:A,0)),IF(M131="Critical",6,IF(M131="Significant",5,IF(M131="Moderate",3,2))))</f>
        <v>3</v>
      </c>
    </row>
    <row r="132" spans="1:27" ht="128.25" customHeight="1" x14ac:dyDescent="0.25">
      <c r="A132" s="256" t="s">
        <v>1712</v>
      </c>
      <c r="B132" s="153" t="s">
        <v>1631</v>
      </c>
      <c r="C132" s="140" t="s">
        <v>1632</v>
      </c>
      <c r="D132" s="140" t="s">
        <v>211</v>
      </c>
      <c r="E132" s="140" t="s">
        <v>1713</v>
      </c>
      <c r="F132" s="140" t="s">
        <v>1634</v>
      </c>
      <c r="G132" s="140" t="s">
        <v>1714</v>
      </c>
      <c r="H132" s="140" t="s">
        <v>1715</v>
      </c>
      <c r="I132" s="140"/>
      <c r="J132" s="284"/>
      <c r="K132" s="149" t="s">
        <v>1716</v>
      </c>
      <c r="L132" s="141"/>
      <c r="M132" s="150" t="s">
        <v>217</v>
      </c>
      <c r="N132" s="150" t="s">
        <v>1561</v>
      </c>
      <c r="O132" s="150" t="s">
        <v>1562</v>
      </c>
      <c r="P132" s="134"/>
      <c r="Q132" s="152" t="s">
        <v>1659</v>
      </c>
      <c r="R132" s="140" t="s">
        <v>1717</v>
      </c>
      <c r="S132" s="140" t="s">
        <v>1614</v>
      </c>
      <c r="T132" s="140" t="s">
        <v>1718</v>
      </c>
      <c r="U132" s="140" t="s">
        <v>1640</v>
      </c>
      <c r="V132" s="186" t="s">
        <v>1719</v>
      </c>
      <c r="W132" s="138" t="s">
        <v>1720</v>
      </c>
      <c r="X132" s="144"/>
      <c r="AA132" s="145">
        <f>IF(OR(J132="Fail",ISBLANK(J132)),INDEX('Issue Code Table'!C:C,MATCH(N:N,'Issue Code Table'!A:A,0)),IF(M132="Critical",6,IF(M132="Significant",5,IF(M132="Moderate",3,2))))</f>
        <v>3</v>
      </c>
    </row>
    <row r="133" spans="1:27" ht="128.25" customHeight="1" x14ac:dyDescent="0.25">
      <c r="A133" s="256" t="s">
        <v>1721</v>
      </c>
      <c r="B133" s="153" t="s">
        <v>1631</v>
      </c>
      <c r="C133" s="140" t="s">
        <v>1632</v>
      </c>
      <c r="D133" s="140" t="s">
        <v>211</v>
      </c>
      <c r="E133" s="140" t="s">
        <v>1722</v>
      </c>
      <c r="F133" s="140" t="s">
        <v>1645</v>
      </c>
      <c r="G133" s="140" t="s">
        <v>1723</v>
      </c>
      <c r="H133" s="140" t="s">
        <v>1724</v>
      </c>
      <c r="I133" s="140"/>
      <c r="J133" s="284"/>
      <c r="K133" s="149" t="s">
        <v>1725</v>
      </c>
      <c r="L133" s="141"/>
      <c r="M133" s="150" t="s">
        <v>217</v>
      </c>
      <c r="N133" s="150" t="s">
        <v>1561</v>
      </c>
      <c r="O133" s="150" t="s">
        <v>1562</v>
      </c>
      <c r="P133" s="134"/>
      <c r="Q133" s="152" t="s">
        <v>1659</v>
      </c>
      <c r="R133" s="140" t="s">
        <v>1726</v>
      </c>
      <c r="S133" s="140" t="s">
        <v>1614</v>
      </c>
      <c r="T133" s="140" t="s">
        <v>1727</v>
      </c>
      <c r="U133" s="140" t="s">
        <v>1651</v>
      </c>
      <c r="V133" s="186" t="s">
        <v>1728</v>
      </c>
      <c r="W133" s="138" t="s">
        <v>1729</v>
      </c>
      <c r="X133" s="144"/>
      <c r="AA133" s="145">
        <f>IF(OR(J133="Fail",ISBLANK(J133)),INDEX('Issue Code Table'!C:C,MATCH(N:N,'Issue Code Table'!A:A,0)),IF(M133="Critical",6,IF(M133="Significant",5,IF(M133="Moderate",3,2))))</f>
        <v>3</v>
      </c>
    </row>
    <row r="134" spans="1:27" ht="128.25" customHeight="1" x14ac:dyDescent="0.25">
      <c r="A134" s="256" t="s">
        <v>1730</v>
      </c>
      <c r="B134" s="153" t="s">
        <v>1554</v>
      </c>
      <c r="C134" s="140" t="s">
        <v>1555</v>
      </c>
      <c r="D134" s="140" t="s">
        <v>211</v>
      </c>
      <c r="E134" s="140" t="s">
        <v>1731</v>
      </c>
      <c r="F134" s="140" t="s">
        <v>1557</v>
      </c>
      <c r="G134" s="140" t="s">
        <v>1732</v>
      </c>
      <c r="H134" s="140" t="s">
        <v>1733</v>
      </c>
      <c r="I134" s="140"/>
      <c r="J134" s="284"/>
      <c r="K134" s="149" t="s">
        <v>1734</v>
      </c>
      <c r="L134" s="141"/>
      <c r="M134" s="150" t="s">
        <v>217</v>
      </c>
      <c r="N134" s="150" t="s">
        <v>1561</v>
      </c>
      <c r="O134" s="150" t="s">
        <v>1562</v>
      </c>
      <c r="P134" s="134"/>
      <c r="Q134" s="152" t="s">
        <v>1735</v>
      </c>
      <c r="R134" s="140" t="s">
        <v>1736</v>
      </c>
      <c r="S134" s="140" t="s">
        <v>1565</v>
      </c>
      <c r="T134" s="140" t="s">
        <v>1737</v>
      </c>
      <c r="U134" s="140" t="s">
        <v>351</v>
      </c>
      <c r="V134" s="186" t="s">
        <v>1738</v>
      </c>
      <c r="W134" s="138" t="s">
        <v>1739</v>
      </c>
      <c r="X134" s="144"/>
      <c r="AA134" s="145">
        <f>IF(OR(J134="Fail",ISBLANK(J134)),INDEX('Issue Code Table'!C:C,MATCH(N:N,'Issue Code Table'!A:A,0)),IF(M134="Critical",6,IF(M134="Significant",5,IF(M134="Moderate",3,2))))</f>
        <v>3</v>
      </c>
    </row>
    <row r="135" spans="1:27" ht="128.25" customHeight="1" x14ac:dyDescent="0.25">
      <c r="A135" s="256" t="s">
        <v>1740</v>
      </c>
      <c r="B135" s="153" t="s">
        <v>1554</v>
      </c>
      <c r="C135" s="140" t="s">
        <v>1555</v>
      </c>
      <c r="D135" s="140" t="s">
        <v>211</v>
      </c>
      <c r="E135" s="140" t="s">
        <v>1741</v>
      </c>
      <c r="F135" s="140" t="s">
        <v>1571</v>
      </c>
      <c r="G135" s="140" t="s">
        <v>1742</v>
      </c>
      <c r="H135" s="140" t="s">
        <v>1743</v>
      </c>
      <c r="I135" s="140"/>
      <c r="J135" s="284"/>
      <c r="K135" s="149" t="s">
        <v>1744</v>
      </c>
      <c r="L135" s="141"/>
      <c r="M135" s="150" t="s">
        <v>217</v>
      </c>
      <c r="N135" s="150" t="s">
        <v>1561</v>
      </c>
      <c r="O135" s="150" t="s">
        <v>1562</v>
      </c>
      <c r="P135" s="134"/>
      <c r="Q135" s="152" t="s">
        <v>1735</v>
      </c>
      <c r="R135" s="140" t="s">
        <v>1745</v>
      </c>
      <c r="S135" s="140" t="s">
        <v>1576</v>
      </c>
      <c r="T135" s="140" t="s">
        <v>1746</v>
      </c>
      <c r="U135" s="140" t="s">
        <v>351</v>
      </c>
      <c r="V135" s="186" t="s">
        <v>1747</v>
      </c>
      <c r="W135" s="138" t="s">
        <v>1748</v>
      </c>
      <c r="X135" s="144"/>
      <c r="AA135" s="145">
        <f>IF(OR(J135="Fail",ISBLANK(J135)),INDEX('Issue Code Table'!C:C,MATCH(N:N,'Issue Code Table'!A:A,0)),IF(M135="Critical",6,IF(M135="Significant",5,IF(M135="Moderate",3,2))))</f>
        <v>3</v>
      </c>
    </row>
    <row r="136" spans="1:27" ht="128.25" customHeight="1" x14ac:dyDescent="0.25">
      <c r="A136" s="256" t="s">
        <v>1749</v>
      </c>
      <c r="B136" s="153" t="s">
        <v>1554</v>
      </c>
      <c r="C136" s="140" t="s">
        <v>1555</v>
      </c>
      <c r="D136" s="140" t="s">
        <v>211</v>
      </c>
      <c r="E136" s="140" t="s">
        <v>1750</v>
      </c>
      <c r="F136" s="140" t="s">
        <v>1675</v>
      </c>
      <c r="G136" s="140" t="s">
        <v>1751</v>
      </c>
      <c r="H136" s="140" t="s">
        <v>1752</v>
      </c>
      <c r="I136" s="140"/>
      <c r="J136" s="284"/>
      <c r="K136" s="149" t="s">
        <v>1753</v>
      </c>
      <c r="L136" s="141"/>
      <c r="M136" s="150" t="s">
        <v>217</v>
      </c>
      <c r="N136" s="150" t="s">
        <v>1561</v>
      </c>
      <c r="O136" s="150" t="s">
        <v>1562</v>
      </c>
      <c r="P136" s="134"/>
      <c r="Q136" s="152" t="s">
        <v>1735</v>
      </c>
      <c r="R136" s="140" t="s">
        <v>1754</v>
      </c>
      <c r="S136" s="140" t="s">
        <v>1587</v>
      </c>
      <c r="T136" s="140" t="s">
        <v>1755</v>
      </c>
      <c r="U136" s="140" t="s">
        <v>351</v>
      </c>
      <c r="V136" s="186" t="s">
        <v>1756</v>
      </c>
      <c r="W136" s="138" t="s">
        <v>1757</v>
      </c>
      <c r="X136" s="144"/>
      <c r="AA136" s="145">
        <f>IF(OR(J136="Fail",ISBLANK(J136)),INDEX('Issue Code Table'!C:C,MATCH(N:N,'Issue Code Table'!A:A,0)),IF(M136="Critical",6,IF(M136="Significant",5,IF(M136="Moderate",3,2))))</f>
        <v>3</v>
      </c>
    </row>
    <row r="137" spans="1:27" ht="128.25" customHeight="1" x14ac:dyDescent="0.25">
      <c r="A137" s="256" t="s">
        <v>1758</v>
      </c>
      <c r="B137" s="153" t="s">
        <v>1592</v>
      </c>
      <c r="C137" s="140" t="s">
        <v>1593</v>
      </c>
      <c r="D137" s="140" t="s">
        <v>211</v>
      </c>
      <c r="E137" s="140" t="s">
        <v>1759</v>
      </c>
      <c r="F137" s="140" t="s">
        <v>1760</v>
      </c>
      <c r="G137" s="140" t="s">
        <v>1761</v>
      </c>
      <c r="H137" s="140" t="s">
        <v>1762</v>
      </c>
      <c r="I137" s="140"/>
      <c r="J137" s="284"/>
      <c r="K137" s="149" t="s">
        <v>1763</v>
      </c>
      <c r="L137" s="141"/>
      <c r="M137" s="150" t="s">
        <v>217</v>
      </c>
      <c r="N137" s="150" t="s">
        <v>1561</v>
      </c>
      <c r="O137" s="150" t="s">
        <v>1562</v>
      </c>
      <c r="P137" s="134"/>
      <c r="Q137" s="152" t="s">
        <v>1735</v>
      </c>
      <c r="R137" s="140" t="s">
        <v>1764</v>
      </c>
      <c r="S137" s="140" t="s">
        <v>1765</v>
      </c>
      <c r="T137" s="140" t="s">
        <v>1766</v>
      </c>
      <c r="U137" s="140" t="s">
        <v>1602</v>
      </c>
      <c r="V137" s="186" t="s">
        <v>1767</v>
      </c>
      <c r="W137" s="138" t="s">
        <v>1768</v>
      </c>
      <c r="X137" s="144"/>
      <c r="AA137" s="145">
        <f>IF(OR(J137="Fail",ISBLANK(J137)),INDEX('Issue Code Table'!C:C,MATCH(N:N,'Issue Code Table'!A:A,0)),IF(M137="Critical",6,IF(M137="Significant",5,IF(M137="Moderate",3,2))))</f>
        <v>3</v>
      </c>
    </row>
    <row r="138" spans="1:27" ht="128.25" customHeight="1" x14ac:dyDescent="0.25">
      <c r="A138" s="256" t="s">
        <v>1769</v>
      </c>
      <c r="B138" s="153" t="s">
        <v>1554</v>
      </c>
      <c r="C138" s="140" t="s">
        <v>1555</v>
      </c>
      <c r="D138" s="140" t="s">
        <v>211</v>
      </c>
      <c r="E138" s="140" t="s">
        <v>1770</v>
      </c>
      <c r="F138" s="140" t="s">
        <v>1771</v>
      </c>
      <c r="G138" s="140" t="s">
        <v>1772</v>
      </c>
      <c r="H138" s="140" t="s">
        <v>1773</v>
      </c>
      <c r="I138" s="140"/>
      <c r="J138" s="284"/>
      <c r="K138" s="149" t="s">
        <v>1774</v>
      </c>
      <c r="L138" s="141"/>
      <c r="M138" s="150" t="s">
        <v>217</v>
      </c>
      <c r="N138" s="150" t="s">
        <v>1561</v>
      </c>
      <c r="O138" s="150" t="s">
        <v>1562</v>
      </c>
      <c r="P138" s="134"/>
      <c r="Q138" s="152" t="s">
        <v>1735</v>
      </c>
      <c r="R138" s="140" t="s">
        <v>1775</v>
      </c>
      <c r="S138" s="140" t="s">
        <v>1776</v>
      </c>
      <c r="T138" s="140" t="s">
        <v>1777</v>
      </c>
      <c r="U138" s="140" t="s">
        <v>1778</v>
      </c>
      <c r="V138" s="186" t="s">
        <v>1779</v>
      </c>
      <c r="W138" s="138" t="s">
        <v>1780</v>
      </c>
      <c r="X138" s="144"/>
      <c r="AA138" s="145">
        <f>IF(OR(J138="Fail",ISBLANK(J138)),INDEX('Issue Code Table'!C:C,MATCH(N:N,'Issue Code Table'!A:A,0)),IF(M138="Critical",6,IF(M138="Significant",5,IF(M138="Moderate",3,2))))</f>
        <v>3</v>
      </c>
    </row>
    <row r="139" spans="1:27" ht="128.25" customHeight="1" x14ac:dyDescent="0.25">
      <c r="A139" s="256" t="s">
        <v>1781</v>
      </c>
      <c r="B139" s="153" t="s">
        <v>1554</v>
      </c>
      <c r="C139" s="140" t="s">
        <v>1555</v>
      </c>
      <c r="D139" s="140" t="s">
        <v>211</v>
      </c>
      <c r="E139" s="140" t="s">
        <v>1782</v>
      </c>
      <c r="F139" s="140" t="s">
        <v>1783</v>
      </c>
      <c r="G139" s="140" t="s">
        <v>1784</v>
      </c>
      <c r="H139" s="140" t="s">
        <v>1785</v>
      </c>
      <c r="I139" s="140"/>
      <c r="J139" s="284"/>
      <c r="K139" s="149" t="s">
        <v>1786</v>
      </c>
      <c r="L139" s="141"/>
      <c r="M139" s="150" t="s">
        <v>217</v>
      </c>
      <c r="N139" s="150" t="s">
        <v>1561</v>
      </c>
      <c r="O139" s="150" t="s">
        <v>1562</v>
      </c>
      <c r="P139" s="134"/>
      <c r="Q139" s="152" t="s">
        <v>1735</v>
      </c>
      <c r="R139" s="140" t="s">
        <v>1787</v>
      </c>
      <c r="S139" s="140" t="s">
        <v>1788</v>
      </c>
      <c r="T139" s="140" t="s">
        <v>1789</v>
      </c>
      <c r="U139" s="140" t="s">
        <v>1790</v>
      </c>
      <c r="V139" s="186" t="s">
        <v>1791</v>
      </c>
      <c r="W139" s="138" t="s">
        <v>1792</v>
      </c>
      <c r="X139" s="144"/>
      <c r="AA139" s="145">
        <f>IF(OR(J139="Fail",ISBLANK(J139)),INDEX('Issue Code Table'!C:C,MATCH(N:N,'Issue Code Table'!A:A,0)),IF(M139="Critical",6,IF(M139="Significant",5,IF(M139="Moderate",3,2))))</f>
        <v>3</v>
      </c>
    </row>
    <row r="140" spans="1:27" ht="128.25" customHeight="1" x14ac:dyDescent="0.25">
      <c r="A140" s="256" t="s">
        <v>1793</v>
      </c>
      <c r="B140" s="153" t="s">
        <v>1606</v>
      </c>
      <c r="C140" s="140" t="s">
        <v>1607</v>
      </c>
      <c r="D140" s="140" t="s">
        <v>211</v>
      </c>
      <c r="E140" s="140" t="s">
        <v>1794</v>
      </c>
      <c r="F140" s="140" t="s">
        <v>1795</v>
      </c>
      <c r="G140" s="140" t="s">
        <v>1796</v>
      </c>
      <c r="H140" s="140" t="s">
        <v>1797</v>
      </c>
      <c r="I140" s="140"/>
      <c r="J140" s="284"/>
      <c r="K140" s="149" t="s">
        <v>1798</v>
      </c>
      <c r="L140" s="141"/>
      <c r="M140" s="150" t="s">
        <v>217</v>
      </c>
      <c r="N140" s="150" t="s">
        <v>1561</v>
      </c>
      <c r="O140" s="150" t="s">
        <v>1562</v>
      </c>
      <c r="P140" s="134"/>
      <c r="Q140" s="152" t="s">
        <v>1735</v>
      </c>
      <c r="R140" s="140" t="s">
        <v>1799</v>
      </c>
      <c r="S140" s="140" t="s">
        <v>1614</v>
      </c>
      <c r="T140" s="140" t="s">
        <v>1800</v>
      </c>
      <c r="U140" s="140" t="s">
        <v>1616</v>
      </c>
      <c r="V140" s="186" t="s">
        <v>1801</v>
      </c>
      <c r="W140" s="138" t="s">
        <v>1802</v>
      </c>
      <c r="X140" s="144"/>
      <c r="AA140" s="145">
        <f>IF(OR(J140="Fail",ISBLANK(J140)),INDEX('Issue Code Table'!C:C,MATCH(N:N,'Issue Code Table'!A:A,0)),IF(M140="Critical",6,IF(M140="Significant",5,IF(M140="Moderate",3,2))))</f>
        <v>3</v>
      </c>
    </row>
    <row r="141" spans="1:27" ht="128.25" customHeight="1" x14ac:dyDescent="0.25">
      <c r="A141" s="256" t="s">
        <v>1803</v>
      </c>
      <c r="B141" s="153" t="s">
        <v>1606</v>
      </c>
      <c r="C141" s="140" t="s">
        <v>1607</v>
      </c>
      <c r="D141" s="140" t="s">
        <v>211</v>
      </c>
      <c r="E141" s="140" t="s">
        <v>1804</v>
      </c>
      <c r="F141" s="140" t="s">
        <v>1621</v>
      </c>
      <c r="G141" s="140" t="s">
        <v>1805</v>
      </c>
      <c r="H141" s="140" t="s">
        <v>1806</v>
      </c>
      <c r="I141" s="140"/>
      <c r="J141" s="284"/>
      <c r="K141" s="149" t="s">
        <v>1807</v>
      </c>
      <c r="L141" s="141"/>
      <c r="M141" s="150" t="s">
        <v>217</v>
      </c>
      <c r="N141" s="150" t="s">
        <v>1561</v>
      </c>
      <c r="O141" s="150" t="s">
        <v>1562</v>
      </c>
      <c r="P141" s="134"/>
      <c r="Q141" s="152" t="s">
        <v>1735</v>
      </c>
      <c r="R141" s="140" t="s">
        <v>1808</v>
      </c>
      <c r="S141" s="140" t="s">
        <v>1614</v>
      </c>
      <c r="T141" s="140" t="s">
        <v>1809</v>
      </c>
      <c r="U141" s="140" t="s">
        <v>1627</v>
      </c>
      <c r="V141" s="186" t="s">
        <v>1810</v>
      </c>
      <c r="W141" s="138" t="s">
        <v>1811</v>
      </c>
      <c r="X141" s="144"/>
      <c r="AA141" s="145">
        <f>IF(OR(J141="Fail",ISBLANK(J141)),INDEX('Issue Code Table'!C:C,MATCH(N:N,'Issue Code Table'!A:A,0)),IF(M141="Critical",6,IF(M141="Significant",5,IF(M141="Moderate",3,2))))</f>
        <v>3</v>
      </c>
    </row>
    <row r="142" spans="1:27" ht="128.25" customHeight="1" x14ac:dyDescent="0.25">
      <c r="A142" s="256" t="s">
        <v>1812</v>
      </c>
      <c r="B142" s="153" t="s">
        <v>1631</v>
      </c>
      <c r="C142" s="140" t="s">
        <v>1632</v>
      </c>
      <c r="D142" s="140" t="s">
        <v>211</v>
      </c>
      <c r="E142" s="140" t="s">
        <v>1813</v>
      </c>
      <c r="F142" s="140" t="s">
        <v>1634</v>
      </c>
      <c r="G142" s="140" t="s">
        <v>1814</v>
      </c>
      <c r="H142" s="140" t="s">
        <v>1815</v>
      </c>
      <c r="I142" s="140"/>
      <c r="J142" s="284"/>
      <c r="K142" s="149" t="s">
        <v>1816</v>
      </c>
      <c r="L142" s="141"/>
      <c r="M142" s="150" t="s">
        <v>217</v>
      </c>
      <c r="N142" s="150" t="s">
        <v>1561</v>
      </c>
      <c r="O142" s="150" t="s">
        <v>1562</v>
      </c>
      <c r="P142" s="134"/>
      <c r="Q142" s="152" t="s">
        <v>1735</v>
      </c>
      <c r="R142" s="140" t="s">
        <v>1817</v>
      </c>
      <c r="S142" s="140" t="s">
        <v>1614</v>
      </c>
      <c r="T142" s="140" t="s">
        <v>1818</v>
      </c>
      <c r="U142" s="140" t="s">
        <v>1640</v>
      </c>
      <c r="V142" s="186" t="s">
        <v>1819</v>
      </c>
      <c r="W142" s="138" t="s">
        <v>1820</v>
      </c>
      <c r="X142" s="144"/>
      <c r="AA142" s="145">
        <f>IF(OR(J142="Fail",ISBLANK(J142)),INDEX('Issue Code Table'!C:C,MATCH(N:N,'Issue Code Table'!A:A,0)),IF(M142="Critical",6,IF(M142="Significant",5,IF(M142="Moderate",3,2))))</f>
        <v>3</v>
      </c>
    </row>
    <row r="143" spans="1:27" ht="128.25" customHeight="1" x14ac:dyDescent="0.25">
      <c r="A143" s="256" t="s">
        <v>1821</v>
      </c>
      <c r="B143" s="153" t="s">
        <v>1631</v>
      </c>
      <c r="C143" s="140" t="s">
        <v>1632</v>
      </c>
      <c r="D143" s="140" t="s">
        <v>211</v>
      </c>
      <c r="E143" s="140" t="s">
        <v>1822</v>
      </c>
      <c r="F143" s="140" t="s">
        <v>1645</v>
      </c>
      <c r="G143" s="140" t="s">
        <v>1823</v>
      </c>
      <c r="H143" s="140" t="s">
        <v>1824</v>
      </c>
      <c r="I143" s="140"/>
      <c r="J143" s="284"/>
      <c r="K143" s="149" t="s">
        <v>1825</v>
      </c>
      <c r="L143" s="141"/>
      <c r="M143" s="150" t="s">
        <v>217</v>
      </c>
      <c r="N143" s="150" t="s">
        <v>1561</v>
      </c>
      <c r="O143" s="150" t="s">
        <v>1562</v>
      </c>
      <c r="P143" s="134"/>
      <c r="Q143" s="152" t="s">
        <v>1735</v>
      </c>
      <c r="R143" s="140" t="s">
        <v>1826</v>
      </c>
      <c r="S143" s="140" t="s">
        <v>1614</v>
      </c>
      <c r="T143" s="140" t="s">
        <v>1827</v>
      </c>
      <c r="U143" s="140" t="s">
        <v>1651</v>
      </c>
      <c r="V143" s="186" t="s">
        <v>1828</v>
      </c>
      <c r="W143" s="138" t="s">
        <v>1829</v>
      </c>
      <c r="X143" s="144"/>
      <c r="AA143" s="145">
        <f>IF(OR(J143="Fail",ISBLANK(J143)),INDEX('Issue Code Table'!C:C,MATCH(N:N,'Issue Code Table'!A:A,0)),IF(M143="Critical",6,IF(M143="Significant",5,IF(M143="Moderate",3,2))))</f>
        <v>3</v>
      </c>
    </row>
    <row r="144" spans="1:27" ht="128.25" customHeight="1" x14ac:dyDescent="0.25">
      <c r="A144" s="256" t="s">
        <v>1830</v>
      </c>
      <c r="B144" s="153" t="s">
        <v>1631</v>
      </c>
      <c r="C144" s="140" t="s">
        <v>1632</v>
      </c>
      <c r="D144" s="140" t="s">
        <v>211</v>
      </c>
      <c r="E144" s="140" t="s">
        <v>1831</v>
      </c>
      <c r="F144" s="140" t="s">
        <v>1832</v>
      </c>
      <c r="G144" s="140" t="s">
        <v>214</v>
      </c>
      <c r="H144" s="140" t="s">
        <v>1833</v>
      </c>
      <c r="I144" s="140"/>
      <c r="J144" s="284"/>
      <c r="K144" s="149" t="s">
        <v>1834</v>
      </c>
      <c r="L144" s="141"/>
      <c r="M144" s="150" t="s">
        <v>217</v>
      </c>
      <c r="N144" s="150" t="s">
        <v>1835</v>
      </c>
      <c r="O144" s="158" t="s">
        <v>1836</v>
      </c>
      <c r="P144" s="134"/>
      <c r="Q144" s="152" t="s">
        <v>1837</v>
      </c>
      <c r="R144" s="140" t="s">
        <v>1838</v>
      </c>
      <c r="S144" s="140" t="s">
        <v>1839</v>
      </c>
      <c r="T144" s="140" t="s">
        <v>1840</v>
      </c>
      <c r="U144" s="140" t="s">
        <v>1841</v>
      </c>
      <c r="V144" s="186" t="s">
        <v>1842</v>
      </c>
      <c r="W144" s="138" t="s">
        <v>1843</v>
      </c>
      <c r="X144" s="144"/>
      <c r="AA144" s="145">
        <f>IF(OR(J144="Fail",ISBLANK(J144)),INDEX('Issue Code Table'!C:C,MATCH(N:N,'Issue Code Table'!A:A,0)),IF(M144="Critical",6,IF(M144="Significant",5,IF(M144="Moderate",3,2))))</f>
        <v>5</v>
      </c>
    </row>
    <row r="145" spans="1:27" ht="128.25" customHeight="1" x14ac:dyDescent="0.25">
      <c r="A145" s="256" t="s">
        <v>1844</v>
      </c>
      <c r="B145" s="153" t="s">
        <v>1631</v>
      </c>
      <c r="C145" s="140" t="s">
        <v>1632</v>
      </c>
      <c r="D145" s="140" t="s">
        <v>211</v>
      </c>
      <c r="E145" s="140" t="s">
        <v>1845</v>
      </c>
      <c r="F145" s="140" t="s">
        <v>1846</v>
      </c>
      <c r="G145" s="140" t="s">
        <v>214</v>
      </c>
      <c r="H145" s="140" t="s">
        <v>1847</v>
      </c>
      <c r="I145" s="140"/>
      <c r="J145" s="284"/>
      <c r="K145" s="149" t="s">
        <v>1848</v>
      </c>
      <c r="L145" s="141"/>
      <c r="M145" s="150" t="s">
        <v>217</v>
      </c>
      <c r="N145" s="150" t="s">
        <v>1849</v>
      </c>
      <c r="O145" s="158" t="s">
        <v>1850</v>
      </c>
      <c r="P145" s="134"/>
      <c r="Q145" s="152" t="s">
        <v>1851</v>
      </c>
      <c r="R145" s="140" t="s">
        <v>1852</v>
      </c>
      <c r="S145" s="140" t="s">
        <v>1853</v>
      </c>
      <c r="T145" s="140" t="s">
        <v>1854</v>
      </c>
      <c r="U145" s="140" t="s">
        <v>1841</v>
      </c>
      <c r="V145" s="186" t="s">
        <v>1855</v>
      </c>
      <c r="W145" s="138" t="s">
        <v>1856</v>
      </c>
      <c r="X145" s="144"/>
      <c r="AA145" s="145">
        <f>IF(OR(J145="Fail",ISBLANK(J145)),INDEX('Issue Code Table'!C:C,MATCH(N:N,'Issue Code Table'!A:A,0)),IF(M145="Critical",6,IF(M145="Significant",5,IF(M145="Moderate",3,2))))</f>
        <v>4</v>
      </c>
    </row>
    <row r="146" spans="1:27" ht="128.25" customHeight="1" x14ac:dyDescent="0.25">
      <c r="A146" s="256" t="s">
        <v>1857</v>
      </c>
      <c r="B146" s="153" t="s">
        <v>1631</v>
      </c>
      <c r="C146" s="140" t="s">
        <v>1632</v>
      </c>
      <c r="D146" s="140" t="s">
        <v>211</v>
      </c>
      <c r="E146" s="140" t="s">
        <v>1858</v>
      </c>
      <c r="F146" s="140" t="s">
        <v>1859</v>
      </c>
      <c r="G146" s="140" t="s">
        <v>214</v>
      </c>
      <c r="H146" s="140" t="s">
        <v>1860</v>
      </c>
      <c r="I146" s="140"/>
      <c r="J146" s="284"/>
      <c r="K146" s="149" t="s">
        <v>1861</v>
      </c>
      <c r="L146" s="141"/>
      <c r="M146" s="150" t="s">
        <v>217</v>
      </c>
      <c r="N146" s="150" t="s">
        <v>1849</v>
      </c>
      <c r="O146" s="158" t="s">
        <v>1850</v>
      </c>
      <c r="P146" s="134"/>
      <c r="Q146" s="152" t="s">
        <v>1851</v>
      </c>
      <c r="R146" s="140" t="s">
        <v>1862</v>
      </c>
      <c r="S146" s="140" t="s">
        <v>1853</v>
      </c>
      <c r="T146" s="140" t="s">
        <v>1863</v>
      </c>
      <c r="U146" s="140" t="s">
        <v>1841</v>
      </c>
      <c r="V146" s="186" t="s">
        <v>1864</v>
      </c>
      <c r="W146" s="138" t="s">
        <v>1865</v>
      </c>
      <c r="X146" s="144"/>
      <c r="AA146" s="145">
        <f>IF(OR(J146="Fail",ISBLANK(J146)),INDEX('Issue Code Table'!C:C,MATCH(N:N,'Issue Code Table'!A:A,0)),IF(M146="Critical",6,IF(M146="Significant",5,IF(M146="Moderate",3,2))))</f>
        <v>4</v>
      </c>
    </row>
    <row r="147" spans="1:27" ht="128.25" customHeight="1" x14ac:dyDescent="0.25">
      <c r="A147" s="256" t="s">
        <v>1866</v>
      </c>
      <c r="B147" s="153" t="s">
        <v>1631</v>
      </c>
      <c r="C147" s="140" t="s">
        <v>1632</v>
      </c>
      <c r="D147" s="140" t="s">
        <v>211</v>
      </c>
      <c r="E147" s="140" t="s">
        <v>1867</v>
      </c>
      <c r="F147" s="140" t="s">
        <v>1868</v>
      </c>
      <c r="G147" s="140" t="s">
        <v>214</v>
      </c>
      <c r="H147" s="140" t="s">
        <v>1869</v>
      </c>
      <c r="I147" s="140"/>
      <c r="J147" s="284"/>
      <c r="K147" s="149" t="s">
        <v>1870</v>
      </c>
      <c r="L147" s="141"/>
      <c r="M147" s="150" t="s">
        <v>217</v>
      </c>
      <c r="N147" s="150" t="s">
        <v>1849</v>
      </c>
      <c r="O147" s="158" t="s">
        <v>1850</v>
      </c>
      <c r="P147" s="134"/>
      <c r="Q147" s="152" t="s">
        <v>1851</v>
      </c>
      <c r="R147" s="140" t="s">
        <v>1871</v>
      </c>
      <c r="S147" s="140" t="s">
        <v>1839</v>
      </c>
      <c r="T147" s="140" t="s">
        <v>1872</v>
      </c>
      <c r="U147" s="140" t="s">
        <v>1841</v>
      </c>
      <c r="V147" s="186" t="s">
        <v>1873</v>
      </c>
      <c r="W147" s="138" t="s">
        <v>1874</v>
      </c>
      <c r="X147" s="144"/>
      <c r="AA147" s="145">
        <f>IF(OR(J147="Fail",ISBLANK(J147)),INDEX('Issue Code Table'!C:C,MATCH(N:N,'Issue Code Table'!A:A,0)),IF(M147="Critical",6,IF(M147="Significant",5,IF(M147="Moderate",3,2))))</f>
        <v>4</v>
      </c>
    </row>
    <row r="148" spans="1:27" ht="128.25" customHeight="1" x14ac:dyDescent="0.25">
      <c r="A148" s="256" t="s">
        <v>1875</v>
      </c>
      <c r="B148" s="153" t="s">
        <v>1631</v>
      </c>
      <c r="C148" s="140" t="s">
        <v>1632</v>
      </c>
      <c r="D148" s="140" t="s">
        <v>211</v>
      </c>
      <c r="E148" s="140" t="s">
        <v>1876</v>
      </c>
      <c r="F148" s="140" t="s">
        <v>1877</v>
      </c>
      <c r="G148" s="140" t="s">
        <v>214</v>
      </c>
      <c r="H148" s="140" t="s">
        <v>1878</v>
      </c>
      <c r="I148" s="140"/>
      <c r="J148" s="284"/>
      <c r="K148" s="149" t="s">
        <v>1879</v>
      </c>
      <c r="L148" s="141"/>
      <c r="M148" s="150" t="s">
        <v>217</v>
      </c>
      <c r="N148" s="150" t="s">
        <v>1849</v>
      </c>
      <c r="O148" s="158" t="s">
        <v>1850</v>
      </c>
      <c r="P148" s="134"/>
      <c r="Q148" s="152" t="s">
        <v>1851</v>
      </c>
      <c r="R148" s="140" t="s">
        <v>1880</v>
      </c>
      <c r="S148" s="140" t="s">
        <v>1839</v>
      </c>
      <c r="T148" s="140" t="s">
        <v>1881</v>
      </c>
      <c r="U148" s="140" t="s">
        <v>1841</v>
      </c>
      <c r="V148" s="186" t="s">
        <v>1882</v>
      </c>
      <c r="W148" s="138" t="s">
        <v>1883</v>
      </c>
      <c r="X148" s="144"/>
      <c r="AA148" s="145">
        <f>IF(OR(J148="Fail",ISBLANK(J148)),INDEX('Issue Code Table'!C:C,MATCH(N:N,'Issue Code Table'!A:A,0)),IF(M148="Critical",6,IF(M148="Significant",5,IF(M148="Moderate",3,2))))</f>
        <v>4</v>
      </c>
    </row>
    <row r="149" spans="1:27" ht="128.25" customHeight="1" x14ac:dyDescent="0.25">
      <c r="A149" s="256" t="s">
        <v>1884</v>
      </c>
      <c r="B149" s="153" t="s">
        <v>1631</v>
      </c>
      <c r="C149" s="140" t="s">
        <v>1632</v>
      </c>
      <c r="D149" s="140" t="s">
        <v>211</v>
      </c>
      <c r="E149" s="140" t="s">
        <v>1885</v>
      </c>
      <c r="F149" s="140" t="s">
        <v>1886</v>
      </c>
      <c r="G149" s="140" t="s">
        <v>214</v>
      </c>
      <c r="H149" s="140" t="s">
        <v>1887</v>
      </c>
      <c r="I149" s="140"/>
      <c r="J149" s="284"/>
      <c r="K149" s="149" t="s">
        <v>1888</v>
      </c>
      <c r="L149" s="141"/>
      <c r="M149" s="150" t="s">
        <v>217</v>
      </c>
      <c r="N149" s="150" t="s">
        <v>1849</v>
      </c>
      <c r="O149" s="158" t="s">
        <v>1850</v>
      </c>
      <c r="P149" s="134"/>
      <c r="Q149" s="152" t="s">
        <v>1851</v>
      </c>
      <c r="R149" s="140" t="s">
        <v>1889</v>
      </c>
      <c r="S149" s="140" t="s">
        <v>1839</v>
      </c>
      <c r="T149" s="140" t="s">
        <v>1890</v>
      </c>
      <c r="U149" s="140" t="s">
        <v>1841</v>
      </c>
      <c r="V149" s="186" t="s">
        <v>1891</v>
      </c>
      <c r="W149" s="138" t="s">
        <v>1892</v>
      </c>
      <c r="X149" s="144"/>
      <c r="AA149" s="145">
        <f>IF(OR(J149="Fail",ISBLANK(J149)),INDEX('Issue Code Table'!C:C,MATCH(N:N,'Issue Code Table'!A:A,0)),IF(M149="Critical",6,IF(M149="Significant",5,IF(M149="Moderate",3,2))))</f>
        <v>4</v>
      </c>
    </row>
    <row r="150" spans="1:27" ht="128.25" customHeight="1" x14ac:dyDescent="0.25">
      <c r="A150" s="256" t="s">
        <v>1893</v>
      </c>
      <c r="B150" s="153" t="s">
        <v>1631</v>
      </c>
      <c r="C150" s="140" t="s">
        <v>1632</v>
      </c>
      <c r="D150" s="140" t="s">
        <v>211</v>
      </c>
      <c r="E150" s="140" t="s">
        <v>1894</v>
      </c>
      <c r="F150" s="140" t="s">
        <v>1895</v>
      </c>
      <c r="G150" s="140" t="s">
        <v>214</v>
      </c>
      <c r="H150" s="140" t="s">
        <v>1896</v>
      </c>
      <c r="I150" s="140"/>
      <c r="J150" s="284"/>
      <c r="K150" s="149" t="s">
        <v>1897</v>
      </c>
      <c r="L150" s="141"/>
      <c r="M150" s="150" t="s">
        <v>217</v>
      </c>
      <c r="N150" s="150" t="s">
        <v>826</v>
      </c>
      <c r="O150" s="158" t="s">
        <v>827</v>
      </c>
      <c r="P150" s="134"/>
      <c r="Q150" s="152" t="s">
        <v>1898</v>
      </c>
      <c r="R150" s="140" t="s">
        <v>1899</v>
      </c>
      <c r="S150" s="140" t="s">
        <v>1839</v>
      </c>
      <c r="T150" s="140" t="s">
        <v>1900</v>
      </c>
      <c r="U150" s="140" t="s">
        <v>1841</v>
      </c>
      <c r="V150" s="186" t="s">
        <v>1901</v>
      </c>
      <c r="W150" s="138" t="s">
        <v>1902</v>
      </c>
      <c r="X150" s="282"/>
      <c r="Z150" s="159"/>
      <c r="AA150" s="145">
        <f>IF(OR(J150="Fail",ISBLANK(J150)),INDEX('Issue Code Table'!C:C,MATCH(N:N,'Issue Code Table'!A:A,0)),IF(M150="Critical",6,IF(M150="Significant",5,IF(M150="Moderate",3,2))))</f>
        <v>5</v>
      </c>
    </row>
    <row r="151" spans="1:27" ht="128.25" customHeight="1" x14ac:dyDescent="0.25">
      <c r="A151" s="256" t="s">
        <v>1903</v>
      </c>
      <c r="B151" s="153" t="s">
        <v>1631</v>
      </c>
      <c r="C151" s="140" t="s">
        <v>1632</v>
      </c>
      <c r="D151" s="140" t="s">
        <v>211</v>
      </c>
      <c r="E151" s="140" t="s">
        <v>1904</v>
      </c>
      <c r="F151" s="140" t="s">
        <v>1905</v>
      </c>
      <c r="G151" s="140" t="s">
        <v>214</v>
      </c>
      <c r="H151" s="140" t="s">
        <v>1906</v>
      </c>
      <c r="I151" s="140"/>
      <c r="J151" s="284"/>
      <c r="K151" s="140" t="s">
        <v>1907</v>
      </c>
      <c r="L151" s="141"/>
      <c r="M151" s="151" t="s">
        <v>217</v>
      </c>
      <c r="N151" s="151" t="s">
        <v>826</v>
      </c>
      <c r="O151" s="160" t="s">
        <v>827</v>
      </c>
      <c r="P151" s="134"/>
      <c r="Q151" s="152" t="s">
        <v>1908</v>
      </c>
      <c r="R151" s="140" t="s">
        <v>1909</v>
      </c>
      <c r="S151" s="140" t="s">
        <v>1839</v>
      </c>
      <c r="T151" s="140" t="s">
        <v>1910</v>
      </c>
      <c r="U151" s="140" t="s">
        <v>1841</v>
      </c>
      <c r="V151" s="186" t="s">
        <v>1911</v>
      </c>
      <c r="W151" s="138" t="s">
        <v>1912</v>
      </c>
      <c r="X151" s="282"/>
      <c r="Y151" s="130"/>
      <c r="Z151" s="159"/>
      <c r="AA151" s="145">
        <f>IF(OR(J151="Fail",ISBLANK(J151)),INDEX('Issue Code Table'!C:C,MATCH(N:N,'Issue Code Table'!A:A,0)),IF(M151="Critical",6,IF(M151="Significant",5,IF(M151="Moderate",3,2))))</f>
        <v>5</v>
      </c>
    </row>
    <row r="152" spans="1:27" ht="128.25" customHeight="1" x14ac:dyDescent="0.25">
      <c r="A152" s="256" t="s">
        <v>1913</v>
      </c>
      <c r="B152" s="153" t="s">
        <v>1631</v>
      </c>
      <c r="C152" s="140" t="s">
        <v>1632</v>
      </c>
      <c r="D152" s="140" t="s">
        <v>211</v>
      </c>
      <c r="E152" s="140" t="s">
        <v>1914</v>
      </c>
      <c r="F152" s="140" t="s">
        <v>1915</v>
      </c>
      <c r="G152" s="140" t="s">
        <v>214</v>
      </c>
      <c r="H152" s="140" t="s">
        <v>1916</v>
      </c>
      <c r="I152" s="140"/>
      <c r="J152" s="284"/>
      <c r="K152" s="149" t="s">
        <v>1917</v>
      </c>
      <c r="L152" s="141"/>
      <c r="M152" s="150" t="s">
        <v>217</v>
      </c>
      <c r="N152" s="150" t="s">
        <v>826</v>
      </c>
      <c r="O152" s="158" t="s">
        <v>827</v>
      </c>
      <c r="P152" s="134"/>
      <c r="Q152" s="152" t="s">
        <v>1908</v>
      </c>
      <c r="R152" s="140" t="s">
        <v>1918</v>
      </c>
      <c r="S152" s="140" t="s">
        <v>1839</v>
      </c>
      <c r="T152" s="140" t="s">
        <v>1919</v>
      </c>
      <c r="U152" s="140" t="s">
        <v>1841</v>
      </c>
      <c r="V152" s="186" t="s">
        <v>1920</v>
      </c>
      <c r="W152" s="138" t="s">
        <v>1921</v>
      </c>
      <c r="X152" s="144"/>
      <c r="AA152" s="145">
        <f>IF(OR(J152="Fail",ISBLANK(J152)),INDEX('Issue Code Table'!C:C,MATCH(N:N,'Issue Code Table'!A:A,0)),IF(M152="Critical",6,IF(M152="Significant",5,IF(M152="Moderate",3,2))))</f>
        <v>5</v>
      </c>
    </row>
    <row r="153" spans="1:27" ht="128.25" customHeight="1" x14ac:dyDescent="0.25">
      <c r="A153" s="256" t="s">
        <v>1922</v>
      </c>
      <c r="B153" s="153" t="s">
        <v>1631</v>
      </c>
      <c r="C153" s="140" t="s">
        <v>1632</v>
      </c>
      <c r="D153" s="140" t="s">
        <v>211</v>
      </c>
      <c r="E153" s="140" t="s">
        <v>1923</v>
      </c>
      <c r="F153" s="140" t="s">
        <v>1924</v>
      </c>
      <c r="G153" s="140" t="s">
        <v>214</v>
      </c>
      <c r="H153" s="140" t="s">
        <v>1925</v>
      </c>
      <c r="I153" s="140"/>
      <c r="J153" s="284"/>
      <c r="K153" s="149" t="s">
        <v>1926</v>
      </c>
      <c r="L153" s="141"/>
      <c r="M153" s="150" t="s">
        <v>181</v>
      </c>
      <c r="N153" s="150" t="s">
        <v>1835</v>
      </c>
      <c r="O153" s="158" t="s">
        <v>1836</v>
      </c>
      <c r="P153" s="134"/>
      <c r="Q153" s="152" t="s">
        <v>1908</v>
      </c>
      <c r="R153" s="140" t="s">
        <v>1927</v>
      </c>
      <c r="S153" s="140" t="s">
        <v>1839</v>
      </c>
      <c r="T153" s="140" t="s">
        <v>1928</v>
      </c>
      <c r="U153" s="140" t="s">
        <v>1841</v>
      </c>
      <c r="V153" s="186" t="s">
        <v>1929</v>
      </c>
      <c r="W153" s="138" t="s">
        <v>1930</v>
      </c>
      <c r="X153" s="144" t="s">
        <v>241</v>
      </c>
      <c r="AA153" s="145">
        <f>IF(OR(J153="Fail",ISBLANK(J153)),INDEX('Issue Code Table'!C:C,MATCH(N:N,'Issue Code Table'!A:A,0)),IF(M153="Critical",6,IF(M153="Significant",5,IF(M153="Moderate",3,2))))</f>
        <v>5</v>
      </c>
    </row>
    <row r="154" spans="1:27" ht="128.25" customHeight="1" x14ac:dyDescent="0.25">
      <c r="A154" s="256" t="s">
        <v>1931</v>
      </c>
      <c r="B154" s="153" t="s">
        <v>1631</v>
      </c>
      <c r="C154" s="140" t="s">
        <v>1632</v>
      </c>
      <c r="D154" s="140" t="s">
        <v>211</v>
      </c>
      <c r="E154" s="140" t="s">
        <v>1932</v>
      </c>
      <c r="F154" s="140" t="s">
        <v>1933</v>
      </c>
      <c r="G154" s="140" t="s">
        <v>214</v>
      </c>
      <c r="H154" s="140" t="s">
        <v>1934</v>
      </c>
      <c r="I154" s="140"/>
      <c r="J154" s="284"/>
      <c r="K154" s="149" t="s">
        <v>1935</v>
      </c>
      <c r="L154" s="141"/>
      <c r="M154" s="150" t="s">
        <v>181</v>
      </c>
      <c r="N154" s="150" t="s">
        <v>1835</v>
      </c>
      <c r="O154" s="158" t="s">
        <v>1836</v>
      </c>
      <c r="P154" s="134"/>
      <c r="Q154" s="152" t="s">
        <v>1908</v>
      </c>
      <c r="R154" s="140" t="s">
        <v>1936</v>
      </c>
      <c r="S154" s="140" t="s">
        <v>1839</v>
      </c>
      <c r="T154" s="140" t="s">
        <v>1937</v>
      </c>
      <c r="U154" s="140" t="s">
        <v>1841</v>
      </c>
      <c r="V154" s="186" t="s">
        <v>1938</v>
      </c>
      <c r="W154" s="138" t="s">
        <v>1939</v>
      </c>
      <c r="X154" s="144" t="s">
        <v>241</v>
      </c>
      <c r="AA154" s="145">
        <f>IF(OR(J154="Fail",ISBLANK(J154)),INDEX('Issue Code Table'!C:C,MATCH(N:N,'Issue Code Table'!A:A,0)),IF(M154="Critical",6,IF(M154="Significant",5,IF(M154="Moderate",3,2))))</f>
        <v>5</v>
      </c>
    </row>
    <row r="155" spans="1:27" ht="128.25" customHeight="1" x14ac:dyDescent="0.25">
      <c r="A155" s="256" t="s">
        <v>1940</v>
      </c>
      <c r="B155" s="153" t="s">
        <v>1631</v>
      </c>
      <c r="C155" s="140" t="s">
        <v>1632</v>
      </c>
      <c r="D155" s="140" t="s">
        <v>211</v>
      </c>
      <c r="E155" s="140" t="s">
        <v>1941</v>
      </c>
      <c r="F155" s="140" t="s">
        <v>1942</v>
      </c>
      <c r="G155" s="140" t="s">
        <v>214</v>
      </c>
      <c r="H155" s="140" t="s">
        <v>1943</v>
      </c>
      <c r="I155" s="140"/>
      <c r="J155" s="284"/>
      <c r="K155" s="149" t="s">
        <v>1944</v>
      </c>
      <c r="L155" s="141"/>
      <c r="M155" s="150" t="s">
        <v>181</v>
      </c>
      <c r="N155" s="150" t="s">
        <v>1835</v>
      </c>
      <c r="O155" s="158" t="s">
        <v>1836</v>
      </c>
      <c r="P155" s="134"/>
      <c r="Q155" s="152" t="s">
        <v>1908</v>
      </c>
      <c r="R155" s="140" t="s">
        <v>1945</v>
      </c>
      <c r="S155" s="140" t="s">
        <v>1839</v>
      </c>
      <c r="T155" s="140" t="s">
        <v>1946</v>
      </c>
      <c r="U155" s="140" t="s">
        <v>1841</v>
      </c>
      <c r="V155" s="186" t="s">
        <v>1947</v>
      </c>
      <c r="W155" s="138" t="s">
        <v>1948</v>
      </c>
      <c r="X155" s="144" t="s">
        <v>241</v>
      </c>
      <c r="AA155" s="145">
        <f>IF(OR(J155="Fail",ISBLANK(J155)),INDEX('Issue Code Table'!C:C,MATCH(N:N,'Issue Code Table'!A:A,0)),IF(M155="Critical",6,IF(M155="Significant",5,IF(M155="Moderate",3,2))))</f>
        <v>5</v>
      </c>
    </row>
    <row r="156" spans="1:27" ht="128.25" customHeight="1" x14ac:dyDescent="0.25">
      <c r="A156" s="256" t="s">
        <v>1949</v>
      </c>
      <c r="B156" s="153" t="s">
        <v>1631</v>
      </c>
      <c r="C156" s="140" t="s">
        <v>1632</v>
      </c>
      <c r="D156" s="140" t="s">
        <v>211</v>
      </c>
      <c r="E156" s="140" t="s">
        <v>1950</v>
      </c>
      <c r="F156" s="140" t="s">
        <v>1951</v>
      </c>
      <c r="G156" s="140" t="s">
        <v>214</v>
      </c>
      <c r="H156" s="140" t="s">
        <v>1952</v>
      </c>
      <c r="J156" s="284"/>
      <c r="K156" s="140" t="s">
        <v>1953</v>
      </c>
      <c r="L156" s="141"/>
      <c r="M156" s="150" t="s">
        <v>217</v>
      </c>
      <c r="N156" s="150" t="s">
        <v>826</v>
      </c>
      <c r="O156" s="158" t="s">
        <v>827</v>
      </c>
      <c r="P156" s="134"/>
      <c r="Q156" s="152" t="s">
        <v>1954</v>
      </c>
      <c r="R156" s="140" t="s">
        <v>1955</v>
      </c>
      <c r="S156" s="140" t="s">
        <v>1956</v>
      </c>
      <c r="T156" s="140" t="s">
        <v>1957</v>
      </c>
      <c r="U156" s="140" t="s">
        <v>1841</v>
      </c>
      <c r="V156" s="186" t="s">
        <v>1958</v>
      </c>
      <c r="W156" s="138" t="s">
        <v>1959</v>
      </c>
      <c r="X156" s="144"/>
      <c r="AA156" s="145">
        <f>IF(OR(J156="Fail",ISBLANK(J156)),INDEX('Issue Code Table'!C:C,MATCH(N:N,'Issue Code Table'!A:A,0)),IF(M156="Critical",6,IF(M156="Significant",5,IF(M156="Moderate",3,2))))</f>
        <v>5</v>
      </c>
    </row>
    <row r="157" spans="1:27" ht="128.25" customHeight="1" x14ac:dyDescent="0.25">
      <c r="A157" s="256" t="s">
        <v>1960</v>
      </c>
      <c r="B157" s="153" t="s">
        <v>1631</v>
      </c>
      <c r="C157" s="140" t="s">
        <v>1632</v>
      </c>
      <c r="D157" s="140" t="s">
        <v>211</v>
      </c>
      <c r="E157" s="140" t="s">
        <v>1961</v>
      </c>
      <c r="F157" s="140" t="s">
        <v>1962</v>
      </c>
      <c r="G157" s="140" t="s">
        <v>214</v>
      </c>
      <c r="H157" s="140" t="s">
        <v>1963</v>
      </c>
      <c r="I157" s="140"/>
      <c r="J157" s="284"/>
      <c r="K157" s="149" t="s">
        <v>1964</v>
      </c>
      <c r="L157" s="141"/>
      <c r="M157" s="150" t="s">
        <v>217</v>
      </c>
      <c r="N157" s="150" t="s">
        <v>826</v>
      </c>
      <c r="O157" s="158" t="s">
        <v>827</v>
      </c>
      <c r="P157" s="134"/>
      <c r="Q157" s="152" t="s">
        <v>1954</v>
      </c>
      <c r="R157" s="140" t="s">
        <v>1965</v>
      </c>
      <c r="S157" s="140" t="s">
        <v>1966</v>
      </c>
      <c r="T157" s="140" t="s">
        <v>1967</v>
      </c>
      <c r="U157" s="140" t="s">
        <v>1841</v>
      </c>
      <c r="V157" s="186" t="s">
        <v>1968</v>
      </c>
      <c r="W157" s="138" t="s">
        <v>1969</v>
      </c>
      <c r="X157" s="144"/>
      <c r="AA157" s="145">
        <f>IF(OR(J157="Fail",ISBLANK(J157)),INDEX('Issue Code Table'!C:C,MATCH(N:N,'Issue Code Table'!A:A,0)),IF(M157="Critical",6,IF(M157="Significant",5,IF(M157="Moderate",3,2))))</f>
        <v>5</v>
      </c>
    </row>
    <row r="158" spans="1:27" ht="128.25" customHeight="1" x14ac:dyDescent="0.25">
      <c r="A158" s="256" t="s">
        <v>1970</v>
      </c>
      <c r="B158" s="153" t="s">
        <v>1631</v>
      </c>
      <c r="C158" s="140" t="s">
        <v>1632</v>
      </c>
      <c r="D158" s="140" t="s">
        <v>211</v>
      </c>
      <c r="E158" s="140" t="s">
        <v>1971</v>
      </c>
      <c r="F158" s="140" t="s">
        <v>1972</v>
      </c>
      <c r="G158" s="140" t="s">
        <v>214</v>
      </c>
      <c r="H158" s="140" t="s">
        <v>1973</v>
      </c>
      <c r="I158" s="140"/>
      <c r="J158" s="284"/>
      <c r="K158" s="149" t="s">
        <v>1974</v>
      </c>
      <c r="L158" s="141"/>
      <c r="M158" s="150" t="s">
        <v>181</v>
      </c>
      <c r="N158" s="150" t="s">
        <v>826</v>
      </c>
      <c r="O158" s="158" t="s">
        <v>827</v>
      </c>
      <c r="P158" s="134"/>
      <c r="Q158" s="152" t="s">
        <v>1975</v>
      </c>
      <c r="R158" s="140" t="s">
        <v>1976</v>
      </c>
      <c r="S158" s="140" t="s">
        <v>1839</v>
      </c>
      <c r="T158" s="140" t="s">
        <v>1977</v>
      </c>
      <c r="U158" s="140" t="s">
        <v>1841</v>
      </c>
      <c r="V158" s="186" t="s">
        <v>1978</v>
      </c>
      <c r="W158" s="138" t="s">
        <v>1979</v>
      </c>
      <c r="X158" s="144" t="s">
        <v>241</v>
      </c>
      <c r="AA158" s="145">
        <f>IF(OR(J158="Fail",ISBLANK(J158)),INDEX('Issue Code Table'!C:C,MATCH(N:N,'Issue Code Table'!A:A,0)),IF(M158="Critical",6,IF(M158="Significant",5,IF(M158="Moderate",3,2))))</f>
        <v>5</v>
      </c>
    </row>
    <row r="159" spans="1:27" ht="128.25" customHeight="1" x14ac:dyDescent="0.25">
      <c r="A159" s="256" t="s">
        <v>1980</v>
      </c>
      <c r="B159" s="153" t="s">
        <v>1631</v>
      </c>
      <c r="C159" s="140" t="s">
        <v>1632</v>
      </c>
      <c r="D159" s="140" t="s">
        <v>211</v>
      </c>
      <c r="E159" s="140" t="s">
        <v>1981</v>
      </c>
      <c r="F159" s="140" t="s">
        <v>1982</v>
      </c>
      <c r="G159" s="140" t="s">
        <v>214</v>
      </c>
      <c r="H159" s="140" t="s">
        <v>1983</v>
      </c>
      <c r="I159" s="140"/>
      <c r="J159" s="284"/>
      <c r="K159" s="149" t="s">
        <v>1984</v>
      </c>
      <c r="L159" s="141"/>
      <c r="M159" s="150" t="s">
        <v>181</v>
      </c>
      <c r="N159" s="150" t="s">
        <v>826</v>
      </c>
      <c r="O159" s="158" t="s">
        <v>827</v>
      </c>
      <c r="P159" s="134"/>
      <c r="Q159" s="152" t="s">
        <v>1975</v>
      </c>
      <c r="R159" s="140" t="s">
        <v>1985</v>
      </c>
      <c r="S159" s="140" t="s">
        <v>1839</v>
      </c>
      <c r="T159" s="140" t="s">
        <v>1986</v>
      </c>
      <c r="U159" s="140" t="s">
        <v>1841</v>
      </c>
      <c r="V159" s="186" t="s">
        <v>1987</v>
      </c>
      <c r="W159" s="138" t="s">
        <v>1988</v>
      </c>
      <c r="X159" s="144" t="s">
        <v>241</v>
      </c>
      <c r="AA159" s="145">
        <f>IF(OR(J159="Fail",ISBLANK(J159)),INDEX('Issue Code Table'!C:C,MATCH(N:N,'Issue Code Table'!A:A,0)),IF(M159="Critical",6,IF(M159="Significant",5,IF(M159="Moderate",3,2))))</f>
        <v>5</v>
      </c>
    </row>
    <row r="160" spans="1:27" ht="128.25" customHeight="1" x14ac:dyDescent="0.25">
      <c r="A160" s="256" t="s">
        <v>1989</v>
      </c>
      <c r="B160" s="148" t="s">
        <v>1631</v>
      </c>
      <c r="C160" s="148" t="s">
        <v>1632</v>
      </c>
      <c r="D160" s="148" t="s">
        <v>211</v>
      </c>
      <c r="E160" s="140" t="s">
        <v>1990</v>
      </c>
      <c r="F160" s="140" t="s">
        <v>1991</v>
      </c>
      <c r="G160" s="140" t="s">
        <v>214</v>
      </c>
      <c r="H160" s="140" t="s">
        <v>4383</v>
      </c>
      <c r="I160" s="140"/>
      <c r="J160" s="284"/>
      <c r="K160" s="140" t="s">
        <v>4382</v>
      </c>
      <c r="L160" s="141"/>
      <c r="M160" s="162" t="s">
        <v>181</v>
      </c>
      <c r="N160" s="162" t="s">
        <v>826</v>
      </c>
      <c r="O160" s="162" t="s">
        <v>827</v>
      </c>
      <c r="P160" s="134"/>
      <c r="Q160" s="152" t="s">
        <v>1975</v>
      </c>
      <c r="R160" s="140" t="s">
        <v>1992</v>
      </c>
      <c r="S160" s="140" t="s">
        <v>1839</v>
      </c>
      <c r="T160" s="140" t="s">
        <v>1993</v>
      </c>
      <c r="U160" s="140" t="s">
        <v>1841</v>
      </c>
      <c r="V160" s="186" t="s">
        <v>1994</v>
      </c>
      <c r="W160" s="138" t="s">
        <v>1995</v>
      </c>
      <c r="X160" s="144" t="s">
        <v>241</v>
      </c>
      <c r="AA160" s="145">
        <f>IF(OR(J160="Fail",ISBLANK(J160)),INDEX('Issue Code Table'!C:C,MATCH(N:N,'Issue Code Table'!A:A,0)),IF(M160="Critical",6,IF(M160="Significant",5,IF(M160="Moderate",3,2))))</f>
        <v>5</v>
      </c>
    </row>
    <row r="161" spans="1:27" ht="128.25" customHeight="1" x14ac:dyDescent="0.25">
      <c r="A161" s="256" t="s">
        <v>1996</v>
      </c>
      <c r="B161" s="148" t="s">
        <v>1631</v>
      </c>
      <c r="C161" s="148" t="s">
        <v>1632</v>
      </c>
      <c r="D161" s="140" t="s">
        <v>211</v>
      </c>
      <c r="E161" s="140" t="s">
        <v>1997</v>
      </c>
      <c r="F161" s="140" t="s">
        <v>1998</v>
      </c>
      <c r="G161" s="140" t="s">
        <v>214</v>
      </c>
      <c r="H161" s="140" t="s">
        <v>1999</v>
      </c>
      <c r="I161" s="140"/>
      <c r="J161" s="284"/>
      <c r="K161" s="149" t="s">
        <v>2000</v>
      </c>
      <c r="L161" s="141"/>
      <c r="M161" s="150" t="s">
        <v>181</v>
      </c>
      <c r="N161" s="150" t="s">
        <v>1835</v>
      </c>
      <c r="O161" s="158" t="s">
        <v>1836</v>
      </c>
      <c r="P161" s="134"/>
      <c r="Q161" s="152" t="s">
        <v>2001</v>
      </c>
      <c r="R161" s="140" t="s">
        <v>2002</v>
      </c>
      <c r="S161" s="140" t="s">
        <v>1839</v>
      </c>
      <c r="T161" s="140" t="s">
        <v>2003</v>
      </c>
      <c r="U161" s="140" t="s">
        <v>1841</v>
      </c>
      <c r="V161" s="186" t="s">
        <v>2004</v>
      </c>
      <c r="W161" s="138" t="s">
        <v>2005</v>
      </c>
      <c r="X161" s="144" t="s">
        <v>241</v>
      </c>
      <c r="AA161" s="145">
        <f>IF(OR(J161="Fail",ISBLANK(J161)),INDEX('Issue Code Table'!C:C,MATCH(N:N,'Issue Code Table'!A:A,0)),IF(M161="Critical",6,IF(M161="Significant",5,IF(M161="Moderate",3,2))))</f>
        <v>5</v>
      </c>
    </row>
    <row r="162" spans="1:27" ht="128.25" customHeight="1" x14ac:dyDescent="0.25">
      <c r="A162" s="256" t="s">
        <v>2006</v>
      </c>
      <c r="B162" s="148" t="s">
        <v>1631</v>
      </c>
      <c r="C162" s="148" t="s">
        <v>1632</v>
      </c>
      <c r="D162" s="140" t="s">
        <v>211</v>
      </c>
      <c r="E162" s="140" t="s">
        <v>2007</v>
      </c>
      <c r="F162" s="140" t="s">
        <v>2008</v>
      </c>
      <c r="G162" s="140" t="s">
        <v>214</v>
      </c>
      <c r="H162" s="140" t="s">
        <v>2009</v>
      </c>
      <c r="I162" s="140"/>
      <c r="J162" s="284"/>
      <c r="K162" s="149" t="s">
        <v>2010</v>
      </c>
      <c r="L162" s="141"/>
      <c r="M162" s="150" t="s">
        <v>217</v>
      </c>
      <c r="N162" s="150" t="s">
        <v>826</v>
      </c>
      <c r="O162" s="158" t="s">
        <v>827</v>
      </c>
      <c r="P162" s="134"/>
      <c r="Q162" s="152" t="s">
        <v>2011</v>
      </c>
      <c r="R162" s="140" t="s">
        <v>2012</v>
      </c>
      <c r="S162" s="140" t="s">
        <v>1839</v>
      </c>
      <c r="T162" s="140" t="s">
        <v>2013</v>
      </c>
      <c r="U162" s="140" t="s">
        <v>1841</v>
      </c>
      <c r="V162" s="186" t="s">
        <v>2014</v>
      </c>
      <c r="W162" s="138" t="s">
        <v>2015</v>
      </c>
      <c r="X162" s="144"/>
      <c r="AA162" s="145">
        <f>IF(OR(J162="Fail",ISBLANK(J162)),INDEX('Issue Code Table'!C:C,MATCH(N:N,'Issue Code Table'!A:A,0)),IF(M162="Critical",6,IF(M162="Significant",5,IF(M162="Moderate",3,2))))</f>
        <v>5</v>
      </c>
    </row>
    <row r="163" spans="1:27" ht="128.25" customHeight="1" x14ac:dyDescent="0.25">
      <c r="A163" s="256" t="s">
        <v>2016</v>
      </c>
      <c r="B163" s="148" t="s">
        <v>1631</v>
      </c>
      <c r="C163" s="148" t="s">
        <v>1632</v>
      </c>
      <c r="D163" s="140" t="s">
        <v>211</v>
      </c>
      <c r="E163" s="140" t="s">
        <v>2017</v>
      </c>
      <c r="F163" s="140" t="s">
        <v>2018</v>
      </c>
      <c r="G163" s="140" t="s">
        <v>214</v>
      </c>
      <c r="H163" s="140" t="s">
        <v>2019</v>
      </c>
      <c r="I163" s="140"/>
      <c r="J163" s="284"/>
      <c r="K163" s="149" t="s">
        <v>2020</v>
      </c>
      <c r="L163" s="141"/>
      <c r="M163" s="150" t="s">
        <v>181</v>
      </c>
      <c r="N163" s="150" t="s">
        <v>826</v>
      </c>
      <c r="O163" s="158" t="s">
        <v>827</v>
      </c>
      <c r="P163" s="134"/>
      <c r="Q163" s="152" t="s">
        <v>2011</v>
      </c>
      <c r="R163" s="140" t="s">
        <v>2021</v>
      </c>
      <c r="S163" s="140" t="s">
        <v>2022</v>
      </c>
      <c r="T163" s="140" t="s">
        <v>2023</v>
      </c>
      <c r="U163" s="140" t="s">
        <v>1841</v>
      </c>
      <c r="V163" s="186" t="s">
        <v>2024</v>
      </c>
      <c r="W163" s="138" t="s">
        <v>2025</v>
      </c>
      <c r="X163" s="144" t="s">
        <v>241</v>
      </c>
      <c r="AA163" s="145">
        <f>IF(OR(J163="Fail",ISBLANK(J163)),INDEX('Issue Code Table'!C:C,MATCH(N:N,'Issue Code Table'!A:A,0)),IF(M163="Critical",6,IF(M163="Significant",5,IF(M163="Moderate",3,2))))</f>
        <v>5</v>
      </c>
    </row>
    <row r="164" spans="1:27" ht="128.25" customHeight="1" x14ac:dyDescent="0.25">
      <c r="A164" s="256" t="s">
        <v>2026</v>
      </c>
      <c r="B164" s="148" t="s">
        <v>819</v>
      </c>
      <c r="C164" s="148" t="s">
        <v>820</v>
      </c>
      <c r="D164" s="138" t="s">
        <v>211</v>
      </c>
      <c r="E164" s="140" t="s">
        <v>2027</v>
      </c>
      <c r="F164" s="140" t="s">
        <v>2028</v>
      </c>
      <c r="G164" s="140" t="s">
        <v>214</v>
      </c>
      <c r="H164" s="140" t="s">
        <v>2029</v>
      </c>
      <c r="I164" s="140"/>
      <c r="J164" s="284"/>
      <c r="K164" s="163" t="s">
        <v>2030</v>
      </c>
      <c r="L164" s="141"/>
      <c r="M164" s="164" t="s">
        <v>181</v>
      </c>
      <c r="N164" s="164" t="s">
        <v>826</v>
      </c>
      <c r="O164" s="165" t="s">
        <v>827</v>
      </c>
      <c r="P164" s="134"/>
      <c r="Q164" s="152" t="s">
        <v>2011</v>
      </c>
      <c r="R164" s="140" t="s">
        <v>2031</v>
      </c>
      <c r="S164" s="140" t="s">
        <v>1839</v>
      </c>
      <c r="T164" s="140" t="s">
        <v>2032</v>
      </c>
      <c r="U164" s="140" t="s">
        <v>1841</v>
      </c>
      <c r="V164" s="186" t="s">
        <v>2033</v>
      </c>
      <c r="W164" s="140" t="s">
        <v>2034</v>
      </c>
      <c r="X164" s="144" t="s">
        <v>241</v>
      </c>
      <c r="AA164" s="145">
        <f>IF(OR(J164="Fail",ISBLANK(J164)),INDEX('Issue Code Table'!C:C,MATCH(N:N,'Issue Code Table'!A:A,0)),IF(M164="Critical",6,IF(M164="Significant",5,IF(M164="Moderate",3,2))))</f>
        <v>5</v>
      </c>
    </row>
    <row r="165" spans="1:27" ht="128.25" customHeight="1" x14ac:dyDescent="0.25">
      <c r="A165" s="256" t="s">
        <v>2035</v>
      </c>
      <c r="B165" s="148" t="s">
        <v>1631</v>
      </c>
      <c r="C165" s="148" t="s">
        <v>1632</v>
      </c>
      <c r="D165" s="140" t="s">
        <v>211</v>
      </c>
      <c r="E165" s="140" t="s">
        <v>2036</v>
      </c>
      <c r="F165" s="140" t="s">
        <v>2037</v>
      </c>
      <c r="G165" s="140" t="s">
        <v>214</v>
      </c>
      <c r="H165" s="140" t="s">
        <v>2038</v>
      </c>
      <c r="I165" s="140"/>
      <c r="J165" s="284"/>
      <c r="K165" s="149" t="s">
        <v>2039</v>
      </c>
      <c r="L165" s="141"/>
      <c r="M165" s="150" t="s">
        <v>217</v>
      </c>
      <c r="N165" s="150" t="s">
        <v>1849</v>
      </c>
      <c r="O165" s="158" t="s">
        <v>1850</v>
      </c>
      <c r="P165" s="134"/>
      <c r="Q165" s="152" t="s">
        <v>2011</v>
      </c>
      <c r="R165" s="140" t="s">
        <v>2040</v>
      </c>
      <c r="S165" s="140" t="s">
        <v>1839</v>
      </c>
      <c r="T165" s="140" t="s">
        <v>2041</v>
      </c>
      <c r="U165" s="140" t="s">
        <v>1841</v>
      </c>
      <c r="V165" s="186" t="s">
        <v>2042</v>
      </c>
      <c r="W165" s="138" t="s">
        <v>2043</v>
      </c>
      <c r="X165" s="144"/>
      <c r="AA165" s="145">
        <f>IF(OR(J165="Fail",ISBLANK(J165)),INDEX('Issue Code Table'!C:C,MATCH(N:N,'Issue Code Table'!A:A,0)),IF(M165="Critical",6,IF(M165="Significant",5,IF(M165="Moderate",3,2))))</f>
        <v>4</v>
      </c>
    </row>
    <row r="166" spans="1:27" ht="128.25" customHeight="1" x14ac:dyDescent="0.25">
      <c r="A166" s="256" t="s">
        <v>2044</v>
      </c>
      <c r="B166" s="138" t="s">
        <v>1631</v>
      </c>
      <c r="C166" s="138" t="s">
        <v>1632</v>
      </c>
      <c r="D166" s="140" t="s">
        <v>211</v>
      </c>
      <c r="E166" s="140" t="s">
        <v>2045</v>
      </c>
      <c r="F166" s="140" t="s">
        <v>2046</v>
      </c>
      <c r="G166" s="140" t="s">
        <v>214</v>
      </c>
      <c r="H166" s="140" t="s">
        <v>2047</v>
      </c>
      <c r="I166" s="140"/>
      <c r="J166" s="284"/>
      <c r="K166" s="149" t="s">
        <v>2048</v>
      </c>
      <c r="L166" s="141"/>
      <c r="M166" s="150" t="s">
        <v>217</v>
      </c>
      <c r="N166" s="150" t="s">
        <v>826</v>
      </c>
      <c r="O166" s="158" t="s">
        <v>827</v>
      </c>
      <c r="P166" s="166"/>
      <c r="Q166" s="154" t="s">
        <v>2011</v>
      </c>
      <c r="R166" s="154" t="s">
        <v>2049</v>
      </c>
      <c r="S166" s="140" t="s">
        <v>1839</v>
      </c>
      <c r="T166" s="140" t="s">
        <v>2050</v>
      </c>
      <c r="U166" s="140" t="s">
        <v>1841</v>
      </c>
      <c r="V166" s="186" t="s">
        <v>2051</v>
      </c>
      <c r="W166" s="138" t="s">
        <v>2052</v>
      </c>
      <c r="X166" s="144"/>
      <c r="AA166" s="145">
        <f>IF(OR(J166="Fail",ISBLANK(J166)),INDEX('Issue Code Table'!C:C,MATCH(N:N,'Issue Code Table'!A:A,0)),IF(M166="Critical",6,IF(M166="Significant",5,IF(M166="Moderate",3,2))))</f>
        <v>5</v>
      </c>
    </row>
    <row r="167" spans="1:27" ht="128.25" customHeight="1" x14ac:dyDescent="0.25">
      <c r="A167" s="256" t="s">
        <v>2053</v>
      </c>
      <c r="B167" s="148" t="s">
        <v>209</v>
      </c>
      <c r="C167" s="148" t="s">
        <v>210</v>
      </c>
      <c r="D167" s="148" t="s">
        <v>211</v>
      </c>
      <c r="E167" s="140" t="s">
        <v>2054</v>
      </c>
      <c r="F167" s="140" t="s">
        <v>2055</v>
      </c>
      <c r="G167" s="140" t="s">
        <v>2056</v>
      </c>
      <c r="H167" s="138" t="s">
        <v>2057</v>
      </c>
      <c r="I167" s="140"/>
      <c r="J167" s="284"/>
      <c r="K167" s="138" t="s">
        <v>2058</v>
      </c>
      <c r="L167" s="141"/>
      <c r="M167" s="162" t="s">
        <v>217</v>
      </c>
      <c r="N167" s="162" t="s">
        <v>764</v>
      </c>
      <c r="O167" s="162" t="s">
        <v>765</v>
      </c>
      <c r="P167" s="134"/>
      <c r="Q167" s="152" t="s">
        <v>2059</v>
      </c>
      <c r="R167" s="140" t="s">
        <v>2060</v>
      </c>
      <c r="S167" s="140" t="s">
        <v>2061</v>
      </c>
      <c r="T167" s="140" t="s">
        <v>2062</v>
      </c>
      <c r="U167" s="140" t="s">
        <v>2063</v>
      </c>
      <c r="V167" s="186"/>
      <c r="W167" s="138" t="s">
        <v>2064</v>
      </c>
      <c r="X167" s="144"/>
      <c r="AA167" s="145">
        <f>IF(OR(J167="Fail",ISBLANK(J167)),INDEX('Issue Code Table'!C:C,MATCH(N:N,'Issue Code Table'!A:A,0)),IF(M167="Critical",6,IF(M167="Significant",5,IF(M167="Moderate",3,2))))</f>
        <v>4</v>
      </c>
    </row>
    <row r="168" spans="1:27" ht="128.25" customHeight="1" x14ac:dyDescent="0.25">
      <c r="A168" s="256" t="s">
        <v>2065</v>
      </c>
      <c r="B168" s="148" t="s">
        <v>366</v>
      </c>
      <c r="C168" s="148" t="s">
        <v>367</v>
      </c>
      <c r="D168" s="167" t="s">
        <v>211</v>
      </c>
      <c r="E168" s="140" t="s">
        <v>2066</v>
      </c>
      <c r="F168" s="140" t="s">
        <v>2067</v>
      </c>
      <c r="G168" s="140" t="s">
        <v>2068</v>
      </c>
      <c r="H168" s="138" t="s">
        <v>2069</v>
      </c>
      <c r="I168" s="140"/>
      <c r="J168" s="284"/>
      <c r="K168" s="138" t="s">
        <v>2070</v>
      </c>
      <c r="L168" s="141"/>
      <c r="M168" s="162" t="s">
        <v>181</v>
      </c>
      <c r="N168" s="162" t="s">
        <v>233</v>
      </c>
      <c r="O168" s="162" t="s">
        <v>234</v>
      </c>
      <c r="P168" s="134"/>
      <c r="Q168" s="152" t="s">
        <v>2059</v>
      </c>
      <c r="R168" s="140" t="s">
        <v>2071</v>
      </c>
      <c r="S168" s="140" t="s">
        <v>2061</v>
      </c>
      <c r="T168" s="140" t="s">
        <v>2072</v>
      </c>
      <c r="U168" s="140" t="s">
        <v>2073</v>
      </c>
      <c r="V168" s="186"/>
      <c r="W168" s="138" t="s">
        <v>2074</v>
      </c>
      <c r="X168" s="144" t="s">
        <v>241</v>
      </c>
      <c r="AA168" s="145">
        <f>IF(OR(J168="Fail",ISBLANK(J168)),INDEX('Issue Code Table'!C:C,MATCH(N:N,'Issue Code Table'!A:A,0)),IF(M168="Critical",6,IF(M168="Significant",5,IF(M168="Moderate",3,2))))</f>
        <v>5</v>
      </c>
    </row>
    <row r="169" spans="1:27" ht="128.25" customHeight="1" x14ac:dyDescent="0.25">
      <c r="A169" s="256" t="s">
        <v>2075</v>
      </c>
      <c r="B169" s="148" t="s">
        <v>366</v>
      </c>
      <c r="C169" s="148" t="s">
        <v>367</v>
      </c>
      <c r="D169" s="148" t="s">
        <v>211</v>
      </c>
      <c r="E169" s="140" t="s">
        <v>2076</v>
      </c>
      <c r="F169" s="140" t="s">
        <v>2077</v>
      </c>
      <c r="G169" s="140" t="s">
        <v>2078</v>
      </c>
      <c r="H169" s="140" t="s">
        <v>2079</v>
      </c>
      <c r="I169" s="140"/>
      <c r="J169" s="284"/>
      <c r="K169" s="149" t="s">
        <v>2080</v>
      </c>
      <c r="L169" s="141"/>
      <c r="M169" s="162" t="s">
        <v>181</v>
      </c>
      <c r="N169" s="162" t="s">
        <v>345</v>
      </c>
      <c r="O169" s="162" t="s">
        <v>346</v>
      </c>
      <c r="P169" s="134"/>
      <c r="Q169" s="152" t="s">
        <v>2059</v>
      </c>
      <c r="R169" s="140" t="s">
        <v>2081</v>
      </c>
      <c r="S169" s="140" t="s">
        <v>2061</v>
      </c>
      <c r="T169" s="140" t="s">
        <v>2082</v>
      </c>
      <c r="U169" s="140" t="s">
        <v>2083</v>
      </c>
      <c r="V169" s="186"/>
      <c r="W169" s="138" t="s">
        <v>2084</v>
      </c>
      <c r="X169" s="144" t="s">
        <v>241</v>
      </c>
      <c r="AA169" s="145">
        <f>IF(OR(J169="Fail",ISBLANK(J169)),INDEX('Issue Code Table'!C:C,MATCH(N:N,'Issue Code Table'!A:A,0)),IF(M169="Critical",6,IF(M169="Significant",5,IF(M169="Moderate",3,2))))</f>
        <v>5</v>
      </c>
    </row>
    <row r="170" spans="1:27" ht="128.25" customHeight="1" x14ac:dyDescent="0.25">
      <c r="A170" s="256" t="s">
        <v>2085</v>
      </c>
      <c r="B170" s="148" t="s">
        <v>209</v>
      </c>
      <c r="C170" s="148" t="s">
        <v>210</v>
      </c>
      <c r="D170" s="148" t="s">
        <v>211</v>
      </c>
      <c r="E170" s="140" t="s">
        <v>2086</v>
      </c>
      <c r="F170" s="140" t="s">
        <v>2087</v>
      </c>
      <c r="G170" s="140" t="s">
        <v>2088</v>
      </c>
      <c r="H170" s="138" t="s">
        <v>2089</v>
      </c>
      <c r="I170" s="140"/>
      <c r="J170" s="284"/>
      <c r="K170" s="138" t="s">
        <v>2090</v>
      </c>
      <c r="L170" s="141"/>
      <c r="M170" s="142" t="s">
        <v>181</v>
      </c>
      <c r="N170" s="142" t="s">
        <v>274</v>
      </c>
      <c r="O170" s="168" t="s">
        <v>275</v>
      </c>
      <c r="P170" s="134"/>
      <c r="Q170" s="152" t="s">
        <v>2059</v>
      </c>
      <c r="R170" s="140" t="s">
        <v>2091</v>
      </c>
      <c r="S170" s="140" t="s">
        <v>2061</v>
      </c>
      <c r="T170" s="140" t="s">
        <v>2092</v>
      </c>
      <c r="U170" s="140" t="s">
        <v>2093</v>
      </c>
      <c r="V170" s="186"/>
      <c r="W170" s="138" t="s">
        <v>2094</v>
      </c>
      <c r="X170" s="144" t="s">
        <v>241</v>
      </c>
      <c r="AA170" s="145">
        <f>IF(OR(J170="Fail",ISBLANK(J170)),INDEX('Issue Code Table'!C:C,MATCH(N:N,'Issue Code Table'!A:A,0)),IF(M170="Critical",6,IF(M170="Significant",5,IF(M170="Moderate",3,2))))</f>
        <v>4</v>
      </c>
    </row>
    <row r="171" spans="1:27" ht="128.25" customHeight="1" x14ac:dyDescent="0.25">
      <c r="A171" s="256" t="s">
        <v>2095</v>
      </c>
      <c r="B171" s="148" t="s">
        <v>209</v>
      </c>
      <c r="C171" s="148" t="s">
        <v>210</v>
      </c>
      <c r="D171" s="148" t="s">
        <v>211</v>
      </c>
      <c r="E171" s="140" t="s">
        <v>2096</v>
      </c>
      <c r="F171" s="140" t="s">
        <v>2097</v>
      </c>
      <c r="G171" s="140" t="s">
        <v>2098</v>
      </c>
      <c r="H171" s="138" t="s">
        <v>2099</v>
      </c>
      <c r="I171" s="140"/>
      <c r="J171" s="284"/>
      <c r="K171" s="138" t="s">
        <v>2100</v>
      </c>
      <c r="L171" s="188" t="s">
        <v>2101</v>
      </c>
      <c r="M171" s="142" t="s">
        <v>181</v>
      </c>
      <c r="N171" s="142" t="s">
        <v>261</v>
      </c>
      <c r="O171" s="168" t="s">
        <v>262</v>
      </c>
      <c r="P171" s="134"/>
      <c r="Q171" s="152" t="s">
        <v>2059</v>
      </c>
      <c r="R171" s="140" t="s">
        <v>2102</v>
      </c>
      <c r="S171" s="140" t="s">
        <v>2061</v>
      </c>
      <c r="T171" s="140" t="s">
        <v>2103</v>
      </c>
      <c r="U171" s="140" t="s">
        <v>2104</v>
      </c>
      <c r="V171" s="186"/>
      <c r="W171" s="138" t="s">
        <v>2105</v>
      </c>
      <c r="X171" s="144" t="s">
        <v>241</v>
      </c>
      <c r="AA171" s="145">
        <f>IF(OR(J171="Fail",ISBLANK(J171)),INDEX('Issue Code Table'!C:C,MATCH(N:N,'Issue Code Table'!A:A,0)),IF(M171="Critical",6,IF(M171="Significant",5,IF(M171="Moderate",3,2))))</f>
        <v>6</v>
      </c>
    </row>
    <row r="172" spans="1:27" ht="128.25" customHeight="1" x14ac:dyDescent="0.25">
      <c r="A172" s="256" t="s">
        <v>2106</v>
      </c>
      <c r="B172" s="148" t="s">
        <v>209</v>
      </c>
      <c r="C172" s="148" t="s">
        <v>210</v>
      </c>
      <c r="D172" s="148" t="s">
        <v>211</v>
      </c>
      <c r="E172" s="140" t="s">
        <v>2107</v>
      </c>
      <c r="F172" s="140" t="s">
        <v>2108</v>
      </c>
      <c r="G172" s="140" t="s">
        <v>2109</v>
      </c>
      <c r="H172" s="138" t="s">
        <v>2110</v>
      </c>
      <c r="I172" s="140"/>
      <c r="J172" s="284"/>
      <c r="K172" s="138" t="s">
        <v>2111</v>
      </c>
      <c r="L172" s="141"/>
      <c r="M172" s="162" t="s">
        <v>181</v>
      </c>
      <c r="N172" s="162" t="s">
        <v>233</v>
      </c>
      <c r="O172" s="162" t="s">
        <v>234</v>
      </c>
      <c r="P172" s="134"/>
      <c r="Q172" s="152" t="s">
        <v>2059</v>
      </c>
      <c r="R172" s="140" t="s">
        <v>2112</v>
      </c>
      <c r="S172" s="140" t="s">
        <v>2061</v>
      </c>
      <c r="T172" s="140" t="s">
        <v>2113</v>
      </c>
      <c r="U172" s="140" t="s">
        <v>2114</v>
      </c>
      <c r="V172" s="186"/>
      <c r="W172" s="138" t="s">
        <v>2115</v>
      </c>
      <c r="X172" s="144" t="s">
        <v>241</v>
      </c>
      <c r="AA172" s="145">
        <f>IF(OR(J172="Fail",ISBLANK(J172)),INDEX('Issue Code Table'!C:C,MATCH(N:N,'Issue Code Table'!A:A,0)),IF(M172="Critical",6,IF(M172="Significant",5,IF(M172="Moderate",3,2))))</f>
        <v>5</v>
      </c>
    </row>
    <row r="173" spans="1:27" ht="128.25" customHeight="1" x14ac:dyDescent="0.25">
      <c r="A173" s="256" t="s">
        <v>2116</v>
      </c>
      <c r="B173" s="148" t="s">
        <v>1284</v>
      </c>
      <c r="C173" s="148" t="s">
        <v>1285</v>
      </c>
      <c r="D173" s="140" t="s">
        <v>211</v>
      </c>
      <c r="E173" s="140" t="s">
        <v>2117</v>
      </c>
      <c r="F173" s="140" t="s">
        <v>2118</v>
      </c>
      <c r="G173" s="140" t="s">
        <v>2119</v>
      </c>
      <c r="H173" s="138" t="s">
        <v>2120</v>
      </c>
      <c r="I173" s="140"/>
      <c r="J173" s="284"/>
      <c r="K173" s="138" t="s">
        <v>2121</v>
      </c>
      <c r="L173" s="141"/>
      <c r="M173" s="162" t="s">
        <v>181</v>
      </c>
      <c r="N173" s="162" t="s">
        <v>345</v>
      </c>
      <c r="O173" s="162" t="s">
        <v>346</v>
      </c>
      <c r="P173" s="134"/>
      <c r="Q173" s="152" t="s">
        <v>2122</v>
      </c>
      <c r="R173" s="140" t="s">
        <v>2123</v>
      </c>
      <c r="S173" s="140" t="s">
        <v>2124</v>
      </c>
      <c r="T173" s="140" t="s">
        <v>2125</v>
      </c>
      <c r="U173" s="140" t="s">
        <v>351</v>
      </c>
      <c r="V173" s="186" t="s">
        <v>2126</v>
      </c>
      <c r="W173" s="138" t="s">
        <v>2127</v>
      </c>
      <c r="X173" s="144" t="s">
        <v>241</v>
      </c>
      <c r="AA173" s="145">
        <f>IF(OR(J173="Fail",ISBLANK(J173)),INDEX('Issue Code Table'!C:C,MATCH(N:N,'Issue Code Table'!A:A,0)),IF(M173="Critical",6,IF(M173="Significant",5,IF(M173="Moderate",3,2))))</f>
        <v>5</v>
      </c>
    </row>
    <row r="174" spans="1:27" ht="128.25" customHeight="1" x14ac:dyDescent="0.25">
      <c r="A174" s="256" t="s">
        <v>2128</v>
      </c>
      <c r="B174" s="148" t="s">
        <v>1284</v>
      </c>
      <c r="C174" s="148" t="s">
        <v>1285</v>
      </c>
      <c r="D174" s="140" t="s">
        <v>211</v>
      </c>
      <c r="E174" s="138" t="s">
        <v>2129</v>
      </c>
      <c r="F174" s="186" t="s">
        <v>2130</v>
      </c>
      <c r="G174" s="186" t="s">
        <v>2131</v>
      </c>
      <c r="H174" s="138" t="s">
        <v>2132</v>
      </c>
      <c r="I174" s="140"/>
      <c r="J174" s="284"/>
      <c r="K174" s="138" t="s">
        <v>2133</v>
      </c>
      <c r="L174" s="141"/>
      <c r="M174" s="142" t="s">
        <v>217</v>
      </c>
      <c r="N174" s="142" t="s">
        <v>2134</v>
      </c>
      <c r="O174" s="168" t="s">
        <v>2135</v>
      </c>
      <c r="P174" s="134"/>
      <c r="Q174" s="152" t="s">
        <v>2122</v>
      </c>
      <c r="R174" s="140" t="s">
        <v>2136</v>
      </c>
      <c r="S174" s="186" t="s">
        <v>2137</v>
      </c>
      <c r="T174" s="186" t="s">
        <v>2138</v>
      </c>
      <c r="U174" s="186" t="s">
        <v>2139</v>
      </c>
      <c r="V174" s="186"/>
      <c r="W174" s="138" t="s">
        <v>2140</v>
      </c>
      <c r="X174" s="144"/>
      <c r="AA174" s="145">
        <f>IF(OR(J174="Fail",ISBLANK(J174)),INDEX('Issue Code Table'!C:C,MATCH(N:N,'Issue Code Table'!A:A,0)),IF(M174="Critical",6,IF(M174="Significant",5,IF(M174="Moderate",3,2))))</f>
        <v>5</v>
      </c>
    </row>
    <row r="175" spans="1:27" ht="128.25" customHeight="1" x14ac:dyDescent="0.25">
      <c r="A175" s="256" t="s">
        <v>2141</v>
      </c>
      <c r="B175" s="148" t="s">
        <v>339</v>
      </c>
      <c r="C175" s="148" t="s">
        <v>340</v>
      </c>
      <c r="D175" s="167" t="s">
        <v>211</v>
      </c>
      <c r="E175" s="140" t="s">
        <v>2142</v>
      </c>
      <c r="F175" s="140" t="s">
        <v>2143</v>
      </c>
      <c r="G175" s="140" t="s">
        <v>2144</v>
      </c>
      <c r="H175" s="138" t="s">
        <v>2145</v>
      </c>
      <c r="I175" s="140"/>
      <c r="J175" s="284"/>
      <c r="K175" s="138" t="s">
        <v>2146</v>
      </c>
      <c r="L175" s="141"/>
      <c r="M175" s="142" t="s">
        <v>217</v>
      </c>
      <c r="N175" s="142" t="s">
        <v>2134</v>
      </c>
      <c r="O175" s="168" t="s">
        <v>2135</v>
      </c>
      <c r="P175" s="134"/>
      <c r="Q175" s="152" t="s">
        <v>2122</v>
      </c>
      <c r="R175" s="140" t="s">
        <v>2147</v>
      </c>
      <c r="S175" s="140" t="s">
        <v>2137</v>
      </c>
      <c r="T175" s="140" t="s">
        <v>2148</v>
      </c>
      <c r="U175" s="140" t="s">
        <v>2149</v>
      </c>
      <c r="V175" s="186"/>
      <c r="W175" s="138" t="s">
        <v>2150</v>
      </c>
      <c r="X175" s="144"/>
      <c r="AA175" s="145">
        <f>IF(OR(J175="Fail",ISBLANK(J175)),INDEX('Issue Code Table'!C:C,MATCH(N:N,'Issue Code Table'!A:A,0)),IF(M175="Critical",6,IF(M175="Significant",5,IF(M175="Moderate",3,2))))</f>
        <v>5</v>
      </c>
    </row>
    <row r="176" spans="1:27" ht="128.25" customHeight="1" x14ac:dyDescent="0.25">
      <c r="A176" s="256" t="s">
        <v>2151</v>
      </c>
      <c r="B176" s="148" t="s">
        <v>339</v>
      </c>
      <c r="C176" s="148" t="s">
        <v>340</v>
      </c>
      <c r="D176" s="167" t="s">
        <v>211</v>
      </c>
      <c r="E176" s="140" t="s">
        <v>2152</v>
      </c>
      <c r="F176" s="140" t="s">
        <v>2153</v>
      </c>
      <c r="G176" s="140" t="s">
        <v>2154</v>
      </c>
      <c r="H176" s="167" t="s">
        <v>2155</v>
      </c>
      <c r="I176" s="140"/>
      <c r="J176" s="284"/>
      <c r="K176" s="138" t="s">
        <v>2156</v>
      </c>
      <c r="L176" s="141"/>
      <c r="M176" s="142" t="s">
        <v>217</v>
      </c>
      <c r="N176" s="142" t="s">
        <v>2134</v>
      </c>
      <c r="O176" s="168" t="s">
        <v>2135</v>
      </c>
      <c r="P176" s="134"/>
      <c r="Q176" s="152" t="s">
        <v>2122</v>
      </c>
      <c r="R176" s="140" t="s">
        <v>2157</v>
      </c>
      <c r="S176" s="140" t="s">
        <v>2137</v>
      </c>
      <c r="T176" s="140" t="s">
        <v>2158</v>
      </c>
      <c r="U176" s="140" t="s">
        <v>2149</v>
      </c>
      <c r="V176" s="186"/>
      <c r="W176" s="138" t="s">
        <v>2159</v>
      </c>
      <c r="X176" s="144"/>
      <c r="AA176" s="145">
        <f>IF(OR(J176="Fail",ISBLANK(J176)),INDEX('Issue Code Table'!C:C,MATCH(N:N,'Issue Code Table'!A:A,0)),IF(M176="Critical",6,IF(M176="Significant",5,IF(M176="Moderate",3,2))))</f>
        <v>5</v>
      </c>
    </row>
    <row r="177" spans="1:27" ht="128.25" customHeight="1" x14ac:dyDescent="0.25">
      <c r="A177" s="256" t="s">
        <v>2160</v>
      </c>
      <c r="B177" s="148" t="s">
        <v>209</v>
      </c>
      <c r="C177" s="148" t="s">
        <v>210</v>
      </c>
      <c r="D177" s="167" t="s">
        <v>211</v>
      </c>
      <c r="E177" s="140" t="s">
        <v>2161</v>
      </c>
      <c r="F177" s="140" t="s">
        <v>2162</v>
      </c>
      <c r="G177" s="140" t="s">
        <v>2163</v>
      </c>
      <c r="H177" s="167" t="s">
        <v>2164</v>
      </c>
      <c r="I177" s="140"/>
      <c r="J177" s="284"/>
      <c r="K177" s="138" t="s">
        <v>2165</v>
      </c>
      <c r="L177" s="141"/>
      <c r="M177" s="142" t="s">
        <v>217</v>
      </c>
      <c r="N177" s="142" t="s">
        <v>2134</v>
      </c>
      <c r="O177" s="168" t="s">
        <v>2135</v>
      </c>
      <c r="P177" s="134"/>
      <c r="Q177" s="152" t="s">
        <v>2122</v>
      </c>
      <c r="R177" s="140" t="s">
        <v>2166</v>
      </c>
      <c r="S177" s="140" t="s">
        <v>2167</v>
      </c>
      <c r="T177" s="140" t="s">
        <v>2168</v>
      </c>
      <c r="U177" s="140" t="s">
        <v>2169</v>
      </c>
      <c r="V177" s="186"/>
      <c r="W177" s="138" t="s">
        <v>2170</v>
      </c>
      <c r="X177" s="144"/>
      <c r="AA177" s="145">
        <f>IF(OR(J177="Fail",ISBLANK(J177)),INDEX('Issue Code Table'!C:C,MATCH(N:N,'Issue Code Table'!A:A,0)),IF(M177="Critical",6,IF(M177="Significant",5,IF(M177="Moderate",3,2))))</f>
        <v>5</v>
      </c>
    </row>
    <row r="178" spans="1:27" ht="128.25" customHeight="1" x14ac:dyDescent="0.25">
      <c r="A178" s="256" t="s">
        <v>2171</v>
      </c>
      <c r="B178" s="148" t="s">
        <v>209</v>
      </c>
      <c r="C178" s="148" t="s">
        <v>210</v>
      </c>
      <c r="D178" s="140" t="s">
        <v>211</v>
      </c>
      <c r="E178" s="140" t="s">
        <v>2172</v>
      </c>
      <c r="F178" s="140" t="s">
        <v>2173</v>
      </c>
      <c r="G178" s="140" t="s">
        <v>2174</v>
      </c>
      <c r="H178" s="140" t="s">
        <v>2175</v>
      </c>
      <c r="I178" s="140"/>
      <c r="J178" s="284"/>
      <c r="K178" s="149" t="s">
        <v>2176</v>
      </c>
      <c r="L178" s="141"/>
      <c r="M178" s="150" t="s">
        <v>181</v>
      </c>
      <c r="N178" s="150" t="s">
        <v>2177</v>
      </c>
      <c r="O178" s="158" t="s">
        <v>2178</v>
      </c>
      <c r="P178" s="134"/>
      <c r="Q178" s="152" t="s">
        <v>2122</v>
      </c>
      <c r="R178" s="140" t="s">
        <v>2179</v>
      </c>
      <c r="S178" s="140" t="s">
        <v>2180</v>
      </c>
      <c r="T178" s="140" t="s">
        <v>2181</v>
      </c>
      <c r="U178" s="140" t="s">
        <v>2182</v>
      </c>
      <c r="V178" s="186" t="s">
        <v>2183</v>
      </c>
      <c r="W178" s="191" t="s">
        <v>2184</v>
      </c>
      <c r="X178" s="144" t="s">
        <v>241</v>
      </c>
      <c r="AA178" s="145">
        <f>IF(OR(J178="Fail",ISBLANK(J178)),INDEX('Issue Code Table'!C:C,MATCH(N:N,'Issue Code Table'!A:A,0)),IF(M178="Critical",6,IF(M178="Significant",5,IF(M178="Moderate",3,2))))</f>
        <v>6</v>
      </c>
    </row>
    <row r="179" spans="1:27" ht="128.25" customHeight="1" x14ac:dyDescent="0.25">
      <c r="A179" s="256" t="s">
        <v>2185</v>
      </c>
      <c r="B179" s="148" t="s">
        <v>1284</v>
      </c>
      <c r="C179" s="148" t="s">
        <v>1285</v>
      </c>
      <c r="D179" s="140" t="s">
        <v>211</v>
      </c>
      <c r="E179" s="140" t="s">
        <v>2186</v>
      </c>
      <c r="F179" s="140" t="s">
        <v>2187</v>
      </c>
      <c r="G179" s="140" t="s">
        <v>2188</v>
      </c>
      <c r="H179" s="138" t="s">
        <v>2189</v>
      </c>
      <c r="I179" s="140"/>
      <c r="J179" s="284"/>
      <c r="K179" s="140" t="s">
        <v>2190</v>
      </c>
      <c r="L179" s="141"/>
      <c r="M179" s="151" t="s">
        <v>181</v>
      </c>
      <c r="N179" s="151" t="s">
        <v>789</v>
      </c>
      <c r="O179" s="140" t="s">
        <v>2191</v>
      </c>
      <c r="P179" s="134"/>
      <c r="Q179" s="152" t="s">
        <v>2192</v>
      </c>
      <c r="R179" s="140" t="s">
        <v>2193</v>
      </c>
      <c r="S179" s="140" t="s">
        <v>2194</v>
      </c>
      <c r="T179" s="140" t="s">
        <v>2195</v>
      </c>
      <c r="U179" s="140" t="s">
        <v>351</v>
      </c>
      <c r="V179" s="186" t="s">
        <v>2196</v>
      </c>
      <c r="W179" s="138" t="s">
        <v>2197</v>
      </c>
      <c r="X179" s="144" t="s">
        <v>241</v>
      </c>
      <c r="AA179" s="145">
        <f>IF(OR(J179="Fail",ISBLANK(J179)),INDEX('Issue Code Table'!C:C,MATCH(N:N,'Issue Code Table'!A:A,0)),IF(M179="Critical",6,IF(M179="Significant",5,IF(M179="Moderate",3,2))))</f>
        <v>5</v>
      </c>
    </row>
    <row r="180" spans="1:27" ht="128.25" customHeight="1" x14ac:dyDescent="0.25">
      <c r="A180" s="256" t="s">
        <v>2198</v>
      </c>
      <c r="B180" s="148" t="s">
        <v>1554</v>
      </c>
      <c r="C180" s="148" t="s">
        <v>1555</v>
      </c>
      <c r="D180" s="140" t="s">
        <v>211</v>
      </c>
      <c r="E180" s="140" t="s">
        <v>2199</v>
      </c>
      <c r="F180" s="140" t="s">
        <v>2200</v>
      </c>
      <c r="G180" s="140" t="s">
        <v>2201</v>
      </c>
      <c r="H180" s="138" t="s">
        <v>2202</v>
      </c>
      <c r="I180" s="140"/>
      <c r="J180" s="284"/>
      <c r="K180" s="140" t="s">
        <v>2203</v>
      </c>
      <c r="L180" s="141"/>
      <c r="M180" s="151" t="s">
        <v>181</v>
      </c>
      <c r="N180" s="151" t="s">
        <v>789</v>
      </c>
      <c r="O180" s="140" t="s">
        <v>790</v>
      </c>
      <c r="P180" s="134"/>
      <c r="Q180" s="152" t="s">
        <v>2192</v>
      </c>
      <c r="R180" s="140" t="s">
        <v>2204</v>
      </c>
      <c r="S180" s="140" t="s">
        <v>2205</v>
      </c>
      <c r="T180" s="140" t="s">
        <v>2206</v>
      </c>
      <c r="U180" s="140" t="s">
        <v>2207</v>
      </c>
      <c r="V180" s="186" t="s">
        <v>2208</v>
      </c>
      <c r="W180" s="138" t="s">
        <v>2209</v>
      </c>
      <c r="X180" s="144" t="s">
        <v>241</v>
      </c>
      <c r="AA180" s="145">
        <f>IF(OR(J180="Fail",ISBLANK(J180)),INDEX('Issue Code Table'!C:C,MATCH(N:N,'Issue Code Table'!A:A,0)),IF(M180="Critical",6,IF(M180="Significant",5,IF(M180="Moderate",3,2))))</f>
        <v>5</v>
      </c>
    </row>
    <row r="181" spans="1:27" ht="128.25" customHeight="1" x14ac:dyDescent="0.25">
      <c r="A181" s="256" t="s">
        <v>2210</v>
      </c>
      <c r="B181" s="148" t="s">
        <v>1554</v>
      </c>
      <c r="C181" s="148" t="s">
        <v>1555</v>
      </c>
      <c r="D181" s="140" t="s">
        <v>211</v>
      </c>
      <c r="E181" s="140" t="s">
        <v>2211</v>
      </c>
      <c r="F181" s="140" t="s">
        <v>2212</v>
      </c>
      <c r="G181" s="140" t="s">
        <v>2213</v>
      </c>
      <c r="H181" s="138" t="s">
        <v>2214</v>
      </c>
      <c r="I181" s="140"/>
      <c r="J181" s="284"/>
      <c r="K181" s="140" t="s">
        <v>2215</v>
      </c>
      <c r="L181" s="141"/>
      <c r="M181" s="151" t="s">
        <v>181</v>
      </c>
      <c r="N181" s="151" t="s">
        <v>789</v>
      </c>
      <c r="O181" s="140" t="s">
        <v>790</v>
      </c>
      <c r="P181" s="134"/>
      <c r="Q181" s="152" t="s">
        <v>2192</v>
      </c>
      <c r="R181" s="140" t="s">
        <v>2216</v>
      </c>
      <c r="S181" s="140" t="s">
        <v>2205</v>
      </c>
      <c r="T181" s="140" t="s">
        <v>2217</v>
      </c>
      <c r="U181" s="140" t="s">
        <v>2207</v>
      </c>
      <c r="V181" s="186" t="s">
        <v>2218</v>
      </c>
      <c r="W181" s="138" t="s">
        <v>2219</v>
      </c>
      <c r="X181" s="144" t="s">
        <v>241</v>
      </c>
      <c r="AA181" s="145">
        <f>IF(OR(J181="Fail",ISBLANK(J181)),INDEX('Issue Code Table'!C:C,MATCH(N:N,'Issue Code Table'!A:A,0)),IF(M181="Critical",6,IF(M181="Significant",5,IF(M181="Moderate",3,2))))</f>
        <v>5</v>
      </c>
    </row>
    <row r="182" spans="1:27" ht="128.25" customHeight="1" x14ac:dyDescent="0.25">
      <c r="A182" s="256" t="s">
        <v>2220</v>
      </c>
      <c r="B182" s="148" t="s">
        <v>1554</v>
      </c>
      <c r="C182" s="148" t="s">
        <v>1555</v>
      </c>
      <c r="D182" s="140" t="s">
        <v>211</v>
      </c>
      <c r="E182" s="140" t="s">
        <v>2221</v>
      </c>
      <c r="F182" s="140" t="s">
        <v>2222</v>
      </c>
      <c r="G182" s="140" t="s">
        <v>2223</v>
      </c>
      <c r="H182" s="138" t="s">
        <v>2224</v>
      </c>
      <c r="I182" s="140"/>
      <c r="J182" s="284"/>
      <c r="K182" s="140" t="s">
        <v>2225</v>
      </c>
      <c r="L182" s="141"/>
      <c r="M182" s="151" t="s">
        <v>181</v>
      </c>
      <c r="N182" s="151" t="s">
        <v>2134</v>
      </c>
      <c r="O182" s="140" t="s">
        <v>2135</v>
      </c>
      <c r="P182" s="134"/>
      <c r="Q182" s="152" t="s">
        <v>2192</v>
      </c>
      <c r="R182" s="140" t="s">
        <v>2226</v>
      </c>
      <c r="S182" s="140" t="s">
        <v>2227</v>
      </c>
      <c r="T182" s="140" t="s">
        <v>2228</v>
      </c>
      <c r="U182" s="140" t="s">
        <v>2229</v>
      </c>
      <c r="V182" s="186" t="s">
        <v>2230</v>
      </c>
      <c r="W182" s="138" t="s">
        <v>2231</v>
      </c>
      <c r="X182" s="144" t="s">
        <v>241</v>
      </c>
      <c r="AA182" s="145">
        <f>IF(OR(J182="Fail",ISBLANK(J182)),INDEX('Issue Code Table'!C:C,MATCH(N:N,'Issue Code Table'!A:A,0)),IF(M182="Critical",6,IF(M182="Significant",5,IF(M182="Moderate",3,2))))</f>
        <v>5</v>
      </c>
    </row>
    <row r="183" spans="1:27" ht="128.25" customHeight="1" x14ac:dyDescent="0.25">
      <c r="A183" s="256" t="s">
        <v>2232</v>
      </c>
      <c r="B183" s="148" t="s">
        <v>2233</v>
      </c>
      <c r="C183" s="148" t="s">
        <v>2234</v>
      </c>
      <c r="D183" s="140" t="s">
        <v>211</v>
      </c>
      <c r="E183" s="140" t="s">
        <v>2235</v>
      </c>
      <c r="F183" s="140" t="s">
        <v>2236</v>
      </c>
      <c r="G183" s="140" t="s">
        <v>2237</v>
      </c>
      <c r="H183" s="138" t="s">
        <v>2238</v>
      </c>
      <c r="I183" s="140"/>
      <c r="J183" s="284"/>
      <c r="K183" s="140" t="s">
        <v>2239</v>
      </c>
      <c r="L183" s="141"/>
      <c r="M183" s="151" t="s">
        <v>181</v>
      </c>
      <c r="N183" s="151" t="s">
        <v>2240</v>
      </c>
      <c r="O183" s="140" t="s">
        <v>2241</v>
      </c>
      <c r="P183" s="134"/>
      <c r="Q183" s="152" t="s">
        <v>2192</v>
      </c>
      <c r="R183" s="140" t="s">
        <v>2242</v>
      </c>
      <c r="S183" s="140" t="s">
        <v>2243</v>
      </c>
      <c r="T183" s="140" t="s">
        <v>2244</v>
      </c>
      <c r="U183" s="140" t="s">
        <v>351</v>
      </c>
      <c r="V183" s="186" t="s">
        <v>2245</v>
      </c>
      <c r="W183" s="138" t="s">
        <v>2246</v>
      </c>
      <c r="X183" s="144" t="s">
        <v>241</v>
      </c>
      <c r="AA183" s="145">
        <f>IF(OR(J183="Fail",ISBLANK(J183)),INDEX('Issue Code Table'!C:C,MATCH(N:N,'Issue Code Table'!A:A,0)),IF(M183="Critical",6,IF(M183="Significant",5,IF(M183="Moderate",3,2))))</f>
        <v>5</v>
      </c>
    </row>
    <row r="184" spans="1:27" ht="128.25" customHeight="1" x14ac:dyDescent="0.25">
      <c r="A184" s="256" t="s">
        <v>2247</v>
      </c>
      <c r="B184" s="148" t="s">
        <v>339</v>
      </c>
      <c r="C184" s="148" t="s">
        <v>340</v>
      </c>
      <c r="D184" s="140" t="s">
        <v>211</v>
      </c>
      <c r="E184" s="140" t="s">
        <v>2248</v>
      </c>
      <c r="F184" s="140" t="s">
        <v>2249</v>
      </c>
      <c r="G184" s="140" t="s">
        <v>2250</v>
      </c>
      <c r="H184" s="138" t="s">
        <v>2251</v>
      </c>
      <c r="I184" s="140"/>
      <c r="J184" s="284"/>
      <c r="K184" s="140" t="s">
        <v>2252</v>
      </c>
      <c r="L184" s="141"/>
      <c r="M184" s="151" t="s">
        <v>181</v>
      </c>
      <c r="N184" s="151" t="s">
        <v>2134</v>
      </c>
      <c r="O184" s="140" t="s">
        <v>2135</v>
      </c>
      <c r="P184" s="134"/>
      <c r="Q184" s="152" t="s">
        <v>2192</v>
      </c>
      <c r="R184" s="140" t="s">
        <v>2253</v>
      </c>
      <c r="S184" s="140" t="s">
        <v>2254</v>
      </c>
      <c r="T184" s="140" t="s">
        <v>2255</v>
      </c>
      <c r="U184" s="140" t="s">
        <v>351</v>
      </c>
      <c r="V184" s="186" t="s">
        <v>2256</v>
      </c>
      <c r="W184" s="138" t="s">
        <v>2257</v>
      </c>
      <c r="X184" s="144" t="s">
        <v>241</v>
      </c>
      <c r="AA184" s="145">
        <f>IF(OR(J184="Fail",ISBLANK(J184)),INDEX('Issue Code Table'!C:C,MATCH(N:N,'Issue Code Table'!A:A,0)),IF(M184="Critical",6,IF(M184="Significant",5,IF(M184="Moderate",3,2))))</f>
        <v>5</v>
      </c>
    </row>
    <row r="185" spans="1:27" ht="128.25" customHeight="1" x14ac:dyDescent="0.25">
      <c r="A185" s="256" t="s">
        <v>2258</v>
      </c>
      <c r="B185" s="140" t="s">
        <v>2259</v>
      </c>
      <c r="C185" s="140" t="s">
        <v>2260</v>
      </c>
      <c r="D185" s="140" t="s">
        <v>211</v>
      </c>
      <c r="E185" s="140" t="s">
        <v>2261</v>
      </c>
      <c r="F185" s="140" t="s">
        <v>2262</v>
      </c>
      <c r="G185" s="140" t="s">
        <v>2263</v>
      </c>
      <c r="H185" s="138" t="s">
        <v>2264</v>
      </c>
      <c r="I185" s="140"/>
      <c r="J185" s="284"/>
      <c r="K185" s="140" t="s">
        <v>2265</v>
      </c>
      <c r="L185" s="141"/>
      <c r="M185" s="151" t="s">
        <v>217</v>
      </c>
      <c r="N185" s="151" t="s">
        <v>789</v>
      </c>
      <c r="O185" s="140" t="s">
        <v>790</v>
      </c>
      <c r="P185" s="134"/>
      <c r="Q185" s="152" t="s">
        <v>2192</v>
      </c>
      <c r="R185" s="140" t="s">
        <v>2266</v>
      </c>
      <c r="S185" s="140" t="s">
        <v>2267</v>
      </c>
      <c r="T185" s="140" t="s">
        <v>2268</v>
      </c>
      <c r="U185" s="140" t="s">
        <v>2269</v>
      </c>
      <c r="V185" s="186" t="s">
        <v>2270</v>
      </c>
      <c r="W185" s="138" t="s">
        <v>2271</v>
      </c>
      <c r="X185" s="144"/>
      <c r="AA185" s="145">
        <f>IF(OR(J185="Fail",ISBLANK(J185)),INDEX('Issue Code Table'!C:C,MATCH(N:N,'Issue Code Table'!A:A,0)),IF(M185="Critical",6,IF(M185="Significant",5,IF(M185="Moderate",3,2))))</f>
        <v>5</v>
      </c>
    </row>
    <row r="186" spans="1:27" ht="128.25" customHeight="1" x14ac:dyDescent="0.25">
      <c r="A186" s="256" t="s">
        <v>2272</v>
      </c>
      <c r="B186" s="148" t="s">
        <v>1606</v>
      </c>
      <c r="C186" s="148" t="s">
        <v>1607</v>
      </c>
      <c r="D186" s="140" t="s">
        <v>211</v>
      </c>
      <c r="E186" s="140" t="s">
        <v>2273</v>
      </c>
      <c r="F186" s="140" t="s">
        <v>2274</v>
      </c>
      <c r="G186" s="140" t="s">
        <v>2275</v>
      </c>
      <c r="H186" s="138" t="s">
        <v>2276</v>
      </c>
      <c r="I186" s="140"/>
      <c r="J186" s="284"/>
      <c r="K186" s="140" t="s">
        <v>2277</v>
      </c>
      <c r="L186" s="141"/>
      <c r="M186" s="151" t="s">
        <v>303</v>
      </c>
      <c r="N186" s="151" t="s">
        <v>2278</v>
      </c>
      <c r="O186" s="140" t="s">
        <v>2279</v>
      </c>
      <c r="P186" s="134"/>
      <c r="Q186" s="152" t="s">
        <v>2192</v>
      </c>
      <c r="R186" s="140" t="s">
        <v>2280</v>
      </c>
      <c r="S186" s="140" t="s">
        <v>2281</v>
      </c>
      <c r="T186" s="140" t="s">
        <v>2282</v>
      </c>
      <c r="U186" s="140" t="s">
        <v>2283</v>
      </c>
      <c r="V186" s="186" t="s">
        <v>2284</v>
      </c>
      <c r="W186" s="138" t="s">
        <v>2285</v>
      </c>
      <c r="X186" s="144"/>
      <c r="AA186" s="145">
        <f>IF(OR(J186="Fail",ISBLANK(J186)),INDEX('Issue Code Table'!C:C,MATCH(N:N,'Issue Code Table'!A:A,0)),IF(M186="Critical",6,IF(M186="Significant",5,IF(M186="Moderate",3,2))))</f>
        <v>2</v>
      </c>
    </row>
    <row r="187" spans="1:27" ht="128.25" customHeight="1" x14ac:dyDescent="0.25">
      <c r="A187" s="256" t="s">
        <v>2286</v>
      </c>
      <c r="B187" s="148" t="s">
        <v>2233</v>
      </c>
      <c r="C187" s="148" t="s">
        <v>2234</v>
      </c>
      <c r="D187" s="148" t="s">
        <v>211</v>
      </c>
      <c r="E187" s="140" t="s">
        <v>2287</v>
      </c>
      <c r="F187" s="140" t="s">
        <v>2288</v>
      </c>
      <c r="G187" s="140" t="s">
        <v>2289</v>
      </c>
      <c r="H187" s="138" t="s">
        <v>2290</v>
      </c>
      <c r="I187" s="140"/>
      <c r="J187" s="284"/>
      <c r="K187" s="138" t="s">
        <v>2291</v>
      </c>
      <c r="L187" s="169"/>
      <c r="M187" s="162" t="s">
        <v>181</v>
      </c>
      <c r="N187" s="162" t="s">
        <v>789</v>
      </c>
      <c r="O187" s="162" t="s">
        <v>790</v>
      </c>
      <c r="P187" s="134"/>
      <c r="Q187" s="152" t="s">
        <v>2292</v>
      </c>
      <c r="R187" s="140" t="s">
        <v>2293</v>
      </c>
      <c r="S187" s="140" t="s">
        <v>2294</v>
      </c>
      <c r="T187" s="140" t="s">
        <v>2295</v>
      </c>
      <c r="U187" s="140" t="s">
        <v>2296</v>
      </c>
      <c r="V187" s="186"/>
      <c r="W187" s="138" t="s">
        <v>2297</v>
      </c>
      <c r="X187" s="144" t="s">
        <v>241</v>
      </c>
      <c r="AA187" s="145">
        <f>IF(OR(J187="Fail",ISBLANK(J187)),INDEX('Issue Code Table'!C:C,MATCH(N:N,'Issue Code Table'!A:A,0)),IF(M187="Critical",6,IF(M187="Significant",5,IF(M187="Moderate",3,2))))</f>
        <v>5</v>
      </c>
    </row>
    <row r="188" spans="1:27" ht="128.25" customHeight="1" x14ac:dyDescent="0.25">
      <c r="A188" s="256" t="s">
        <v>2298</v>
      </c>
      <c r="B188" s="148" t="s">
        <v>2233</v>
      </c>
      <c r="C188" s="148" t="s">
        <v>2234</v>
      </c>
      <c r="D188" s="148" t="s">
        <v>211</v>
      </c>
      <c r="E188" s="140" t="s">
        <v>2299</v>
      </c>
      <c r="F188" s="140" t="s">
        <v>2300</v>
      </c>
      <c r="G188" s="140" t="s">
        <v>2301</v>
      </c>
      <c r="H188" s="138" t="s">
        <v>2302</v>
      </c>
      <c r="I188" s="140"/>
      <c r="J188" s="284"/>
      <c r="K188" s="138" t="s">
        <v>2303</v>
      </c>
      <c r="L188" s="169"/>
      <c r="M188" s="162" t="s">
        <v>181</v>
      </c>
      <c r="N188" s="162" t="s">
        <v>789</v>
      </c>
      <c r="O188" s="162" t="s">
        <v>790</v>
      </c>
      <c r="P188" s="134"/>
      <c r="Q188" s="152" t="s">
        <v>2292</v>
      </c>
      <c r="R188" s="140" t="s">
        <v>2304</v>
      </c>
      <c r="S188" s="140" t="s">
        <v>2305</v>
      </c>
      <c r="T188" s="140" t="s">
        <v>2306</v>
      </c>
      <c r="U188" s="140" t="s">
        <v>2307</v>
      </c>
      <c r="V188" s="186" t="s">
        <v>2308</v>
      </c>
      <c r="W188" s="138" t="s">
        <v>2309</v>
      </c>
      <c r="X188" s="144" t="s">
        <v>241</v>
      </c>
      <c r="AA188" s="145">
        <f>IF(OR(J188="Fail",ISBLANK(J188)),INDEX('Issue Code Table'!C:C,MATCH(N:N,'Issue Code Table'!A:A,0)),IF(M188="Critical",6,IF(M188="Significant",5,IF(M188="Moderate",3,2))))</f>
        <v>5</v>
      </c>
    </row>
    <row r="189" spans="1:27" ht="128.25" customHeight="1" x14ac:dyDescent="0.25">
      <c r="A189" s="256" t="s">
        <v>2310</v>
      </c>
      <c r="B189" s="148" t="s">
        <v>2311</v>
      </c>
      <c r="C189" s="148" t="s">
        <v>2312</v>
      </c>
      <c r="D189" s="140" t="s">
        <v>211</v>
      </c>
      <c r="E189" s="140" t="s">
        <v>2313</v>
      </c>
      <c r="F189" s="140" t="s">
        <v>2314</v>
      </c>
      <c r="G189" s="140" t="s">
        <v>2315</v>
      </c>
      <c r="H189" s="138" t="s">
        <v>2316</v>
      </c>
      <c r="I189" s="140"/>
      <c r="J189" s="284"/>
      <c r="K189" s="140" t="s">
        <v>2317</v>
      </c>
      <c r="L189" s="141"/>
      <c r="M189" s="162" t="s">
        <v>217</v>
      </c>
      <c r="N189" s="162" t="s">
        <v>764</v>
      </c>
      <c r="O189" s="162" t="s">
        <v>765</v>
      </c>
      <c r="P189" s="134"/>
      <c r="Q189" s="152" t="s">
        <v>2318</v>
      </c>
      <c r="R189" s="140" t="s">
        <v>2319</v>
      </c>
      <c r="S189" s="140" t="s">
        <v>2320</v>
      </c>
      <c r="T189" s="140" t="s">
        <v>2321</v>
      </c>
      <c r="U189" s="140" t="s">
        <v>2322</v>
      </c>
      <c r="V189" s="186" t="s">
        <v>2323</v>
      </c>
      <c r="W189" s="138" t="s">
        <v>2324</v>
      </c>
      <c r="X189" s="144"/>
      <c r="AA189" s="145">
        <f>IF(OR(J189="Fail",ISBLANK(J189)),INDEX('Issue Code Table'!C:C,MATCH(N:N,'Issue Code Table'!A:A,0)),IF(M189="Critical",6,IF(M189="Significant",5,IF(M189="Moderate",3,2))))</f>
        <v>4</v>
      </c>
    </row>
    <row r="190" spans="1:27" ht="128.25" customHeight="1" x14ac:dyDescent="0.25">
      <c r="A190" s="256" t="s">
        <v>2325</v>
      </c>
      <c r="B190" s="148" t="s">
        <v>1284</v>
      </c>
      <c r="C190" s="148" t="s">
        <v>1285</v>
      </c>
      <c r="D190" s="140" t="s">
        <v>211</v>
      </c>
      <c r="E190" s="140" t="s">
        <v>2326</v>
      </c>
      <c r="F190" s="140" t="s">
        <v>2327</v>
      </c>
      <c r="G190" s="140" t="s">
        <v>2328</v>
      </c>
      <c r="H190" s="138" t="s">
        <v>2329</v>
      </c>
      <c r="I190" s="140"/>
      <c r="J190" s="284"/>
      <c r="K190" s="140" t="s">
        <v>2330</v>
      </c>
      <c r="L190" s="141"/>
      <c r="M190" s="151" t="s">
        <v>181</v>
      </c>
      <c r="N190" s="151" t="s">
        <v>345</v>
      </c>
      <c r="O190" s="140" t="s">
        <v>346</v>
      </c>
      <c r="P190" s="134"/>
      <c r="Q190" s="152" t="s">
        <v>2318</v>
      </c>
      <c r="R190" s="140" t="s">
        <v>2331</v>
      </c>
      <c r="S190" s="140" t="s">
        <v>2332</v>
      </c>
      <c r="T190" s="140" t="s">
        <v>2333</v>
      </c>
      <c r="U190" s="140" t="s">
        <v>2334</v>
      </c>
      <c r="V190" s="186" t="s">
        <v>2335</v>
      </c>
      <c r="W190" s="138" t="s">
        <v>2336</v>
      </c>
      <c r="X190" s="144" t="s">
        <v>241</v>
      </c>
      <c r="AA190" s="145">
        <f>IF(OR(J190="Fail",ISBLANK(J190)),INDEX('Issue Code Table'!C:C,MATCH(N:N,'Issue Code Table'!A:A,0)),IF(M190="Critical",6,IF(M190="Significant",5,IF(M190="Moderate",3,2))))</f>
        <v>5</v>
      </c>
    </row>
    <row r="191" spans="1:27" ht="128.25" customHeight="1" x14ac:dyDescent="0.25">
      <c r="A191" s="256" t="s">
        <v>2337</v>
      </c>
      <c r="B191" s="148" t="s">
        <v>1269</v>
      </c>
      <c r="C191" s="148" t="s">
        <v>1270</v>
      </c>
      <c r="D191" s="140" t="s">
        <v>211</v>
      </c>
      <c r="E191" s="140" t="s">
        <v>2338</v>
      </c>
      <c r="F191" s="140" t="s">
        <v>2339</v>
      </c>
      <c r="G191" s="140" t="s">
        <v>2340</v>
      </c>
      <c r="H191" s="138" t="s">
        <v>2341</v>
      </c>
      <c r="I191" s="140"/>
      <c r="J191" s="284"/>
      <c r="K191" s="140" t="s">
        <v>2342</v>
      </c>
      <c r="L191" s="141"/>
      <c r="M191" s="151" t="s">
        <v>181</v>
      </c>
      <c r="N191" s="151" t="s">
        <v>2240</v>
      </c>
      <c r="O191" s="140" t="s">
        <v>2241</v>
      </c>
      <c r="P191" s="134"/>
      <c r="Q191" s="152" t="s">
        <v>2343</v>
      </c>
      <c r="R191" s="140" t="s">
        <v>2344</v>
      </c>
      <c r="S191" s="140" t="s">
        <v>2345</v>
      </c>
      <c r="T191" s="140" t="s">
        <v>2346</v>
      </c>
      <c r="U191" s="140" t="s">
        <v>2347</v>
      </c>
      <c r="V191" s="186"/>
      <c r="W191" s="138" t="s">
        <v>2348</v>
      </c>
      <c r="X191" s="144" t="s">
        <v>241</v>
      </c>
      <c r="AA191" s="145">
        <f>IF(OR(J191="Fail",ISBLANK(J191)),INDEX('Issue Code Table'!C:C,MATCH(N:N,'Issue Code Table'!A:A,0)),IF(M191="Critical",6,IF(M191="Significant",5,IF(M191="Moderate",3,2))))</f>
        <v>5</v>
      </c>
    </row>
    <row r="192" spans="1:27" ht="128.25" customHeight="1" x14ac:dyDescent="0.25">
      <c r="A192" s="256" t="s">
        <v>2349</v>
      </c>
      <c r="B192" s="288" t="s">
        <v>339</v>
      </c>
      <c r="C192" s="279" t="s">
        <v>340</v>
      </c>
      <c r="D192" s="140" t="s">
        <v>211</v>
      </c>
      <c r="E192" s="140" t="s">
        <v>2350</v>
      </c>
      <c r="F192" s="140" t="s">
        <v>2351</v>
      </c>
      <c r="G192" s="140" t="s">
        <v>2352</v>
      </c>
      <c r="H192" s="138" t="s">
        <v>2353</v>
      </c>
      <c r="I192" s="140"/>
      <c r="J192" s="284"/>
      <c r="K192" s="140" t="s">
        <v>2354</v>
      </c>
      <c r="L192" s="141"/>
      <c r="M192" s="151" t="s">
        <v>181</v>
      </c>
      <c r="N192" s="151" t="s">
        <v>789</v>
      </c>
      <c r="O192" s="140" t="s">
        <v>790</v>
      </c>
      <c r="P192" s="134"/>
      <c r="Q192" s="152" t="s">
        <v>2355</v>
      </c>
      <c r="R192" s="140" t="s">
        <v>2356</v>
      </c>
      <c r="S192" s="140" t="s">
        <v>2357</v>
      </c>
      <c r="T192" s="140" t="s">
        <v>2358</v>
      </c>
      <c r="U192" s="140" t="s">
        <v>351</v>
      </c>
      <c r="V192" s="186" t="s">
        <v>2359</v>
      </c>
      <c r="W192" s="138" t="s">
        <v>2360</v>
      </c>
      <c r="X192" s="144" t="s">
        <v>241</v>
      </c>
      <c r="AA192" s="145">
        <f>IF(OR(J192="Fail",ISBLANK(J192)),INDEX('Issue Code Table'!C:C,MATCH(N:N,'Issue Code Table'!A:A,0)),IF(M192="Critical",6,IF(M192="Significant",5,IF(M192="Moderate",3,2))))</f>
        <v>5</v>
      </c>
    </row>
    <row r="193" spans="1:27" ht="128.25" customHeight="1" x14ac:dyDescent="0.25">
      <c r="A193" s="256" t="s">
        <v>2361</v>
      </c>
      <c r="B193" s="148" t="s">
        <v>1631</v>
      </c>
      <c r="C193" s="148" t="s">
        <v>1632</v>
      </c>
      <c r="D193" s="140" t="s">
        <v>211</v>
      </c>
      <c r="E193" s="140" t="s">
        <v>2362</v>
      </c>
      <c r="F193" s="140" t="s">
        <v>2363</v>
      </c>
      <c r="G193" s="140" t="s">
        <v>2364</v>
      </c>
      <c r="H193" s="138" t="s">
        <v>2365</v>
      </c>
      <c r="I193" s="140"/>
      <c r="J193" s="284"/>
      <c r="K193" s="140" t="s">
        <v>2366</v>
      </c>
      <c r="L193" s="141"/>
      <c r="M193" s="151" t="s">
        <v>217</v>
      </c>
      <c r="N193" s="151" t="s">
        <v>2367</v>
      </c>
      <c r="O193" s="140" t="s">
        <v>2368</v>
      </c>
      <c r="P193" s="134"/>
      <c r="Q193" s="152" t="s">
        <v>2369</v>
      </c>
      <c r="R193" s="140" t="s">
        <v>2370</v>
      </c>
      <c r="S193" s="140" t="s">
        <v>2371</v>
      </c>
      <c r="T193" s="140" t="s">
        <v>2372</v>
      </c>
      <c r="U193" s="140" t="s">
        <v>351</v>
      </c>
      <c r="V193" s="186" t="s">
        <v>2373</v>
      </c>
      <c r="W193" s="138" t="s">
        <v>2374</v>
      </c>
      <c r="X193" s="144"/>
      <c r="AA193" s="145">
        <f>IF(OR(J193="Fail",ISBLANK(J193)),INDEX('Issue Code Table'!C:C,MATCH(N:N,'Issue Code Table'!A:A,0)),IF(M193="Critical",6,IF(M193="Significant",5,IF(M193="Moderate",3,2))))</f>
        <v>3</v>
      </c>
    </row>
    <row r="194" spans="1:27" ht="128.25" customHeight="1" x14ac:dyDescent="0.25">
      <c r="A194" s="256" t="s">
        <v>2375</v>
      </c>
      <c r="B194" s="148" t="s">
        <v>209</v>
      </c>
      <c r="C194" s="148" t="s">
        <v>210</v>
      </c>
      <c r="D194" s="167" t="s">
        <v>211</v>
      </c>
      <c r="E194" s="140" t="s">
        <v>2376</v>
      </c>
      <c r="F194" s="140" t="s">
        <v>2377</v>
      </c>
      <c r="G194" s="140" t="s">
        <v>2378</v>
      </c>
      <c r="H194" s="265" t="s">
        <v>2379</v>
      </c>
      <c r="I194" s="140"/>
      <c r="J194" s="284"/>
      <c r="K194" s="265" t="s">
        <v>2380</v>
      </c>
      <c r="L194" s="169"/>
      <c r="M194" s="142" t="s">
        <v>217</v>
      </c>
      <c r="N194" s="142" t="s">
        <v>764</v>
      </c>
      <c r="O194" s="168" t="s">
        <v>765</v>
      </c>
      <c r="P194" s="134"/>
      <c r="Q194" s="152" t="s">
        <v>2381</v>
      </c>
      <c r="R194" s="140" t="s">
        <v>2382</v>
      </c>
      <c r="S194" s="140" t="s">
        <v>2383</v>
      </c>
      <c r="T194" s="140" t="s">
        <v>2384</v>
      </c>
      <c r="U194" s="140" t="s">
        <v>2385</v>
      </c>
      <c r="V194" s="186" t="s">
        <v>2386</v>
      </c>
      <c r="W194" s="138" t="s">
        <v>2387</v>
      </c>
      <c r="X194" s="144"/>
      <c r="AA194" s="145">
        <f>IF(OR(J194="Fail",ISBLANK(J194)),INDEX('Issue Code Table'!C:C,MATCH(N:N,'Issue Code Table'!A:A,0)),IF(M194="Critical",6,IF(M194="Significant",5,IF(M194="Moderate",3,2))))</f>
        <v>4</v>
      </c>
    </row>
    <row r="195" spans="1:27" ht="128.25" customHeight="1" x14ac:dyDescent="0.25">
      <c r="A195" s="256" t="s">
        <v>2388</v>
      </c>
      <c r="B195" s="148" t="s">
        <v>2389</v>
      </c>
      <c r="C195" s="148" t="s">
        <v>2390</v>
      </c>
      <c r="D195" s="140" t="s">
        <v>211</v>
      </c>
      <c r="E195" s="140" t="s">
        <v>2391</v>
      </c>
      <c r="F195" s="140" t="s">
        <v>2392</v>
      </c>
      <c r="G195" s="140" t="s">
        <v>2393</v>
      </c>
      <c r="H195" s="138" t="s">
        <v>2394</v>
      </c>
      <c r="I195" s="140"/>
      <c r="J195" s="284"/>
      <c r="K195" s="140" t="s">
        <v>2395</v>
      </c>
      <c r="L195" s="141"/>
      <c r="M195" s="151" t="s">
        <v>217</v>
      </c>
      <c r="N195" s="151" t="s">
        <v>2396</v>
      </c>
      <c r="O195" s="140" t="s">
        <v>2397</v>
      </c>
      <c r="P195" s="134"/>
      <c r="Q195" s="152" t="s">
        <v>2398</v>
      </c>
      <c r="R195" s="140" t="s">
        <v>2399</v>
      </c>
      <c r="S195" s="140" t="s">
        <v>2400</v>
      </c>
      <c r="T195" s="140" t="s">
        <v>2401</v>
      </c>
      <c r="U195" s="140" t="s">
        <v>351</v>
      </c>
      <c r="V195" s="186" t="s">
        <v>2402</v>
      </c>
      <c r="W195" s="138" t="s">
        <v>2403</v>
      </c>
      <c r="X195" s="144"/>
      <c r="AA195" s="145">
        <f>IF(OR(J195="Fail",ISBLANK(J195)),INDEX('Issue Code Table'!C:C,MATCH(N:N,'Issue Code Table'!A:A,0)),IF(M195="Critical",6,IF(M195="Significant",5,IF(M195="Moderate",3,2))))</f>
        <v>5</v>
      </c>
    </row>
    <row r="196" spans="1:27" ht="128.25" customHeight="1" x14ac:dyDescent="0.25">
      <c r="A196" s="256" t="s">
        <v>2404</v>
      </c>
      <c r="B196" s="148" t="s">
        <v>2405</v>
      </c>
      <c r="C196" s="148" t="s">
        <v>2406</v>
      </c>
      <c r="D196" s="140" t="s">
        <v>211</v>
      </c>
      <c r="E196" s="140" t="s">
        <v>2407</v>
      </c>
      <c r="F196" s="140" t="s">
        <v>2408</v>
      </c>
      <c r="G196" s="140" t="s">
        <v>2409</v>
      </c>
      <c r="H196" s="138" t="s">
        <v>2410</v>
      </c>
      <c r="I196" s="140"/>
      <c r="J196" s="284"/>
      <c r="K196" s="140" t="s">
        <v>2411</v>
      </c>
      <c r="L196" s="141"/>
      <c r="M196" s="151" t="s">
        <v>217</v>
      </c>
      <c r="N196" s="151" t="s">
        <v>2412</v>
      </c>
      <c r="O196" s="140" t="s">
        <v>2413</v>
      </c>
      <c r="P196" s="134"/>
      <c r="Q196" s="152" t="s">
        <v>2398</v>
      </c>
      <c r="R196" s="140" t="s">
        <v>2414</v>
      </c>
      <c r="S196" s="140" t="s">
        <v>2415</v>
      </c>
      <c r="T196" s="140" t="s">
        <v>2416</v>
      </c>
      <c r="U196" s="140" t="s">
        <v>2417</v>
      </c>
      <c r="V196" s="186" t="s">
        <v>2402</v>
      </c>
      <c r="W196" s="138" t="s">
        <v>2418</v>
      </c>
      <c r="X196" s="144"/>
      <c r="AA196" s="145">
        <f>IF(OR(J196="Fail",ISBLANK(J196)),INDEX('Issue Code Table'!C:C,MATCH(N:N,'Issue Code Table'!A:A,0)),IF(M196="Critical",6,IF(M196="Significant",5,IF(M196="Moderate",3,2))))</f>
        <v>5</v>
      </c>
    </row>
    <row r="197" spans="1:27" ht="128.25" customHeight="1" x14ac:dyDescent="0.25">
      <c r="A197" s="256" t="s">
        <v>2419</v>
      </c>
      <c r="B197" s="148" t="s">
        <v>2405</v>
      </c>
      <c r="C197" s="148" t="s">
        <v>2406</v>
      </c>
      <c r="D197" s="140" t="s">
        <v>211</v>
      </c>
      <c r="E197" s="140" t="s">
        <v>2420</v>
      </c>
      <c r="F197" s="140" t="s">
        <v>2421</v>
      </c>
      <c r="G197" s="140" t="s">
        <v>2422</v>
      </c>
      <c r="H197" s="138" t="s">
        <v>2423</v>
      </c>
      <c r="I197" s="140"/>
      <c r="J197" s="284"/>
      <c r="K197" s="140" t="s">
        <v>2424</v>
      </c>
      <c r="L197" s="141"/>
      <c r="M197" s="151" t="s">
        <v>217</v>
      </c>
      <c r="N197" s="151" t="s">
        <v>2412</v>
      </c>
      <c r="O197" s="140" t="s">
        <v>2413</v>
      </c>
      <c r="P197" s="134"/>
      <c r="Q197" s="152" t="s">
        <v>2398</v>
      </c>
      <c r="R197" s="140" t="s">
        <v>2425</v>
      </c>
      <c r="S197" s="140" t="s">
        <v>2426</v>
      </c>
      <c r="T197" s="140" t="s">
        <v>2427</v>
      </c>
      <c r="U197" s="140" t="s">
        <v>351</v>
      </c>
      <c r="V197" s="186" t="s">
        <v>2428</v>
      </c>
      <c r="W197" s="138" t="s">
        <v>2429</v>
      </c>
      <c r="X197" s="144"/>
      <c r="AA197" s="145">
        <f>IF(OR(J197="Fail",ISBLANK(J197)),INDEX('Issue Code Table'!C:C,MATCH(N:N,'Issue Code Table'!A:A,0)),IF(M197="Critical",6,IF(M197="Significant",5,IF(M197="Moderate",3,2))))</f>
        <v>5</v>
      </c>
    </row>
    <row r="198" spans="1:27" ht="128.25" customHeight="1" x14ac:dyDescent="0.25">
      <c r="A198" s="256" t="s">
        <v>2430</v>
      </c>
      <c r="B198" s="148" t="s">
        <v>2405</v>
      </c>
      <c r="C198" s="148" t="s">
        <v>2406</v>
      </c>
      <c r="D198" s="167" t="s">
        <v>211</v>
      </c>
      <c r="E198" s="140" t="s">
        <v>2431</v>
      </c>
      <c r="F198" s="140" t="s">
        <v>2432</v>
      </c>
      <c r="G198" s="140" t="s">
        <v>2433</v>
      </c>
      <c r="H198" s="167" t="s">
        <v>2434</v>
      </c>
      <c r="I198" s="140"/>
      <c r="J198" s="284"/>
      <c r="K198" s="167" t="s">
        <v>2435</v>
      </c>
      <c r="L198" s="169"/>
      <c r="M198" s="162" t="s">
        <v>181</v>
      </c>
      <c r="N198" s="162" t="s">
        <v>789</v>
      </c>
      <c r="O198" s="162" t="s">
        <v>790</v>
      </c>
      <c r="P198" s="134"/>
      <c r="Q198" s="152" t="s">
        <v>2436</v>
      </c>
      <c r="R198" s="140" t="s">
        <v>2437</v>
      </c>
      <c r="S198" s="140" t="s">
        <v>2438</v>
      </c>
      <c r="T198" s="140" t="s">
        <v>2439</v>
      </c>
      <c r="U198" s="140" t="s">
        <v>2440</v>
      </c>
      <c r="V198" s="186" t="s">
        <v>2441</v>
      </c>
      <c r="W198" s="138" t="s">
        <v>2442</v>
      </c>
      <c r="X198" s="144" t="s">
        <v>241</v>
      </c>
      <c r="AA198" s="145">
        <f>IF(OR(J198="Fail",ISBLANK(J198)),INDEX('Issue Code Table'!C:C,MATCH(N:N,'Issue Code Table'!A:A,0)),IF(M198="Critical",6,IF(M198="Significant",5,IF(M198="Moderate",3,2))))</f>
        <v>5</v>
      </c>
    </row>
    <row r="199" spans="1:27" ht="128.25" customHeight="1" x14ac:dyDescent="0.25">
      <c r="A199" s="256" t="s">
        <v>2443</v>
      </c>
      <c r="B199" s="148" t="s">
        <v>2405</v>
      </c>
      <c r="C199" s="148" t="s">
        <v>2406</v>
      </c>
      <c r="D199" s="167" t="s">
        <v>211</v>
      </c>
      <c r="E199" s="140" t="s">
        <v>2444</v>
      </c>
      <c r="F199" s="140" t="s">
        <v>2445</v>
      </c>
      <c r="G199" s="140" t="s">
        <v>2446</v>
      </c>
      <c r="H199" s="167" t="s">
        <v>2447</v>
      </c>
      <c r="I199" s="140"/>
      <c r="J199" s="284"/>
      <c r="K199" s="167" t="s">
        <v>2448</v>
      </c>
      <c r="L199" s="169"/>
      <c r="M199" s="162" t="s">
        <v>181</v>
      </c>
      <c r="N199" s="162" t="s">
        <v>789</v>
      </c>
      <c r="O199" s="162" t="s">
        <v>790</v>
      </c>
      <c r="P199" s="134"/>
      <c r="Q199" s="152" t="s">
        <v>2436</v>
      </c>
      <c r="R199" s="140" t="s">
        <v>2449</v>
      </c>
      <c r="S199" s="140" t="s">
        <v>2450</v>
      </c>
      <c r="T199" s="140" t="s">
        <v>2451</v>
      </c>
      <c r="U199" s="140" t="s">
        <v>2452</v>
      </c>
      <c r="V199" s="186" t="s">
        <v>2453</v>
      </c>
      <c r="W199" s="138" t="s">
        <v>2454</v>
      </c>
      <c r="X199" s="144" t="s">
        <v>241</v>
      </c>
      <c r="AA199" s="145">
        <f>IF(OR(J199="Fail",ISBLANK(J199)),INDEX('Issue Code Table'!C:C,MATCH(N:N,'Issue Code Table'!A:A,0)),IF(M199="Critical",6,IF(M199="Significant",5,IF(M199="Moderate",3,2))))</f>
        <v>5</v>
      </c>
    </row>
    <row r="200" spans="1:27" ht="128.25" customHeight="1" x14ac:dyDescent="0.25">
      <c r="A200" s="256" t="s">
        <v>2455</v>
      </c>
      <c r="B200" s="148" t="s">
        <v>2405</v>
      </c>
      <c r="C200" s="148" t="s">
        <v>2406</v>
      </c>
      <c r="D200" s="167" t="s">
        <v>211</v>
      </c>
      <c r="E200" s="140" t="s">
        <v>2456</v>
      </c>
      <c r="F200" s="140" t="s">
        <v>2457</v>
      </c>
      <c r="G200" s="140" t="s">
        <v>2458</v>
      </c>
      <c r="H200" s="167" t="s">
        <v>2459</v>
      </c>
      <c r="I200" s="140"/>
      <c r="J200" s="284"/>
      <c r="K200" s="167" t="s">
        <v>2460</v>
      </c>
      <c r="L200" s="169"/>
      <c r="M200" s="162" t="s">
        <v>181</v>
      </c>
      <c r="N200" s="162" t="s">
        <v>789</v>
      </c>
      <c r="O200" s="162" t="s">
        <v>790</v>
      </c>
      <c r="P200" s="134"/>
      <c r="Q200" s="152" t="s">
        <v>2436</v>
      </c>
      <c r="R200" s="140" t="s">
        <v>2461</v>
      </c>
      <c r="S200" s="140" t="s">
        <v>2462</v>
      </c>
      <c r="T200" s="140" t="s">
        <v>2463</v>
      </c>
      <c r="U200" s="140" t="s">
        <v>2464</v>
      </c>
      <c r="V200" s="186" t="s">
        <v>2465</v>
      </c>
      <c r="W200" s="138" t="s">
        <v>2466</v>
      </c>
      <c r="X200" s="144" t="s">
        <v>241</v>
      </c>
      <c r="AA200" s="145">
        <f>IF(OR(J200="Fail",ISBLANK(J200)),INDEX('Issue Code Table'!C:C,MATCH(N:N,'Issue Code Table'!A:A,0)),IF(M200="Critical",6,IF(M200="Significant",5,IF(M200="Moderate",3,2))))</f>
        <v>5</v>
      </c>
    </row>
    <row r="201" spans="1:27" ht="128.25" customHeight="1" x14ac:dyDescent="0.25">
      <c r="A201" s="256" t="s">
        <v>2467</v>
      </c>
      <c r="B201" s="148" t="s">
        <v>1284</v>
      </c>
      <c r="C201" s="148" t="s">
        <v>1285</v>
      </c>
      <c r="D201" s="140" t="s">
        <v>211</v>
      </c>
      <c r="E201" s="140" t="s">
        <v>2468</v>
      </c>
      <c r="F201" s="140" t="s">
        <v>2469</v>
      </c>
      <c r="G201" s="140" t="s">
        <v>2470</v>
      </c>
      <c r="H201" s="138" t="s">
        <v>2471</v>
      </c>
      <c r="I201" s="140"/>
      <c r="J201" s="284"/>
      <c r="K201" s="149" t="s">
        <v>2472</v>
      </c>
      <c r="L201" s="141"/>
      <c r="M201" s="150" t="s">
        <v>181</v>
      </c>
      <c r="N201" s="150" t="s">
        <v>789</v>
      </c>
      <c r="O201" s="140" t="s">
        <v>790</v>
      </c>
      <c r="P201" s="134"/>
      <c r="Q201" s="152" t="s">
        <v>2473</v>
      </c>
      <c r="R201" s="140" t="s">
        <v>2474</v>
      </c>
      <c r="S201" s="140" t="s">
        <v>2475</v>
      </c>
      <c r="T201" s="140" t="s">
        <v>2476</v>
      </c>
      <c r="U201" s="140" t="s">
        <v>2477</v>
      </c>
      <c r="V201" s="186" t="s">
        <v>2478</v>
      </c>
      <c r="W201" s="138" t="s">
        <v>2479</v>
      </c>
      <c r="X201" s="144" t="s">
        <v>241</v>
      </c>
      <c r="AA201" s="145">
        <f>IF(OR(J201="Fail",ISBLANK(J201)),INDEX('Issue Code Table'!C:C,MATCH(N:N,'Issue Code Table'!A:A,0)),IF(M201="Critical",6,IF(M201="Significant",5,IF(M201="Moderate",3,2))))</f>
        <v>5</v>
      </c>
    </row>
    <row r="202" spans="1:27" ht="128.25" customHeight="1" x14ac:dyDescent="0.25">
      <c r="A202" s="256" t="s">
        <v>2480</v>
      </c>
      <c r="B202" s="148" t="s">
        <v>1284</v>
      </c>
      <c r="C202" s="148" t="s">
        <v>1285</v>
      </c>
      <c r="D202" s="140" t="s">
        <v>211</v>
      </c>
      <c r="E202" s="140" t="s">
        <v>2481</v>
      </c>
      <c r="F202" s="140" t="s">
        <v>2482</v>
      </c>
      <c r="G202" s="140" t="s">
        <v>2483</v>
      </c>
      <c r="H202" s="138" t="s">
        <v>2484</v>
      </c>
      <c r="I202" s="140"/>
      <c r="J202" s="284"/>
      <c r="K202" s="149" t="s">
        <v>2485</v>
      </c>
      <c r="L202" s="141"/>
      <c r="M202" s="150" t="s">
        <v>181</v>
      </c>
      <c r="N202" s="150" t="s">
        <v>789</v>
      </c>
      <c r="O202" s="140" t="s">
        <v>790</v>
      </c>
      <c r="P202" s="134"/>
      <c r="Q202" s="152" t="s">
        <v>2473</v>
      </c>
      <c r="R202" s="140" t="s">
        <v>2486</v>
      </c>
      <c r="S202" s="140" t="s">
        <v>2487</v>
      </c>
      <c r="T202" s="140" t="s">
        <v>2488</v>
      </c>
      <c r="U202" s="140" t="s">
        <v>2489</v>
      </c>
      <c r="V202" s="186" t="s">
        <v>2490</v>
      </c>
      <c r="W202" s="138" t="s">
        <v>2491</v>
      </c>
      <c r="X202" s="144" t="s">
        <v>241</v>
      </c>
      <c r="AA202" s="145">
        <f>IF(OR(J202="Fail",ISBLANK(J202)),INDEX('Issue Code Table'!C:C,MATCH(N:N,'Issue Code Table'!A:A,0)),IF(M202="Critical",6,IF(M202="Significant",5,IF(M202="Moderate",3,2))))</f>
        <v>5</v>
      </c>
    </row>
    <row r="203" spans="1:27" ht="128.25" customHeight="1" x14ac:dyDescent="0.25">
      <c r="A203" s="256" t="s">
        <v>2492</v>
      </c>
      <c r="B203" s="148" t="s">
        <v>1284</v>
      </c>
      <c r="C203" s="148" t="s">
        <v>1285</v>
      </c>
      <c r="D203" s="140" t="s">
        <v>211</v>
      </c>
      <c r="E203" s="140" t="s">
        <v>2493</v>
      </c>
      <c r="F203" s="140" t="s">
        <v>2494</v>
      </c>
      <c r="G203" s="140" t="s">
        <v>2495</v>
      </c>
      <c r="H203" s="138" t="s">
        <v>2496</v>
      </c>
      <c r="I203" s="140"/>
      <c r="J203" s="284"/>
      <c r="K203" s="149" t="s">
        <v>2497</v>
      </c>
      <c r="L203" s="141"/>
      <c r="M203" s="150" t="s">
        <v>181</v>
      </c>
      <c r="N203" s="150" t="s">
        <v>789</v>
      </c>
      <c r="O203" s="140" t="s">
        <v>790</v>
      </c>
      <c r="P203" s="134"/>
      <c r="Q203" s="152" t="s">
        <v>2473</v>
      </c>
      <c r="R203" s="140" t="s">
        <v>2498</v>
      </c>
      <c r="S203" s="140" t="s">
        <v>2487</v>
      </c>
      <c r="T203" s="140" t="s">
        <v>2499</v>
      </c>
      <c r="U203" s="140" t="s">
        <v>351</v>
      </c>
      <c r="V203" s="186" t="s">
        <v>2500</v>
      </c>
      <c r="W203" s="138" t="s">
        <v>2501</v>
      </c>
      <c r="X203" s="144" t="s">
        <v>241</v>
      </c>
      <c r="AA203" s="145">
        <f>IF(OR(J203="Fail",ISBLANK(J203)),INDEX('Issue Code Table'!C:C,MATCH(N:N,'Issue Code Table'!A:A,0)),IF(M203="Critical",6,IF(M203="Significant",5,IF(M203="Moderate",3,2))))</f>
        <v>5</v>
      </c>
    </row>
    <row r="204" spans="1:27" ht="128.25" customHeight="1" x14ac:dyDescent="0.25">
      <c r="A204" s="256" t="s">
        <v>2502</v>
      </c>
      <c r="B204" s="148" t="s">
        <v>1284</v>
      </c>
      <c r="C204" s="148" t="s">
        <v>1285</v>
      </c>
      <c r="D204" s="140" t="s">
        <v>211</v>
      </c>
      <c r="E204" s="140" t="s">
        <v>2503</v>
      </c>
      <c r="F204" s="140" t="s">
        <v>2504</v>
      </c>
      <c r="G204" s="140" t="s">
        <v>2505</v>
      </c>
      <c r="H204" s="138" t="s">
        <v>2506</v>
      </c>
      <c r="I204" s="140"/>
      <c r="J204" s="284"/>
      <c r="K204" s="149" t="s">
        <v>2507</v>
      </c>
      <c r="L204" s="141"/>
      <c r="M204" s="150" t="s">
        <v>217</v>
      </c>
      <c r="N204" s="150" t="s">
        <v>789</v>
      </c>
      <c r="O204" s="140" t="s">
        <v>790</v>
      </c>
      <c r="P204" s="134"/>
      <c r="Q204" s="152" t="s">
        <v>2473</v>
      </c>
      <c r="R204" s="140" t="s">
        <v>2508</v>
      </c>
      <c r="S204" s="140" t="s">
        <v>2509</v>
      </c>
      <c r="T204" s="140" t="s">
        <v>2510</v>
      </c>
      <c r="U204" s="140" t="s">
        <v>2511</v>
      </c>
      <c r="V204" s="186" t="s">
        <v>2512</v>
      </c>
      <c r="W204" s="138" t="s">
        <v>2513</v>
      </c>
      <c r="X204" s="144"/>
      <c r="AA204" s="145">
        <f>IF(OR(J204="Fail",ISBLANK(J204)),INDEX('Issue Code Table'!C:C,MATCH(N:N,'Issue Code Table'!A:A,0)),IF(M204="Critical",6,IF(M204="Significant",5,IF(M204="Moderate",3,2))))</f>
        <v>5</v>
      </c>
    </row>
    <row r="205" spans="1:27" ht="128.25" customHeight="1" x14ac:dyDescent="0.25">
      <c r="A205" s="256" t="s">
        <v>2514</v>
      </c>
      <c r="B205" s="148" t="s">
        <v>1284</v>
      </c>
      <c r="C205" s="148" t="s">
        <v>1285</v>
      </c>
      <c r="D205" s="140" t="s">
        <v>211</v>
      </c>
      <c r="E205" s="140" t="s">
        <v>2515</v>
      </c>
      <c r="F205" s="140" t="s">
        <v>2516</v>
      </c>
      <c r="G205" s="140" t="s">
        <v>2517</v>
      </c>
      <c r="H205" s="167" t="s">
        <v>2518</v>
      </c>
      <c r="I205" s="140"/>
      <c r="J205" s="284"/>
      <c r="K205" s="138" t="s">
        <v>2519</v>
      </c>
      <c r="L205" s="141"/>
      <c r="M205" s="142" t="s">
        <v>181</v>
      </c>
      <c r="N205" s="142" t="s">
        <v>789</v>
      </c>
      <c r="O205" s="168" t="s">
        <v>790</v>
      </c>
      <c r="P205" s="134"/>
      <c r="Q205" s="152" t="s">
        <v>2473</v>
      </c>
      <c r="R205" s="140" t="s">
        <v>2520</v>
      </c>
      <c r="S205" s="140" t="s">
        <v>2521</v>
      </c>
      <c r="T205" s="140" t="s">
        <v>2522</v>
      </c>
      <c r="U205" s="140" t="s">
        <v>2523</v>
      </c>
      <c r="V205" s="186" t="s">
        <v>2524</v>
      </c>
      <c r="W205" s="138" t="s">
        <v>2525</v>
      </c>
      <c r="X205" s="144" t="s">
        <v>241</v>
      </c>
      <c r="AA205" s="145">
        <f>IF(OR(J205="Fail",ISBLANK(J205)),INDEX('Issue Code Table'!C:C,MATCH(N:N,'Issue Code Table'!A:A,0)),IF(M205="Critical",6,IF(M205="Significant",5,IF(M205="Moderate",3,2))))</f>
        <v>5</v>
      </c>
    </row>
    <row r="206" spans="1:27" ht="128.25" customHeight="1" x14ac:dyDescent="0.25">
      <c r="A206" s="256" t="s">
        <v>2526</v>
      </c>
      <c r="B206" s="138" t="s">
        <v>1284</v>
      </c>
      <c r="C206" s="138" t="s">
        <v>1285</v>
      </c>
      <c r="D206" s="140" t="s">
        <v>211</v>
      </c>
      <c r="E206" s="140" t="s">
        <v>2527</v>
      </c>
      <c r="F206" s="140" t="s">
        <v>2528</v>
      </c>
      <c r="G206" s="140" t="s">
        <v>2529</v>
      </c>
      <c r="H206" s="167" t="s">
        <v>2530</v>
      </c>
      <c r="I206" s="140"/>
      <c r="J206" s="284"/>
      <c r="K206" s="138" t="s">
        <v>2531</v>
      </c>
      <c r="L206" s="141"/>
      <c r="M206" s="142" t="s">
        <v>181</v>
      </c>
      <c r="N206" s="142" t="s">
        <v>1330</v>
      </c>
      <c r="O206" s="168" t="s">
        <v>1331</v>
      </c>
      <c r="P206" s="134"/>
      <c r="Q206" s="152" t="s">
        <v>2473</v>
      </c>
      <c r="R206" s="140" t="s">
        <v>2532</v>
      </c>
      <c r="S206" s="140" t="s">
        <v>2533</v>
      </c>
      <c r="T206" s="140" t="s">
        <v>2534</v>
      </c>
      <c r="U206" s="140" t="s">
        <v>351</v>
      </c>
      <c r="V206" s="186" t="s">
        <v>2535</v>
      </c>
      <c r="W206" s="138" t="s">
        <v>2536</v>
      </c>
      <c r="X206" s="144" t="s">
        <v>241</v>
      </c>
      <c r="Y206" s="130"/>
      <c r="AA206" s="145">
        <f>IF(OR(J206="Fail",ISBLANK(J206)),INDEX('Issue Code Table'!C:C,MATCH(N:N,'Issue Code Table'!A:A,0)),IF(M206="Critical",6,IF(M206="Significant",5,IF(M206="Moderate",3,2))))</f>
        <v>5</v>
      </c>
    </row>
    <row r="207" spans="1:27" ht="128.25" customHeight="1" x14ac:dyDescent="0.25">
      <c r="A207" s="256" t="s">
        <v>2537</v>
      </c>
      <c r="B207" s="148" t="s">
        <v>1284</v>
      </c>
      <c r="C207" s="148" t="s">
        <v>1285</v>
      </c>
      <c r="D207" s="140" t="s">
        <v>211</v>
      </c>
      <c r="E207" s="140" t="s">
        <v>2538</v>
      </c>
      <c r="F207" s="140" t="s">
        <v>2539</v>
      </c>
      <c r="G207" s="140" t="s">
        <v>2540</v>
      </c>
      <c r="H207" s="167" t="s">
        <v>2541</v>
      </c>
      <c r="I207" s="140"/>
      <c r="J207" s="284"/>
      <c r="K207" s="138" t="s">
        <v>2542</v>
      </c>
      <c r="L207" s="141"/>
      <c r="M207" s="142" t="s">
        <v>181</v>
      </c>
      <c r="N207" s="142" t="s">
        <v>789</v>
      </c>
      <c r="O207" s="168" t="s">
        <v>790</v>
      </c>
      <c r="P207" s="134"/>
      <c r="Q207" s="152" t="s">
        <v>2543</v>
      </c>
      <c r="R207" s="140" t="s">
        <v>2544</v>
      </c>
      <c r="S207" s="140" t="s">
        <v>2545</v>
      </c>
      <c r="T207" s="140" t="s">
        <v>2546</v>
      </c>
      <c r="U207" s="140" t="s">
        <v>351</v>
      </c>
      <c r="V207" s="186" t="s">
        <v>2547</v>
      </c>
      <c r="W207" s="138" t="s">
        <v>2548</v>
      </c>
      <c r="X207" s="144" t="s">
        <v>241</v>
      </c>
      <c r="AA207" s="145">
        <f>IF(OR(J207="Fail",ISBLANK(J207)),INDEX('Issue Code Table'!C:C,MATCH(N:N,'Issue Code Table'!A:A,0)),IF(M207="Critical",6,IF(M207="Significant",5,IF(M207="Moderate",3,2))))</f>
        <v>5</v>
      </c>
    </row>
    <row r="208" spans="1:27" ht="128.25" customHeight="1" x14ac:dyDescent="0.25">
      <c r="A208" s="256" t="s">
        <v>2549</v>
      </c>
      <c r="B208" s="148" t="s">
        <v>1284</v>
      </c>
      <c r="C208" s="148" t="s">
        <v>1285</v>
      </c>
      <c r="D208" s="140" t="s">
        <v>211</v>
      </c>
      <c r="E208" s="140" t="s">
        <v>2550</v>
      </c>
      <c r="F208" s="140" t="s">
        <v>2539</v>
      </c>
      <c r="G208" s="140" t="s">
        <v>2551</v>
      </c>
      <c r="H208" s="167" t="s">
        <v>2552</v>
      </c>
      <c r="I208" s="140"/>
      <c r="J208" s="284"/>
      <c r="K208" s="138" t="s">
        <v>2553</v>
      </c>
      <c r="L208" s="141"/>
      <c r="M208" s="142" t="s">
        <v>181</v>
      </c>
      <c r="N208" s="142" t="s">
        <v>789</v>
      </c>
      <c r="O208" s="168" t="s">
        <v>790</v>
      </c>
      <c r="P208" s="134"/>
      <c r="Q208" s="152" t="s">
        <v>2543</v>
      </c>
      <c r="R208" s="140" t="s">
        <v>2554</v>
      </c>
      <c r="S208" s="140" t="s">
        <v>2545</v>
      </c>
      <c r="T208" s="140" t="s">
        <v>2555</v>
      </c>
      <c r="U208" s="140" t="s">
        <v>351</v>
      </c>
      <c r="V208" s="186" t="s">
        <v>2556</v>
      </c>
      <c r="W208" s="138" t="s">
        <v>2557</v>
      </c>
      <c r="X208" s="144" t="s">
        <v>241</v>
      </c>
      <c r="AA208" s="145">
        <f>IF(OR(J208="Fail",ISBLANK(J208)),INDEX('Issue Code Table'!C:C,MATCH(N:N,'Issue Code Table'!A:A,0)),IF(M208="Critical",6,IF(M208="Significant",5,IF(M208="Moderate",3,2))))</f>
        <v>5</v>
      </c>
    </row>
    <row r="209" spans="1:27" ht="128.25" customHeight="1" x14ac:dyDescent="0.25">
      <c r="A209" s="256" t="s">
        <v>2558</v>
      </c>
      <c r="B209" s="148" t="s">
        <v>2559</v>
      </c>
      <c r="C209" s="148" t="s">
        <v>2560</v>
      </c>
      <c r="D209" s="140" t="s">
        <v>211</v>
      </c>
      <c r="E209" s="140" t="s">
        <v>2561</v>
      </c>
      <c r="F209" s="140" t="s">
        <v>2562</v>
      </c>
      <c r="G209" s="140" t="s">
        <v>2563</v>
      </c>
      <c r="H209" s="140" t="s">
        <v>2564</v>
      </c>
      <c r="I209" s="140"/>
      <c r="J209" s="284"/>
      <c r="K209" s="149" t="s">
        <v>2565</v>
      </c>
      <c r="L209" s="141"/>
      <c r="M209" s="150" t="s">
        <v>181</v>
      </c>
      <c r="N209" s="150" t="s">
        <v>2566</v>
      </c>
      <c r="O209" s="158" t="s">
        <v>2567</v>
      </c>
      <c r="P209" s="134"/>
      <c r="Q209" s="152" t="s">
        <v>2568</v>
      </c>
      <c r="R209" s="140" t="s">
        <v>2569</v>
      </c>
      <c r="S209" s="140" t="s">
        <v>2570</v>
      </c>
      <c r="T209" s="140" t="s">
        <v>2571</v>
      </c>
      <c r="U209" s="140" t="s">
        <v>351</v>
      </c>
      <c r="V209" s="186" t="s">
        <v>2572</v>
      </c>
      <c r="W209" s="138" t="s">
        <v>2573</v>
      </c>
      <c r="X209" s="144" t="s">
        <v>241</v>
      </c>
      <c r="AA209" s="145">
        <f>IF(OR(J209="Fail",ISBLANK(J209)),INDEX('Issue Code Table'!C:C,MATCH(N:N,'Issue Code Table'!A:A,0)),IF(M209="Critical",6,IF(M209="Significant",5,IF(M209="Moderate",3,2))))</f>
        <v>6</v>
      </c>
    </row>
    <row r="210" spans="1:27" ht="128.25" customHeight="1" x14ac:dyDescent="0.25">
      <c r="A210" s="256" t="s">
        <v>2574</v>
      </c>
      <c r="B210" s="148" t="s">
        <v>2559</v>
      </c>
      <c r="C210" s="148" t="s">
        <v>2560</v>
      </c>
      <c r="D210" s="140" t="s">
        <v>211</v>
      </c>
      <c r="E210" s="140" t="s">
        <v>2575</v>
      </c>
      <c r="F210" s="140" t="s">
        <v>2576</v>
      </c>
      <c r="G210" s="140" t="s">
        <v>2577</v>
      </c>
      <c r="H210" s="140" t="s">
        <v>2578</v>
      </c>
      <c r="I210" s="140"/>
      <c r="J210" s="284"/>
      <c r="K210" s="149" t="s">
        <v>2579</v>
      </c>
      <c r="L210" s="141"/>
      <c r="M210" s="150" t="s">
        <v>181</v>
      </c>
      <c r="N210" s="150" t="s">
        <v>2566</v>
      </c>
      <c r="O210" s="158" t="s">
        <v>2567</v>
      </c>
      <c r="P210" s="134"/>
      <c r="Q210" s="152" t="s">
        <v>2568</v>
      </c>
      <c r="R210" s="140" t="s">
        <v>2580</v>
      </c>
      <c r="S210" s="140" t="s">
        <v>2581</v>
      </c>
      <c r="T210" s="140" t="s">
        <v>2582</v>
      </c>
      <c r="U210" s="140" t="s">
        <v>2583</v>
      </c>
      <c r="V210" s="186" t="s">
        <v>2584</v>
      </c>
      <c r="W210" s="138" t="s">
        <v>2585</v>
      </c>
      <c r="X210" s="144" t="s">
        <v>241</v>
      </c>
      <c r="AA210" s="145">
        <f>IF(OR(J210="Fail",ISBLANK(J210)),INDEX('Issue Code Table'!C:C,MATCH(N:N,'Issue Code Table'!A:A,0)),IF(M210="Critical",6,IF(M210="Significant",5,IF(M210="Moderate",3,2))))</f>
        <v>6</v>
      </c>
    </row>
    <row r="211" spans="1:27" ht="128.25" customHeight="1" x14ac:dyDescent="0.25">
      <c r="A211" s="256" t="s">
        <v>2586</v>
      </c>
      <c r="B211" s="148" t="s">
        <v>187</v>
      </c>
      <c r="C211" s="148" t="s">
        <v>188</v>
      </c>
      <c r="D211" s="140" t="s">
        <v>211</v>
      </c>
      <c r="E211" s="140" t="s">
        <v>2587</v>
      </c>
      <c r="F211" s="140" t="s">
        <v>2588</v>
      </c>
      <c r="G211" s="140" t="s">
        <v>2589</v>
      </c>
      <c r="H211" s="140" t="s">
        <v>2590</v>
      </c>
      <c r="I211" s="140"/>
      <c r="J211" s="284"/>
      <c r="K211" s="149" t="s">
        <v>2591</v>
      </c>
      <c r="L211" s="141"/>
      <c r="M211" s="150" t="s">
        <v>217</v>
      </c>
      <c r="N211" s="150" t="s">
        <v>764</v>
      </c>
      <c r="O211" s="158" t="s">
        <v>765</v>
      </c>
      <c r="P211" s="134"/>
      <c r="Q211" s="152" t="s">
        <v>2592</v>
      </c>
      <c r="R211" s="140" t="s">
        <v>2593</v>
      </c>
      <c r="S211" s="140" t="s">
        <v>2594</v>
      </c>
      <c r="T211" s="140" t="s">
        <v>2595</v>
      </c>
      <c r="U211" s="140" t="s">
        <v>2596</v>
      </c>
      <c r="V211" s="186" t="s">
        <v>2597</v>
      </c>
      <c r="W211" s="138" t="s">
        <v>2598</v>
      </c>
      <c r="X211" s="144"/>
      <c r="AA211" s="145">
        <f>IF(OR(J211="Fail",ISBLANK(J211)),INDEX('Issue Code Table'!C:C,MATCH(N:N,'Issue Code Table'!A:A,0)),IF(M211="Critical",6,IF(M211="Significant",5,IF(M211="Moderate",3,2))))</f>
        <v>4</v>
      </c>
    </row>
    <row r="212" spans="1:27" ht="128.25" customHeight="1" x14ac:dyDescent="0.25">
      <c r="A212" s="256" t="s">
        <v>2599</v>
      </c>
      <c r="B212" s="148" t="s">
        <v>2600</v>
      </c>
      <c r="C212" s="148" t="s">
        <v>2601</v>
      </c>
      <c r="D212" s="140" t="s">
        <v>211</v>
      </c>
      <c r="E212" s="140" t="s">
        <v>2602</v>
      </c>
      <c r="F212" s="140" t="s">
        <v>2603</v>
      </c>
      <c r="G212" s="140" t="s">
        <v>2604</v>
      </c>
      <c r="H212" s="140" t="s">
        <v>2605</v>
      </c>
      <c r="I212" s="140"/>
      <c r="J212" s="284"/>
      <c r="K212" s="149" t="s">
        <v>2606</v>
      </c>
      <c r="L212" s="141"/>
      <c r="M212" s="150" t="s">
        <v>181</v>
      </c>
      <c r="N212" s="150" t="s">
        <v>2607</v>
      </c>
      <c r="O212" s="158" t="s">
        <v>2608</v>
      </c>
      <c r="P212" s="134"/>
      <c r="Q212" s="152" t="s">
        <v>2609</v>
      </c>
      <c r="R212" s="140" t="s">
        <v>2610</v>
      </c>
      <c r="S212" s="140" t="s">
        <v>2611</v>
      </c>
      <c r="T212" s="140" t="s">
        <v>2612</v>
      </c>
      <c r="U212" s="140" t="s">
        <v>2613</v>
      </c>
      <c r="V212" s="186" t="s">
        <v>2614</v>
      </c>
      <c r="W212" s="138" t="s">
        <v>2615</v>
      </c>
      <c r="X212" s="144" t="s">
        <v>241</v>
      </c>
      <c r="AA212" s="145">
        <f>IF(OR(J212="Fail",ISBLANK(J212)),INDEX('Issue Code Table'!C:C,MATCH(N:N,'Issue Code Table'!A:A,0)),IF(M212="Critical",6,IF(M212="Significant",5,IF(M212="Moderate",3,2))))</f>
        <v>6</v>
      </c>
    </row>
    <row r="213" spans="1:27" ht="128.25" customHeight="1" x14ac:dyDescent="0.25">
      <c r="A213" s="256" t="s">
        <v>2616</v>
      </c>
      <c r="B213" s="148" t="s">
        <v>2600</v>
      </c>
      <c r="C213" s="148" t="s">
        <v>2601</v>
      </c>
      <c r="D213" s="140" t="s">
        <v>211</v>
      </c>
      <c r="E213" s="140" t="s">
        <v>2617</v>
      </c>
      <c r="F213" s="140" t="s">
        <v>2618</v>
      </c>
      <c r="G213" s="140" t="s">
        <v>2619</v>
      </c>
      <c r="H213" s="140" t="s">
        <v>2620</v>
      </c>
      <c r="I213" s="140"/>
      <c r="J213" s="284"/>
      <c r="K213" s="149" t="s">
        <v>2621</v>
      </c>
      <c r="L213" s="141"/>
      <c r="M213" s="150" t="s">
        <v>181</v>
      </c>
      <c r="N213" s="150" t="s">
        <v>2607</v>
      </c>
      <c r="O213" s="158" t="s">
        <v>2608</v>
      </c>
      <c r="P213" s="134"/>
      <c r="Q213" s="152" t="s">
        <v>2609</v>
      </c>
      <c r="R213" s="140" t="s">
        <v>2622</v>
      </c>
      <c r="S213" s="140" t="s">
        <v>2623</v>
      </c>
      <c r="T213" s="140" t="s">
        <v>2624</v>
      </c>
      <c r="U213" s="140" t="s">
        <v>2625</v>
      </c>
      <c r="V213" s="186" t="s">
        <v>2626</v>
      </c>
      <c r="W213" s="138" t="s">
        <v>2627</v>
      </c>
      <c r="X213" s="144" t="s">
        <v>241</v>
      </c>
      <c r="AA213" s="145">
        <f>IF(OR(J213="Fail",ISBLANK(J213)),INDEX('Issue Code Table'!C:C,MATCH(N:N,'Issue Code Table'!A:A,0)),IF(M213="Critical",6,IF(M213="Significant",5,IF(M213="Moderate",3,2))))</f>
        <v>6</v>
      </c>
    </row>
    <row r="214" spans="1:27" ht="128.25" customHeight="1" x14ac:dyDescent="0.25">
      <c r="A214" s="256" t="s">
        <v>2628</v>
      </c>
      <c r="B214" s="148" t="s">
        <v>2600</v>
      </c>
      <c r="C214" s="148" t="s">
        <v>2601</v>
      </c>
      <c r="D214" s="140" t="s">
        <v>211</v>
      </c>
      <c r="E214" s="140" t="s">
        <v>2629</v>
      </c>
      <c r="F214" s="140" t="s">
        <v>2630</v>
      </c>
      <c r="G214" s="140" t="s">
        <v>2631</v>
      </c>
      <c r="H214" s="140" t="s">
        <v>2632</v>
      </c>
      <c r="I214" s="140"/>
      <c r="J214" s="284"/>
      <c r="K214" s="149" t="s">
        <v>2633</v>
      </c>
      <c r="L214" s="141"/>
      <c r="M214" s="150" t="s">
        <v>181</v>
      </c>
      <c r="N214" s="150" t="s">
        <v>2607</v>
      </c>
      <c r="O214" s="158" t="s">
        <v>2608</v>
      </c>
      <c r="P214" s="134"/>
      <c r="Q214" s="152" t="s">
        <v>2609</v>
      </c>
      <c r="R214" s="140" t="s">
        <v>2634</v>
      </c>
      <c r="S214" s="140" t="s">
        <v>2611</v>
      </c>
      <c r="T214" s="140" t="s">
        <v>2635</v>
      </c>
      <c r="U214" s="140" t="s">
        <v>2636</v>
      </c>
      <c r="V214" s="186" t="s">
        <v>2637</v>
      </c>
      <c r="W214" s="138" t="s">
        <v>2638</v>
      </c>
      <c r="X214" s="144" t="s">
        <v>241</v>
      </c>
      <c r="AA214" s="145">
        <f>IF(OR(J214="Fail",ISBLANK(J214)),INDEX('Issue Code Table'!C:C,MATCH(N:N,'Issue Code Table'!A:A,0)),IF(M214="Critical",6,IF(M214="Significant",5,IF(M214="Moderate",3,2))))</f>
        <v>6</v>
      </c>
    </row>
    <row r="215" spans="1:27" ht="128.25" customHeight="1" x14ac:dyDescent="0.25">
      <c r="A215" s="256" t="s">
        <v>2639</v>
      </c>
      <c r="B215" s="148" t="s">
        <v>209</v>
      </c>
      <c r="C215" s="148" t="s">
        <v>210</v>
      </c>
      <c r="D215" s="140" t="s">
        <v>211</v>
      </c>
      <c r="E215" s="140" t="s">
        <v>2640</v>
      </c>
      <c r="F215" s="140" t="s">
        <v>2641</v>
      </c>
      <c r="G215" s="140" t="s">
        <v>2642</v>
      </c>
      <c r="H215" s="140" t="s">
        <v>2643</v>
      </c>
      <c r="I215" s="140"/>
      <c r="J215" s="284"/>
      <c r="K215" s="149" t="s">
        <v>2644</v>
      </c>
      <c r="L215" s="141"/>
      <c r="M215" s="150" t="s">
        <v>181</v>
      </c>
      <c r="N215" s="150" t="s">
        <v>789</v>
      </c>
      <c r="O215" s="158" t="s">
        <v>2645</v>
      </c>
      <c r="P215" s="134"/>
      <c r="Q215" s="152" t="s">
        <v>2646</v>
      </c>
      <c r="R215" s="140" t="s">
        <v>2647</v>
      </c>
      <c r="S215" s="140" t="s">
        <v>2648</v>
      </c>
      <c r="T215" s="140" t="s">
        <v>2649</v>
      </c>
      <c r="U215" s="140" t="s">
        <v>2650</v>
      </c>
      <c r="V215" s="186" t="s">
        <v>2651</v>
      </c>
      <c r="W215" s="138" t="s">
        <v>2652</v>
      </c>
      <c r="X215" s="144" t="s">
        <v>241</v>
      </c>
      <c r="AA215" s="145">
        <f>IF(OR(J215="Fail",ISBLANK(J215)),INDEX('Issue Code Table'!C:C,MATCH(N:N,'Issue Code Table'!A:A,0)),IF(M215="Critical",6,IF(M215="Significant",5,IF(M215="Moderate",3,2))))</f>
        <v>5</v>
      </c>
    </row>
    <row r="216" spans="1:27" ht="128.25" customHeight="1" x14ac:dyDescent="0.25">
      <c r="A216" s="256" t="s">
        <v>2653</v>
      </c>
      <c r="B216" s="148" t="s">
        <v>1284</v>
      </c>
      <c r="C216" s="148" t="s">
        <v>1285</v>
      </c>
      <c r="D216" s="140" t="s">
        <v>211</v>
      </c>
      <c r="E216" s="140" t="s">
        <v>2654</v>
      </c>
      <c r="F216" s="140" t="s">
        <v>2655</v>
      </c>
      <c r="G216" s="140" t="s">
        <v>2656</v>
      </c>
      <c r="H216" s="140" t="s">
        <v>2657</v>
      </c>
      <c r="I216" s="140"/>
      <c r="J216" s="284"/>
      <c r="K216" s="149" t="s">
        <v>2658</v>
      </c>
      <c r="L216" s="141"/>
      <c r="M216" s="150" t="s">
        <v>181</v>
      </c>
      <c r="N216" s="150" t="s">
        <v>789</v>
      </c>
      <c r="O216" s="158" t="s">
        <v>790</v>
      </c>
      <c r="P216" s="134"/>
      <c r="Q216" s="152" t="s">
        <v>2646</v>
      </c>
      <c r="R216" s="140" t="s">
        <v>2659</v>
      </c>
      <c r="S216" s="140" t="s">
        <v>2660</v>
      </c>
      <c r="T216" s="140" t="s">
        <v>2661</v>
      </c>
      <c r="U216" s="140" t="s">
        <v>351</v>
      </c>
      <c r="V216" s="186" t="s">
        <v>2662</v>
      </c>
      <c r="W216" s="138" t="s">
        <v>2663</v>
      </c>
      <c r="X216" s="144" t="s">
        <v>241</v>
      </c>
      <c r="AA216" s="145">
        <f>IF(OR(J216="Fail",ISBLANK(J216)),INDEX('Issue Code Table'!C:C,MATCH(N:N,'Issue Code Table'!A:A,0)),IF(M216="Critical",6,IF(M216="Significant",5,IF(M216="Moderate",3,2))))</f>
        <v>5</v>
      </c>
    </row>
    <row r="217" spans="1:27" ht="128.25" customHeight="1" x14ac:dyDescent="0.25">
      <c r="A217" s="256" t="s">
        <v>2664</v>
      </c>
      <c r="B217" s="148" t="s">
        <v>339</v>
      </c>
      <c r="C217" s="148" t="s">
        <v>340</v>
      </c>
      <c r="D217" s="148" t="s">
        <v>211</v>
      </c>
      <c r="E217" s="138" t="s">
        <v>2665</v>
      </c>
      <c r="F217" s="140" t="s">
        <v>2666</v>
      </c>
      <c r="G217" s="140" t="s">
        <v>2667</v>
      </c>
      <c r="H217" s="140" t="s">
        <v>2668</v>
      </c>
      <c r="I217" s="140"/>
      <c r="J217" s="284"/>
      <c r="K217" s="149" t="s">
        <v>2669</v>
      </c>
      <c r="L217" s="141"/>
      <c r="M217" s="162" t="s">
        <v>181</v>
      </c>
      <c r="N217" s="162" t="s">
        <v>789</v>
      </c>
      <c r="O217" s="162" t="s">
        <v>790</v>
      </c>
      <c r="P217" s="134"/>
      <c r="Q217" s="152" t="s">
        <v>2670</v>
      </c>
      <c r="R217" s="140" t="s">
        <v>2671</v>
      </c>
      <c r="S217" s="140" t="s">
        <v>2672</v>
      </c>
      <c r="T217" s="140" t="s">
        <v>2673</v>
      </c>
      <c r="U217" s="140"/>
      <c r="V217" s="186"/>
      <c r="W217" s="138" t="s">
        <v>2673</v>
      </c>
      <c r="X217" s="144" t="s">
        <v>241</v>
      </c>
      <c r="AA217" s="145">
        <f>IF(OR(J217="Fail",ISBLANK(J217)),INDEX('Issue Code Table'!C:C,MATCH(N:N,'Issue Code Table'!A:A,0)),IF(M217="Critical",6,IF(M217="Significant",5,IF(M217="Moderate",3,2))))</f>
        <v>5</v>
      </c>
    </row>
    <row r="218" spans="1:27" ht="128.25" customHeight="1" x14ac:dyDescent="0.25">
      <c r="A218" s="256" t="s">
        <v>2674</v>
      </c>
      <c r="B218" s="148" t="s">
        <v>339</v>
      </c>
      <c r="C218" s="148" t="s">
        <v>340</v>
      </c>
      <c r="D218" s="148" t="s">
        <v>211</v>
      </c>
      <c r="E218" s="140" t="s">
        <v>2675</v>
      </c>
      <c r="F218" s="140" t="s">
        <v>2676</v>
      </c>
      <c r="G218" s="140" t="s">
        <v>2677</v>
      </c>
      <c r="H218" s="140" t="s">
        <v>2678</v>
      </c>
      <c r="I218" s="140"/>
      <c r="J218" s="284"/>
      <c r="K218" s="140" t="s">
        <v>2679</v>
      </c>
      <c r="L218" s="141"/>
      <c r="M218" s="162" t="s">
        <v>181</v>
      </c>
      <c r="N218" s="162" t="s">
        <v>789</v>
      </c>
      <c r="O218" s="162" t="s">
        <v>790</v>
      </c>
      <c r="P218" s="134"/>
      <c r="Q218" s="152" t="s">
        <v>2670</v>
      </c>
      <c r="R218" s="140" t="s">
        <v>2680</v>
      </c>
      <c r="S218" s="140" t="s">
        <v>2681</v>
      </c>
      <c r="T218" s="140" t="s">
        <v>2682</v>
      </c>
      <c r="U218" s="140" t="s">
        <v>2683</v>
      </c>
      <c r="V218" s="186" t="s">
        <v>2684</v>
      </c>
      <c r="W218" s="138" t="s">
        <v>2685</v>
      </c>
      <c r="X218" s="144" t="s">
        <v>241</v>
      </c>
      <c r="AA218" s="145">
        <f>IF(OR(J218="Fail",ISBLANK(J218)),INDEX('Issue Code Table'!C:C,MATCH(N:N,'Issue Code Table'!A:A,0)),IF(M218="Critical",6,IF(M218="Significant",5,IF(M218="Moderate",3,2))))</f>
        <v>5</v>
      </c>
    </row>
    <row r="219" spans="1:27" ht="128.25" customHeight="1" x14ac:dyDescent="0.25">
      <c r="A219" s="256" t="s">
        <v>2686</v>
      </c>
      <c r="B219" s="148" t="s">
        <v>339</v>
      </c>
      <c r="C219" s="148" t="s">
        <v>340</v>
      </c>
      <c r="D219" s="148" t="s">
        <v>211</v>
      </c>
      <c r="E219" s="140" t="s">
        <v>2687</v>
      </c>
      <c r="F219" s="140" t="s">
        <v>2688</v>
      </c>
      <c r="G219" s="140" t="s">
        <v>2689</v>
      </c>
      <c r="H219" s="140" t="s">
        <v>2678</v>
      </c>
      <c r="I219" s="140"/>
      <c r="J219" s="284"/>
      <c r="K219" s="140" t="s">
        <v>2679</v>
      </c>
      <c r="L219" s="141"/>
      <c r="M219" s="162" t="s">
        <v>181</v>
      </c>
      <c r="N219" s="162" t="s">
        <v>789</v>
      </c>
      <c r="O219" s="162" t="s">
        <v>790</v>
      </c>
      <c r="P219" s="134"/>
      <c r="Q219" s="152" t="s">
        <v>2670</v>
      </c>
      <c r="R219" s="140" t="s">
        <v>2690</v>
      </c>
      <c r="S219" s="140" t="s">
        <v>2691</v>
      </c>
      <c r="T219" s="140" t="s">
        <v>2692</v>
      </c>
      <c r="U219" s="140" t="s">
        <v>2693</v>
      </c>
      <c r="V219" s="186" t="s">
        <v>2694</v>
      </c>
      <c r="W219" s="138" t="s">
        <v>2695</v>
      </c>
      <c r="X219" s="144" t="s">
        <v>241</v>
      </c>
      <c r="AA219" s="145">
        <f>IF(OR(J219="Fail",ISBLANK(J219)),INDEX('Issue Code Table'!C:C,MATCH(N:N,'Issue Code Table'!A:A,0)),IF(M219="Critical",6,IF(M219="Significant",5,IF(M219="Moderate",3,2))))</f>
        <v>5</v>
      </c>
    </row>
    <row r="220" spans="1:27" ht="128.25" customHeight="1" x14ac:dyDescent="0.25">
      <c r="A220" s="256" t="s">
        <v>2696</v>
      </c>
      <c r="B220" s="148" t="s">
        <v>339</v>
      </c>
      <c r="C220" s="148" t="s">
        <v>340</v>
      </c>
      <c r="D220" s="148" t="s">
        <v>211</v>
      </c>
      <c r="E220" s="140" t="s">
        <v>2697</v>
      </c>
      <c r="F220" s="140" t="s">
        <v>2698</v>
      </c>
      <c r="G220" s="140" t="s">
        <v>2699</v>
      </c>
      <c r="H220" s="140" t="s">
        <v>2700</v>
      </c>
      <c r="I220" s="140"/>
      <c r="J220" s="284"/>
      <c r="K220" s="140" t="s">
        <v>2701</v>
      </c>
      <c r="L220" s="141"/>
      <c r="M220" s="162" t="s">
        <v>181</v>
      </c>
      <c r="N220" s="162" t="s">
        <v>789</v>
      </c>
      <c r="O220" s="162" t="s">
        <v>790</v>
      </c>
      <c r="P220" s="134"/>
      <c r="Q220" s="152" t="s">
        <v>2670</v>
      </c>
      <c r="R220" s="140" t="s">
        <v>2702</v>
      </c>
      <c r="S220" s="140" t="s">
        <v>2703</v>
      </c>
      <c r="T220" s="140" t="s">
        <v>2704</v>
      </c>
      <c r="U220" s="140" t="s">
        <v>2705</v>
      </c>
      <c r="V220" s="186" t="s">
        <v>2706</v>
      </c>
      <c r="W220" s="138" t="s">
        <v>2707</v>
      </c>
      <c r="X220" s="144" t="s">
        <v>241</v>
      </c>
      <c r="AA220" s="145">
        <f>IF(OR(J220="Fail",ISBLANK(J220)),INDEX('Issue Code Table'!C:C,MATCH(N:N,'Issue Code Table'!A:A,0)),IF(M220="Critical",6,IF(M220="Significant",5,IF(M220="Moderate",3,2))))</f>
        <v>5</v>
      </c>
    </row>
    <row r="221" spans="1:27" ht="128.25" customHeight="1" x14ac:dyDescent="0.25">
      <c r="A221" s="256" t="s">
        <v>2708</v>
      </c>
      <c r="B221" s="148" t="s">
        <v>339</v>
      </c>
      <c r="C221" s="148" t="s">
        <v>340</v>
      </c>
      <c r="D221" s="148" t="s">
        <v>211</v>
      </c>
      <c r="E221" s="140" t="s">
        <v>2709</v>
      </c>
      <c r="F221" s="140" t="s">
        <v>2710</v>
      </c>
      <c r="G221" s="140" t="s">
        <v>2711</v>
      </c>
      <c r="H221" s="140" t="s">
        <v>2712</v>
      </c>
      <c r="I221" s="140"/>
      <c r="J221" s="284"/>
      <c r="K221" s="140" t="s">
        <v>2713</v>
      </c>
      <c r="L221" s="141"/>
      <c r="M221" s="162" t="s">
        <v>181</v>
      </c>
      <c r="N221" s="162" t="s">
        <v>789</v>
      </c>
      <c r="O221" s="162" t="s">
        <v>790</v>
      </c>
      <c r="P221" s="134"/>
      <c r="Q221" s="152" t="s">
        <v>2670</v>
      </c>
      <c r="R221" s="140" t="s">
        <v>2714</v>
      </c>
      <c r="S221" s="140" t="s">
        <v>2715</v>
      </c>
      <c r="T221" s="140" t="s">
        <v>2716</v>
      </c>
      <c r="U221" s="140" t="s">
        <v>2717</v>
      </c>
      <c r="V221" s="186" t="s">
        <v>2718</v>
      </c>
      <c r="W221" s="138" t="s">
        <v>2719</v>
      </c>
      <c r="X221" s="144" t="s">
        <v>241</v>
      </c>
      <c r="AA221" s="145">
        <f>IF(OR(J221="Fail",ISBLANK(J221)),INDEX('Issue Code Table'!C:C,MATCH(N:N,'Issue Code Table'!A:A,0)),IF(M221="Critical",6,IF(M221="Significant",5,IF(M221="Moderate",3,2))))</f>
        <v>5</v>
      </c>
    </row>
    <row r="222" spans="1:27" ht="128.25" customHeight="1" x14ac:dyDescent="0.25">
      <c r="A222" s="256" t="s">
        <v>2720</v>
      </c>
      <c r="B222" s="148" t="s">
        <v>339</v>
      </c>
      <c r="C222" s="148" t="s">
        <v>340</v>
      </c>
      <c r="D222" s="148" t="s">
        <v>211</v>
      </c>
      <c r="E222" s="140" t="s">
        <v>2721</v>
      </c>
      <c r="F222" s="140" t="s">
        <v>2722</v>
      </c>
      <c r="G222" s="140" t="s">
        <v>2723</v>
      </c>
      <c r="H222" s="140" t="s">
        <v>2724</v>
      </c>
      <c r="I222" s="140"/>
      <c r="J222" s="284"/>
      <c r="K222" s="140" t="s">
        <v>2725</v>
      </c>
      <c r="L222" s="141"/>
      <c r="M222" s="162" t="s">
        <v>181</v>
      </c>
      <c r="N222" s="162" t="s">
        <v>789</v>
      </c>
      <c r="O222" s="162" t="s">
        <v>790</v>
      </c>
      <c r="P222" s="134"/>
      <c r="Q222" s="152" t="s">
        <v>2670</v>
      </c>
      <c r="R222" s="140" t="s">
        <v>2726</v>
      </c>
      <c r="S222" s="140" t="s">
        <v>2727</v>
      </c>
      <c r="T222" s="140" t="s">
        <v>2728</v>
      </c>
      <c r="U222" s="140" t="s">
        <v>2729</v>
      </c>
      <c r="V222" s="186" t="s">
        <v>2730</v>
      </c>
      <c r="W222" s="138" t="s">
        <v>2731</v>
      </c>
      <c r="X222" s="144" t="s">
        <v>241</v>
      </c>
      <c r="AA222" s="145">
        <f>IF(OR(J222="Fail",ISBLANK(J222)),INDEX('Issue Code Table'!C:C,MATCH(N:N,'Issue Code Table'!A:A,0)),IF(M222="Critical",6,IF(M222="Significant",5,IF(M222="Moderate",3,2))))</f>
        <v>5</v>
      </c>
    </row>
    <row r="223" spans="1:27" ht="128.25" customHeight="1" x14ac:dyDescent="0.25">
      <c r="A223" s="256" t="s">
        <v>2732</v>
      </c>
      <c r="B223" s="148" t="s">
        <v>339</v>
      </c>
      <c r="C223" s="148" t="s">
        <v>340</v>
      </c>
      <c r="D223" s="148" t="s">
        <v>211</v>
      </c>
      <c r="E223" s="140" t="s">
        <v>2733</v>
      </c>
      <c r="F223" s="140" t="s">
        <v>2734</v>
      </c>
      <c r="G223" s="140" t="s">
        <v>2735</v>
      </c>
      <c r="H223" s="140" t="s">
        <v>2736</v>
      </c>
      <c r="I223" s="140"/>
      <c r="J223" s="284"/>
      <c r="K223" s="140" t="s">
        <v>2737</v>
      </c>
      <c r="L223" s="141"/>
      <c r="M223" s="162" t="s">
        <v>181</v>
      </c>
      <c r="N223" s="162" t="s">
        <v>789</v>
      </c>
      <c r="O223" s="162" t="s">
        <v>790</v>
      </c>
      <c r="P223" s="134"/>
      <c r="Q223" s="152" t="s">
        <v>2670</v>
      </c>
      <c r="R223" s="140" t="s">
        <v>2738</v>
      </c>
      <c r="S223" s="140" t="s">
        <v>2739</v>
      </c>
      <c r="T223" s="140" t="s">
        <v>2740</v>
      </c>
      <c r="U223" s="140" t="s">
        <v>2741</v>
      </c>
      <c r="V223" s="186" t="s">
        <v>2742</v>
      </c>
      <c r="W223" s="138" t="s">
        <v>2743</v>
      </c>
      <c r="X223" s="144" t="s">
        <v>241</v>
      </c>
      <c r="AA223" s="145">
        <f>IF(OR(J223="Fail",ISBLANK(J223)),INDEX('Issue Code Table'!C:C,MATCH(N:N,'Issue Code Table'!A:A,0)),IF(M223="Critical",6,IF(M223="Significant",5,IF(M223="Moderate",3,2))))</f>
        <v>5</v>
      </c>
    </row>
    <row r="224" spans="1:27" ht="128.25" customHeight="1" x14ac:dyDescent="0.25">
      <c r="A224" s="256" t="s">
        <v>2744</v>
      </c>
      <c r="B224" s="138" t="s">
        <v>209</v>
      </c>
      <c r="C224" s="138" t="s">
        <v>210</v>
      </c>
      <c r="D224" s="167" t="s">
        <v>211</v>
      </c>
      <c r="E224" s="140" t="s">
        <v>2745</v>
      </c>
      <c r="F224" s="140" t="s">
        <v>2746</v>
      </c>
      <c r="G224" s="140" t="s">
        <v>2747</v>
      </c>
      <c r="H224" s="167" t="s">
        <v>2164</v>
      </c>
      <c r="I224" s="167"/>
      <c r="J224" s="284"/>
      <c r="K224" s="138" t="s">
        <v>2165</v>
      </c>
      <c r="L224" s="141"/>
      <c r="M224" s="142" t="s">
        <v>217</v>
      </c>
      <c r="N224" s="142" t="s">
        <v>2134</v>
      </c>
      <c r="O224" s="168" t="s">
        <v>2135</v>
      </c>
      <c r="P224" s="134"/>
      <c r="Q224" s="152" t="s">
        <v>2670</v>
      </c>
      <c r="R224" s="140" t="s">
        <v>2748</v>
      </c>
      <c r="S224" s="140" t="s">
        <v>2749</v>
      </c>
      <c r="T224" s="140" t="s">
        <v>2750</v>
      </c>
      <c r="U224" s="140" t="s">
        <v>2751</v>
      </c>
      <c r="V224" s="186" t="s">
        <v>2752</v>
      </c>
      <c r="W224" s="192" t="s">
        <v>2753</v>
      </c>
      <c r="X224" s="144"/>
      <c r="AA224" s="145">
        <f>IF(OR(J224="Fail",ISBLANK(J224)),INDEX('Issue Code Table'!C:C,MATCH(N:N,'Issue Code Table'!A:A,0)),IF(M224="Critical",6,IF(M224="Significant",5,IF(M224="Moderate",3,2))))</f>
        <v>5</v>
      </c>
    </row>
    <row r="225" spans="1:27" ht="128.25" customHeight="1" x14ac:dyDescent="0.25">
      <c r="A225" s="256" t="s">
        <v>2754</v>
      </c>
      <c r="B225" s="140" t="s">
        <v>2755</v>
      </c>
      <c r="C225" s="140" t="s">
        <v>2756</v>
      </c>
      <c r="D225" s="140" t="s">
        <v>211</v>
      </c>
      <c r="E225" s="140" t="s">
        <v>2757</v>
      </c>
      <c r="F225" s="140" t="s">
        <v>2758</v>
      </c>
      <c r="G225" s="140" t="s">
        <v>2759</v>
      </c>
      <c r="H225" s="140" t="s">
        <v>2760</v>
      </c>
      <c r="I225" s="140"/>
      <c r="J225" s="284"/>
      <c r="K225" s="149" t="s">
        <v>2761</v>
      </c>
      <c r="L225" s="141"/>
      <c r="M225" s="150" t="s">
        <v>217</v>
      </c>
      <c r="N225" s="150" t="s">
        <v>840</v>
      </c>
      <c r="O225" s="158" t="s">
        <v>841</v>
      </c>
      <c r="P225" s="134"/>
      <c r="Q225" s="152" t="s">
        <v>2762</v>
      </c>
      <c r="R225" s="140" t="s">
        <v>2763</v>
      </c>
      <c r="S225" s="140" t="s">
        <v>2764</v>
      </c>
      <c r="T225" s="140" t="s">
        <v>2765</v>
      </c>
      <c r="U225" s="140" t="s">
        <v>351</v>
      </c>
      <c r="V225" s="186" t="s">
        <v>2766</v>
      </c>
      <c r="W225" s="138" t="s">
        <v>2767</v>
      </c>
      <c r="X225" s="144"/>
      <c r="AA225" s="145">
        <f>IF(OR(J225="Fail",ISBLANK(J225)),INDEX('Issue Code Table'!C:C,MATCH(N:N,'Issue Code Table'!A:A,0)),IF(M225="Critical",6,IF(M225="Significant",5,IF(M225="Moderate",3,2))))</f>
        <v>4</v>
      </c>
    </row>
    <row r="226" spans="1:27" ht="128.25" customHeight="1" x14ac:dyDescent="0.25">
      <c r="A226" s="256" t="s">
        <v>2768</v>
      </c>
      <c r="B226" s="140" t="s">
        <v>1606</v>
      </c>
      <c r="C226" s="140" t="s">
        <v>1607</v>
      </c>
      <c r="D226" s="140" t="s">
        <v>211</v>
      </c>
      <c r="E226" s="140" t="s">
        <v>2769</v>
      </c>
      <c r="F226" s="140" t="s">
        <v>2770</v>
      </c>
      <c r="G226" s="140" t="s">
        <v>2771</v>
      </c>
      <c r="H226" s="140" t="s">
        <v>2772</v>
      </c>
      <c r="I226" s="140"/>
      <c r="J226" s="284"/>
      <c r="K226" s="149" t="s">
        <v>2773</v>
      </c>
      <c r="L226" s="141"/>
      <c r="M226" s="150" t="s">
        <v>303</v>
      </c>
      <c r="N226" s="150" t="s">
        <v>2278</v>
      </c>
      <c r="O226" s="158" t="s">
        <v>2279</v>
      </c>
      <c r="P226" s="134"/>
      <c r="Q226" s="152" t="s">
        <v>2762</v>
      </c>
      <c r="R226" s="140" t="s">
        <v>2774</v>
      </c>
      <c r="S226" s="140" t="s">
        <v>1614</v>
      </c>
      <c r="T226" s="140" t="s">
        <v>2775</v>
      </c>
      <c r="U226" s="140" t="s">
        <v>2776</v>
      </c>
      <c r="V226" s="186" t="s">
        <v>2777</v>
      </c>
      <c r="W226" s="138" t="s">
        <v>2778</v>
      </c>
      <c r="X226" s="144"/>
      <c r="AA226" s="145">
        <f>IF(OR(J226="Fail",ISBLANK(J226)),INDEX('Issue Code Table'!C:C,MATCH(N:N,'Issue Code Table'!A:A,0)),IF(M226="Critical",6,IF(M226="Significant",5,IF(M226="Moderate",3,2))))</f>
        <v>2</v>
      </c>
    </row>
    <row r="227" spans="1:27" ht="128.25" customHeight="1" x14ac:dyDescent="0.25">
      <c r="A227" s="256" t="s">
        <v>2779</v>
      </c>
      <c r="B227" s="140" t="s">
        <v>2755</v>
      </c>
      <c r="C227" s="140" t="s">
        <v>2756</v>
      </c>
      <c r="D227" s="140" t="s">
        <v>211</v>
      </c>
      <c r="E227" s="140" t="s">
        <v>2780</v>
      </c>
      <c r="F227" s="140" t="s">
        <v>2758</v>
      </c>
      <c r="G227" s="140" t="s">
        <v>2781</v>
      </c>
      <c r="H227" s="140" t="s">
        <v>2782</v>
      </c>
      <c r="I227" s="140"/>
      <c r="J227" s="284"/>
      <c r="K227" s="149" t="s">
        <v>2783</v>
      </c>
      <c r="L227" s="141"/>
      <c r="M227" s="150" t="s">
        <v>217</v>
      </c>
      <c r="N227" s="150" t="s">
        <v>840</v>
      </c>
      <c r="O227" s="158" t="s">
        <v>841</v>
      </c>
      <c r="P227" s="134"/>
      <c r="Q227" s="152" t="s">
        <v>2784</v>
      </c>
      <c r="R227" s="140" t="s">
        <v>2785</v>
      </c>
      <c r="S227" s="140" t="s">
        <v>2764</v>
      </c>
      <c r="T227" s="140" t="s">
        <v>2786</v>
      </c>
      <c r="U227" s="140" t="s">
        <v>351</v>
      </c>
      <c r="V227" s="186" t="s">
        <v>2787</v>
      </c>
      <c r="W227" s="138" t="s">
        <v>2788</v>
      </c>
      <c r="X227" s="144"/>
      <c r="AA227" s="145">
        <f>IF(OR(J227="Fail",ISBLANK(J227)),INDEX('Issue Code Table'!C:C,MATCH(N:N,'Issue Code Table'!A:A,0)),IF(M227="Critical",6,IF(M227="Significant",5,IF(M227="Moderate",3,2))))</f>
        <v>4</v>
      </c>
    </row>
    <row r="228" spans="1:27" ht="128.25" customHeight="1" x14ac:dyDescent="0.25">
      <c r="A228" s="256" t="s">
        <v>2789</v>
      </c>
      <c r="B228" s="140" t="s">
        <v>1606</v>
      </c>
      <c r="C228" s="140" t="s">
        <v>1607</v>
      </c>
      <c r="D228" s="140" t="s">
        <v>211</v>
      </c>
      <c r="E228" s="140" t="s">
        <v>2790</v>
      </c>
      <c r="F228" s="140" t="s">
        <v>2791</v>
      </c>
      <c r="G228" s="140" t="s">
        <v>2792</v>
      </c>
      <c r="H228" s="140" t="s">
        <v>2793</v>
      </c>
      <c r="I228" s="140"/>
      <c r="J228" s="284"/>
      <c r="K228" s="149" t="s">
        <v>2794</v>
      </c>
      <c r="L228" s="141"/>
      <c r="M228" s="150" t="s">
        <v>303</v>
      </c>
      <c r="N228" s="150" t="s">
        <v>2278</v>
      </c>
      <c r="O228" s="158" t="s">
        <v>2279</v>
      </c>
      <c r="P228" s="134"/>
      <c r="Q228" s="152" t="s">
        <v>2784</v>
      </c>
      <c r="R228" s="140" t="s">
        <v>2795</v>
      </c>
      <c r="S228" s="140" t="s">
        <v>1614</v>
      </c>
      <c r="T228" s="140" t="s">
        <v>2796</v>
      </c>
      <c r="U228" s="140" t="s">
        <v>2776</v>
      </c>
      <c r="V228" s="186" t="s">
        <v>2797</v>
      </c>
      <c r="W228" s="138" t="s">
        <v>2798</v>
      </c>
      <c r="X228" s="144"/>
      <c r="AA228" s="145">
        <f>IF(OR(J228="Fail",ISBLANK(J228)),INDEX('Issue Code Table'!C:C,MATCH(N:N,'Issue Code Table'!A:A,0)),IF(M228="Critical",6,IF(M228="Significant",5,IF(M228="Moderate",3,2))))</f>
        <v>2</v>
      </c>
    </row>
    <row r="229" spans="1:27" ht="128.25" customHeight="1" x14ac:dyDescent="0.25">
      <c r="A229" s="256" t="s">
        <v>2799</v>
      </c>
      <c r="B229" s="140" t="s">
        <v>2755</v>
      </c>
      <c r="C229" s="140" t="s">
        <v>2756</v>
      </c>
      <c r="D229" s="140" t="s">
        <v>211</v>
      </c>
      <c r="E229" s="140" t="s">
        <v>2800</v>
      </c>
      <c r="F229" s="140" t="s">
        <v>2758</v>
      </c>
      <c r="G229" s="140" t="s">
        <v>2801</v>
      </c>
      <c r="H229" s="140" t="s">
        <v>2802</v>
      </c>
      <c r="I229" s="140"/>
      <c r="J229" s="284"/>
      <c r="K229" s="149" t="s">
        <v>2803</v>
      </c>
      <c r="L229" s="141"/>
      <c r="M229" s="150" t="s">
        <v>217</v>
      </c>
      <c r="N229" s="150" t="s">
        <v>840</v>
      </c>
      <c r="O229" s="158" t="s">
        <v>841</v>
      </c>
      <c r="P229" s="134"/>
      <c r="Q229" s="152" t="s">
        <v>2804</v>
      </c>
      <c r="R229" s="140" t="s">
        <v>2805</v>
      </c>
      <c r="S229" s="140" t="s">
        <v>2764</v>
      </c>
      <c r="T229" s="140" t="s">
        <v>2806</v>
      </c>
      <c r="U229" s="140" t="s">
        <v>351</v>
      </c>
      <c r="V229" s="186" t="s">
        <v>2807</v>
      </c>
      <c r="W229" s="138" t="s">
        <v>2808</v>
      </c>
      <c r="X229" s="144"/>
      <c r="AA229" s="145">
        <f>IF(OR(J229="Fail",ISBLANK(J229)),INDEX('Issue Code Table'!C:C,MATCH(N:N,'Issue Code Table'!A:A,0)),IF(M229="Critical",6,IF(M229="Significant",5,IF(M229="Moderate",3,2))))</f>
        <v>4</v>
      </c>
    </row>
    <row r="230" spans="1:27" ht="128.25" customHeight="1" x14ac:dyDescent="0.25">
      <c r="A230" s="256" t="s">
        <v>2809</v>
      </c>
      <c r="B230" s="140" t="s">
        <v>1606</v>
      </c>
      <c r="C230" s="140" t="s">
        <v>1607</v>
      </c>
      <c r="D230" s="140" t="s">
        <v>211</v>
      </c>
      <c r="E230" s="140" t="s">
        <v>2810</v>
      </c>
      <c r="F230" s="140" t="s">
        <v>2770</v>
      </c>
      <c r="G230" s="140" t="s">
        <v>2811</v>
      </c>
      <c r="H230" s="140" t="s">
        <v>2812</v>
      </c>
      <c r="I230" s="140"/>
      <c r="J230" s="284"/>
      <c r="K230" s="149" t="s">
        <v>2813</v>
      </c>
      <c r="L230" s="141"/>
      <c r="M230" s="150" t="s">
        <v>303</v>
      </c>
      <c r="N230" s="150" t="s">
        <v>2278</v>
      </c>
      <c r="O230" s="158" t="s">
        <v>2279</v>
      </c>
      <c r="P230" s="134"/>
      <c r="Q230" s="152" t="s">
        <v>2804</v>
      </c>
      <c r="R230" s="140" t="s">
        <v>2814</v>
      </c>
      <c r="S230" s="140" t="s">
        <v>2815</v>
      </c>
      <c r="T230" s="140" t="s">
        <v>2816</v>
      </c>
      <c r="U230" s="140" t="s">
        <v>2776</v>
      </c>
      <c r="V230" s="186" t="s">
        <v>2817</v>
      </c>
      <c r="W230" s="138" t="s">
        <v>2818</v>
      </c>
      <c r="X230" s="144"/>
      <c r="AA230" s="145">
        <f>IF(OR(J230="Fail",ISBLANK(J230)),INDEX('Issue Code Table'!C:C,MATCH(N:N,'Issue Code Table'!A:A,0)),IF(M230="Critical",6,IF(M230="Significant",5,IF(M230="Moderate",3,2))))</f>
        <v>2</v>
      </c>
    </row>
    <row r="231" spans="1:27" ht="128.25" customHeight="1" x14ac:dyDescent="0.25">
      <c r="A231" s="256" t="s">
        <v>2819</v>
      </c>
      <c r="B231" s="140" t="s">
        <v>2755</v>
      </c>
      <c r="C231" s="140" t="s">
        <v>2756</v>
      </c>
      <c r="D231" s="140" t="s">
        <v>211</v>
      </c>
      <c r="E231" s="140" t="s">
        <v>2820</v>
      </c>
      <c r="F231" s="140" t="s">
        <v>2758</v>
      </c>
      <c r="G231" s="140" t="s">
        <v>2821</v>
      </c>
      <c r="H231" s="140" t="s">
        <v>2822</v>
      </c>
      <c r="I231" s="140"/>
      <c r="J231" s="284"/>
      <c r="K231" s="149" t="s">
        <v>2823</v>
      </c>
      <c r="L231" s="141"/>
      <c r="M231" s="150" t="s">
        <v>217</v>
      </c>
      <c r="N231" s="150" t="s">
        <v>840</v>
      </c>
      <c r="O231" s="158" t="s">
        <v>841</v>
      </c>
      <c r="P231" s="134"/>
      <c r="Q231" s="152" t="s">
        <v>2824</v>
      </c>
      <c r="R231" s="140" t="s">
        <v>2825</v>
      </c>
      <c r="S231" s="140" t="s">
        <v>2764</v>
      </c>
      <c r="T231" s="140" t="s">
        <v>2826</v>
      </c>
      <c r="U231" s="140" t="s">
        <v>351</v>
      </c>
      <c r="V231" s="186" t="s">
        <v>2827</v>
      </c>
      <c r="W231" s="138" t="s">
        <v>2828</v>
      </c>
      <c r="X231" s="144"/>
      <c r="AA231" s="145">
        <f>IF(OR(J231="Fail",ISBLANK(J231)),INDEX('Issue Code Table'!C:C,MATCH(N:N,'Issue Code Table'!A:A,0)),IF(M231="Critical",6,IF(M231="Significant",5,IF(M231="Moderate",3,2))))</f>
        <v>4</v>
      </c>
    </row>
    <row r="232" spans="1:27" ht="128.25" customHeight="1" x14ac:dyDescent="0.25">
      <c r="A232" s="256" t="s">
        <v>2829</v>
      </c>
      <c r="B232" s="140" t="s">
        <v>1606</v>
      </c>
      <c r="C232" s="140" t="s">
        <v>1607</v>
      </c>
      <c r="D232" s="140" t="s">
        <v>211</v>
      </c>
      <c r="E232" s="140" t="s">
        <v>2830</v>
      </c>
      <c r="F232" s="140" t="s">
        <v>2770</v>
      </c>
      <c r="G232" s="140" t="s">
        <v>2831</v>
      </c>
      <c r="H232" s="140" t="s">
        <v>2832</v>
      </c>
      <c r="I232" s="140"/>
      <c r="J232" s="284"/>
      <c r="K232" s="149" t="s">
        <v>2833</v>
      </c>
      <c r="L232" s="141"/>
      <c r="M232" s="150" t="s">
        <v>303</v>
      </c>
      <c r="N232" s="150" t="s">
        <v>2278</v>
      </c>
      <c r="O232" s="158" t="s">
        <v>2279</v>
      </c>
      <c r="P232" s="134"/>
      <c r="Q232" s="152" t="s">
        <v>2824</v>
      </c>
      <c r="R232" s="140" t="s">
        <v>2834</v>
      </c>
      <c r="S232" s="140" t="s">
        <v>2815</v>
      </c>
      <c r="T232" s="140" t="s">
        <v>2835</v>
      </c>
      <c r="U232" s="140" t="s">
        <v>2776</v>
      </c>
      <c r="V232" s="186" t="s">
        <v>2836</v>
      </c>
      <c r="W232" s="138" t="s">
        <v>2837</v>
      </c>
      <c r="X232" s="144"/>
      <c r="AA232" s="145">
        <f>IF(OR(J232="Fail",ISBLANK(J232)),INDEX('Issue Code Table'!C:C,MATCH(N:N,'Issue Code Table'!A:A,0)),IF(M232="Critical",6,IF(M232="Significant",5,IF(M232="Moderate",3,2))))</f>
        <v>2</v>
      </c>
    </row>
    <row r="233" spans="1:27" ht="128.25" customHeight="1" x14ac:dyDescent="0.25">
      <c r="A233" s="256" t="s">
        <v>2838</v>
      </c>
      <c r="B233" s="153" t="s">
        <v>848</v>
      </c>
      <c r="C233" s="140" t="s">
        <v>849</v>
      </c>
      <c r="D233" s="140" t="s">
        <v>211</v>
      </c>
      <c r="E233" s="140" t="s">
        <v>2839</v>
      </c>
      <c r="F233" s="140" t="s">
        <v>2840</v>
      </c>
      <c r="G233" s="140" t="s">
        <v>2841</v>
      </c>
      <c r="H233" s="140" t="s">
        <v>2842</v>
      </c>
      <c r="I233" s="140"/>
      <c r="J233" s="284"/>
      <c r="K233" s="149" t="s">
        <v>2843</v>
      </c>
      <c r="L233" s="141"/>
      <c r="M233" s="150" t="s">
        <v>181</v>
      </c>
      <c r="N233" s="150" t="s">
        <v>2844</v>
      </c>
      <c r="O233" s="158" t="s">
        <v>2845</v>
      </c>
      <c r="P233" s="134"/>
      <c r="Q233" s="152" t="s">
        <v>2846</v>
      </c>
      <c r="R233" s="140" t="s">
        <v>2847</v>
      </c>
      <c r="S233" s="140" t="s">
        <v>2848</v>
      </c>
      <c r="T233" s="140" t="s">
        <v>2849</v>
      </c>
      <c r="U233" s="140" t="s">
        <v>351</v>
      </c>
      <c r="V233" s="186" t="s">
        <v>2850</v>
      </c>
      <c r="W233" s="138" t="s">
        <v>2851</v>
      </c>
      <c r="X233" s="144" t="s">
        <v>241</v>
      </c>
      <c r="AA233" s="145">
        <f>IF(OR(J233="Fail",ISBLANK(J233)),INDEX('Issue Code Table'!C:C,MATCH(N:N,'Issue Code Table'!A:A,0)),IF(M233="Critical",6,IF(M233="Significant",5,IF(M233="Moderate",3,2))))</f>
        <v>5</v>
      </c>
    </row>
    <row r="234" spans="1:27" ht="128.25" customHeight="1" x14ac:dyDescent="0.25">
      <c r="A234" s="256" t="s">
        <v>2852</v>
      </c>
      <c r="B234" s="153" t="s">
        <v>339</v>
      </c>
      <c r="C234" s="140" t="s">
        <v>340</v>
      </c>
      <c r="D234" s="140" t="s">
        <v>211</v>
      </c>
      <c r="E234" s="140" t="s">
        <v>2853</v>
      </c>
      <c r="F234" s="140" t="s">
        <v>2854</v>
      </c>
      <c r="G234" s="140" t="s">
        <v>2855</v>
      </c>
      <c r="H234" s="140" t="s">
        <v>2856</v>
      </c>
      <c r="I234" s="140"/>
      <c r="J234" s="284"/>
      <c r="K234" s="149" t="s">
        <v>2857</v>
      </c>
      <c r="L234" s="141"/>
      <c r="M234" s="150" t="s">
        <v>181</v>
      </c>
      <c r="N234" s="150" t="s">
        <v>2844</v>
      </c>
      <c r="O234" s="158" t="s">
        <v>2845</v>
      </c>
      <c r="P234" s="134"/>
      <c r="Q234" s="152" t="s">
        <v>2846</v>
      </c>
      <c r="R234" s="140" t="s">
        <v>2858</v>
      </c>
      <c r="S234" s="140" t="s">
        <v>2859</v>
      </c>
      <c r="T234" s="140" t="s">
        <v>2860</v>
      </c>
      <c r="U234" s="140" t="s">
        <v>351</v>
      </c>
      <c r="V234" s="186" t="s">
        <v>2861</v>
      </c>
      <c r="W234" s="138" t="s">
        <v>2862</v>
      </c>
      <c r="X234" s="144" t="s">
        <v>241</v>
      </c>
      <c r="AA234" s="145">
        <f>IF(OR(J234="Fail",ISBLANK(J234)),INDEX('Issue Code Table'!C:C,MATCH(N:N,'Issue Code Table'!A:A,0)),IF(M234="Critical",6,IF(M234="Significant",5,IF(M234="Moderate",3,2))))</f>
        <v>5</v>
      </c>
    </row>
    <row r="235" spans="1:27" ht="128.25" customHeight="1" x14ac:dyDescent="0.25">
      <c r="A235" s="256" t="s">
        <v>2863</v>
      </c>
      <c r="B235" s="153" t="s">
        <v>339</v>
      </c>
      <c r="C235" s="140" t="s">
        <v>340</v>
      </c>
      <c r="D235" s="140" t="s">
        <v>211</v>
      </c>
      <c r="E235" s="140" t="s">
        <v>2864</v>
      </c>
      <c r="F235" s="140" t="s">
        <v>2865</v>
      </c>
      <c r="G235" s="140" t="s">
        <v>2866</v>
      </c>
      <c r="H235" s="140" t="s">
        <v>2867</v>
      </c>
      <c r="I235" s="140"/>
      <c r="J235" s="284"/>
      <c r="K235" s="149" t="s">
        <v>2868</v>
      </c>
      <c r="L235" s="141"/>
      <c r="M235" s="150" t="s">
        <v>181</v>
      </c>
      <c r="N235" s="150" t="s">
        <v>789</v>
      </c>
      <c r="O235" s="158" t="s">
        <v>790</v>
      </c>
      <c r="P235" s="134"/>
      <c r="Q235" s="152" t="s">
        <v>2846</v>
      </c>
      <c r="R235" s="140" t="s">
        <v>2869</v>
      </c>
      <c r="S235" s="140" t="s">
        <v>2870</v>
      </c>
      <c r="T235" s="140" t="s">
        <v>2871</v>
      </c>
      <c r="U235" s="140" t="s">
        <v>351</v>
      </c>
      <c r="V235" s="186" t="s">
        <v>2872</v>
      </c>
      <c r="W235" s="138" t="s">
        <v>2873</v>
      </c>
      <c r="X235" s="144" t="s">
        <v>241</v>
      </c>
      <c r="AA235" s="145">
        <f>IF(OR(J235="Fail",ISBLANK(J235)),INDEX('Issue Code Table'!C:C,MATCH(N:N,'Issue Code Table'!A:A,0)),IF(M235="Critical",6,IF(M235="Significant",5,IF(M235="Moderate",3,2))))</f>
        <v>5</v>
      </c>
    </row>
    <row r="236" spans="1:27" ht="128.25" customHeight="1" x14ac:dyDescent="0.25">
      <c r="A236" s="256" t="s">
        <v>2874</v>
      </c>
      <c r="B236" s="153" t="s">
        <v>339</v>
      </c>
      <c r="C236" s="140" t="s">
        <v>340</v>
      </c>
      <c r="D236" s="140" t="s">
        <v>211</v>
      </c>
      <c r="E236" s="140" t="s">
        <v>2875</v>
      </c>
      <c r="F236" s="140" t="s">
        <v>2876</v>
      </c>
      <c r="G236" s="140" t="s">
        <v>2877</v>
      </c>
      <c r="H236" s="167" t="s">
        <v>2878</v>
      </c>
      <c r="I236" s="167"/>
      <c r="J236" s="284"/>
      <c r="K236" s="138" t="s">
        <v>2879</v>
      </c>
      <c r="L236" s="141"/>
      <c r="M236" s="142" t="s">
        <v>181</v>
      </c>
      <c r="N236" s="142" t="s">
        <v>789</v>
      </c>
      <c r="O236" s="168" t="s">
        <v>790</v>
      </c>
      <c r="P236" s="134"/>
      <c r="Q236" s="152" t="s">
        <v>2880</v>
      </c>
      <c r="R236" s="140" t="s">
        <v>2881</v>
      </c>
      <c r="S236" s="140" t="s">
        <v>2882</v>
      </c>
      <c r="T236" s="140" t="s">
        <v>2883</v>
      </c>
      <c r="U236" s="140" t="s">
        <v>2884</v>
      </c>
      <c r="V236" s="186" t="s">
        <v>2885</v>
      </c>
      <c r="W236" s="138" t="s">
        <v>2886</v>
      </c>
      <c r="X236" s="144" t="s">
        <v>241</v>
      </c>
      <c r="AA236" s="145">
        <f>IF(OR(J236="Fail",ISBLANK(J236)),INDEX('Issue Code Table'!C:C,MATCH(N:N,'Issue Code Table'!A:A,0)),IF(M236="Critical",6,IF(M236="Significant",5,IF(M236="Moderate",3,2))))</f>
        <v>5</v>
      </c>
    </row>
    <row r="237" spans="1:27" ht="128.25" customHeight="1" x14ac:dyDescent="0.25">
      <c r="A237" s="256" t="s">
        <v>2887</v>
      </c>
      <c r="B237" s="153" t="s">
        <v>339</v>
      </c>
      <c r="C237" s="140" t="s">
        <v>340</v>
      </c>
      <c r="D237" s="140" t="s">
        <v>211</v>
      </c>
      <c r="E237" s="138" t="s">
        <v>2888</v>
      </c>
      <c r="F237" s="186" t="s">
        <v>2889</v>
      </c>
      <c r="G237" s="186" t="s">
        <v>2890</v>
      </c>
      <c r="H237" s="167" t="s">
        <v>2891</v>
      </c>
      <c r="I237" s="167"/>
      <c r="J237" s="284"/>
      <c r="K237" s="167" t="s">
        <v>2892</v>
      </c>
      <c r="L237" s="141"/>
      <c r="M237" s="142" t="s">
        <v>181</v>
      </c>
      <c r="N237" s="142" t="s">
        <v>789</v>
      </c>
      <c r="O237" s="168" t="s">
        <v>790</v>
      </c>
      <c r="P237" s="134"/>
      <c r="Q237" s="152" t="s">
        <v>2880</v>
      </c>
      <c r="R237" s="140" t="s">
        <v>2893</v>
      </c>
      <c r="S237" s="186" t="s">
        <v>2894</v>
      </c>
      <c r="T237" s="186" t="s">
        <v>2895</v>
      </c>
      <c r="U237" s="186" t="s">
        <v>2884</v>
      </c>
      <c r="V237" s="186" t="s">
        <v>2885</v>
      </c>
      <c r="W237" s="138" t="s">
        <v>2896</v>
      </c>
      <c r="X237" s="144" t="s">
        <v>241</v>
      </c>
      <c r="AA237" s="145">
        <f>IF(OR(J237="Fail",ISBLANK(J237)),INDEX('Issue Code Table'!C:C,MATCH(N:N,'Issue Code Table'!A:A,0)),IF(M237="Critical",6,IF(M237="Significant",5,IF(M237="Moderate",3,2))))</f>
        <v>5</v>
      </c>
    </row>
    <row r="238" spans="1:27" ht="128.25" customHeight="1" x14ac:dyDescent="0.25">
      <c r="A238" s="256" t="s">
        <v>2897</v>
      </c>
      <c r="B238" s="153" t="s">
        <v>209</v>
      </c>
      <c r="C238" s="140" t="s">
        <v>210</v>
      </c>
      <c r="D238" s="140" t="s">
        <v>211</v>
      </c>
      <c r="E238" s="140" t="s">
        <v>2898</v>
      </c>
      <c r="F238" s="140" t="s">
        <v>2899</v>
      </c>
      <c r="G238" s="140" t="s">
        <v>2900</v>
      </c>
      <c r="H238" s="140" t="s">
        <v>2901</v>
      </c>
      <c r="I238" s="140"/>
      <c r="J238" s="284"/>
      <c r="K238" s="149" t="s">
        <v>2902</v>
      </c>
      <c r="L238" s="141"/>
      <c r="M238" s="150" t="s">
        <v>181</v>
      </c>
      <c r="N238" s="150" t="s">
        <v>1330</v>
      </c>
      <c r="O238" s="158" t="s">
        <v>1331</v>
      </c>
      <c r="P238" s="134"/>
      <c r="Q238" s="152" t="s">
        <v>2903</v>
      </c>
      <c r="R238" s="140" t="s">
        <v>2904</v>
      </c>
      <c r="S238" s="140" t="s">
        <v>2905</v>
      </c>
      <c r="T238" s="140" t="s">
        <v>2906</v>
      </c>
      <c r="U238" s="140" t="s">
        <v>2907</v>
      </c>
      <c r="V238" s="186" t="s">
        <v>2908</v>
      </c>
      <c r="W238" s="138" t="s">
        <v>2909</v>
      </c>
      <c r="X238" s="144" t="s">
        <v>241</v>
      </c>
      <c r="AA238" s="145">
        <f>IF(OR(J238="Fail",ISBLANK(J238)),INDEX('Issue Code Table'!C:C,MATCH(N:N,'Issue Code Table'!A:A,0)),IF(M238="Critical",6,IF(M238="Significant",5,IF(M238="Moderate",3,2))))</f>
        <v>5</v>
      </c>
    </row>
    <row r="239" spans="1:27" ht="128.25" customHeight="1" x14ac:dyDescent="0.25">
      <c r="A239" s="256" t="s">
        <v>2910</v>
      </c>
      <c r="B239" s="140" t="s">
        <v>848</v>
      </c>
      <c r="C239" s="140" t="s">
        <v>849</v>
      </c>
      <c r="D239" s="140" t="s">
        <v>211</v>
      </c>
      <c r="E239" s="140" t="s">
        <v>2911</v>
      </c>
      <c r="F239" s="140" t="s">
        <v>2912</v>
      </c>
      <c r="G239" s="140" t="s">
        <v>2913</v>
      </c>
      <c r="H239" s="140" t="s">
        <v>2914</v>
      </c>
      <c r="I239" s="140"/>
      <c r="J239" s="284"/>
      <c r="K239" s="149" t="s">
        <v>2915</v>
      </c>
      <c r="L239" s="141"/>
      <c r="M239" s="150" t="s">
        <v>181</v>
      </c>
      <c r="N239" s="150" t="s">
        <v>789</v>
      </c>
      <c r="O239" s="158" t="s">
        <v>790</v>
      </c>
      <c r="P239" s="134"/>
      <c r="Q239" s="152" t="s">
        <v>2916</v>
      </c>
      <c r="R239" s="140" t="s">
        <v>2917</v>
      </c>
      <c r="S239" s="140" t="s">
        <v>2918</v>
      </c>
      <c r="T239" s="140" t="s">
        <v>2919</v>
      </c>
      <c r="U239" s="140" t="s">
        <v>2920</v>
      </c>
      <c r="V239" s="186" t="s">
        <v>2921</v>
      </c>
      <c r="W239" s="138" t="s">
        <v>2922</v>
      </c>
      <c r="X239" s="144" t="s">
        <v>241</v>
      </c>
      <c r="AA239" s="145">
        <f>IF(OR(J239="Fail",ISBLANK(J239)),INDEX('Issue Code Table'!C:C,MATCH(N:N,'Issue Code Table'!A:A,0)),IF(M239="Critical",6,IF(M239="Significant",5,IF(M239="Moderate",3,2))))</f>
        <v>5</v>
      </c>
    </row>
    <row r="240" spans="1:27" ht="128.25" customHeight="1" x14ac:dyDescent="0.25">
      <c r="A240" s="256" t="s">
        <v>2923</v>
      </c>
      <c r="B240" s="140" t="s">
        <v>2559</v>
      </c>
      <c r="C240" s="140" t="s">
        <v>2560</v>
      </c>
      <c r="D240" s="140" t="s">
        <v>211</v>
      </c>
      <c r="E240" s="140" t="s">
        <v>2924</v>
      </c>
      <c r="F240" s="140" t="s">
        <v>2925</v>
      </c>
      <c r="G240" s="140" t="s">
        <v>2926</v>
      </c>
      <c r="H240" s="140" t="s">
        <v>2927</v>
      </c>
      <c r="I240" s="140"/>
      <c r="J240" s="284"/>
      <c r="K240" s="149" t="s">
        <v>2928</v>
      </c>
      <c r="L240" s="141"/>
      <c r="M240" s="150" t="s">
        <v>181</v>
      </c>
      <c r="N240" s="150" t="s">
        <v>789</v>
      </c>
      <c r="O240" s="158" t="s">
        <v>2929</v>
      </c>
      <c r="P240" s="134"/>
      <c r="Q240" s="152" t="s">
        <v>2930</v>
      </c>
      <c r="R240" s="140" t="s">
        <v>2931</v>
      </c>
      <c r="S240" s="140" t="s">
        <v>2932</v>
      </c>
      <c r="T240" s="140" t="s">
        <v>2933</v>
      </c>
      <c r="U240" s="140" t="s">
        <v>2934</v>
      </c>
      <c r="V240" s="186" t="s">
        <v>2935</v>
      </c>
      <c r="W240" s="138" t="s">
        <v>2936</v>
      </c>
      <c r="X240" s="144" t="s">
        <v>241</v>
      </c>
      <c r="AA240" s="145">
        <f>IF(OR(J240="Fail",ISBLANK(J240)),INDEX('Issue Code Table'!C:C,MATCH(N:N,'Issue Code Table'!A:A,0)),IF(M240="Critical",6,IF(M240="Significant",5,IF(M240="Moderate",3,2))))</f>
        <v>5</v>
      </c>
    </row>
    <row r="241" spans="1:27" ht="128.25" customHeight="1" x14ac:dyDescent="0.25">
      <c r="A241" s="256" t="s">
        <v>2937</v>
      </c>
      <c r="B241" s="140" t="s">
        <v>1149</v>
      </c>
      <c r="C241" s="140" t="s">
        <v>1150</v>
      </c>
      <c r="D241" s="140" t="s">
        <v>211</v>
      </c>
      <c r="E241" s="140" t="s">
        <v>2938</v>
      </c>
      <c r="F241" s="140" t="s">
        <v>2939</v>
      </c>
      <c r="G241" s="140" t="s">
        <v>2940</v>
      </c>
      <c r="H241" s="140" t="s">
        <v>2941</v>
      </c>
      <c r="I241" s="140"/>
      <c r="J241" s="284"/>
      <c r="K241" s="149" t="s">
        <v>2942</v>
      </c>
      <c r="L241" s="141"/>
      <c r="M241" s="150" t="s">
        <v>181</v>
      </c>
      <c r="N241" s="150" t="s">
        <v>789</v>
      </c>
      <c r="O241" s="158" t="s">
        <v>790</v>
      </c>
      <c r="P241" s="134"/>
      <c r="Q241" s="152" t="s">
        <v>2930</v>
      </c>
      <c r="R241" s="140" t="s">
        <v>2943</v>
      </c>
      <c r="S241" s="140" t="s">
        <v>2944</v>
      </c>
      <c r="T241" s="140" t="s">
        <v>2945</v>
      </c>
      <c r="U241" s="140" t="s">
        <v>2946</v>
      </c>
      <c r="V241" s="186" t="s">
        <v>2947</v>
      </c>
      <c r="W241" s="138" t="s">
        <v>2948</v>
      </c>
      <c r="X241" s="144" t="s">
        <v>241</v>
      </c>
      <c r="AA241" s="145">
        <f>IF(OR(J241="Fail",ISBLANK(J241)),INDEX('Issue Code Table'!C:C,MATCH(N:N,'Issue Code Table'!A:A,0)),IF(M241="Critical",6,IF(M241="Significant",5,IF(M241="Moderate",3,2))))</f>
        <v>5</v>
      </c>
    </row>
    <row r="242" spans="1:27" ht="128.25" customHeight="1" x14ac:dyDescent="0.25">
      <c r="A242" s="256" t="s">
        <v>2949</v>
      </c>
      <c r="B242" s="140" t="s">
        <v>2559</v>
      </c>
      <c r="C242" s="140" t="s">
        <v>2560</v>
      </c>
      <c r="D242" s="140" t="s">
        <v>211</v>
      </c>
      <c r="E242" s="140" t="s">
        <v>2950</v>
      </c>
      <c r="F242" s="140" t="s">
        <v>2951</v>
      </c>
      <c r="G242" s="140" t="s">
        <v>2952</v>
      </c>
      <c r="H242" s="140" t="s">
        <v>2953</v>
      </c>
      <c r="I242" s="140"/>
      <c r="J242" s="284"/>
      <c r="K242" s="149" t="s">
        <v>2954</v>
      </c>
      <c r="L242" s="141"/>
      <c r="M242" s="150" t="s">
        <v>181</v>
      </c>
      <c r="N242" s="271" t="s">
        <v>204</v>
      </c>
      <c r="O242" s="271" t="s">
        <v>205</v>
      </c>
      <c r="P242" s="134"/>
      <c r="Q242" s="152" t="s">
        <v>2930</v>
      </c>
      <c r="R242" s="140" t="s">
        <v>2955</v>
      </c>
      <c r="S242" s="140" t="s">
        <v>2956</v>
      </c>
      <c r="T242" s="140" t="s">
        <v>2957</v>
      </c>
      <c r="U242" s="140" t="s">
        <v>351</v>
      </c>
      <c r="V242" s="186" t="s">
        <v>2958</v>
      </c>
      <c r="W242" s="138" t="s">
        <v>2959</v>
      </c>
      <c r="X242" s="144" t="s">
        <v>241</v>
      </c>
      <c r="AA242" s="145">
        <f>IF(OR(J242="Fail",ISBLANK(J242)),INDEX('Issue Code Table'!C:C,MATCH(N:N,'Issue Code Table'!A:A,0)),IF(M242="Critical",6,IF(M242="Significant",5,IF(M242="Moderate",3,2))))</f>
        <v>6</v>
      </c>
    </row>
    <row r="243" spans="1:27" ht="128.25" customHeight="1" x14ac:dyDescent="0.25">
      <c r="A243" s="256" t="s">
        <v>2960</v>
      </c>
      <c r="B243" s="153" t="s">
        <v>339</v>
      </c>
      <c r="C243" s="140" t="s">
        <v>340</v>
      </c>
      <c r="D243" s="140" t="s">
        <v>211</v>
      </c>
      <c r="E243" s="140" t="s">
        <v>2961</v>
      </c>
      <c r="F243" s="140" t="s">
        <v>2962</v>
      </c>
      <c r="G243" s="140" t="s">
        <v>2963</v>
      </c>
      <c r="H243" s="140" t="s">
        <v>2964</v>
      </c>
      <c r="I243" s="140"/>
      <c r="J243" s="284"/>
      <c r="K243" s="149" t="s">
        <v>2965</v>
      </c>
      <c r="L243" s="141"/>
      <c r="M243" s="150" t="s">
        <v>181</v>
      </c>
      <c r="N243" s="150" t="s">
        <v>789</v>
      </c>
      <c r="O243" s="158" t="s">
        <v>790</v>
      </c>
      <c r="P243" s="134"/>
      <c r="Q243" s="152" t="s">
        <v>2966</v>
      </c>
      <c r="R243" s="140" t="s">
        <v>2967</v>
      </c>
      <c r="S243" s="140" t="s">
        <v>2968</v>
      </c>
      <c r="T243" s="140" t="s">
        <v>2969</v>
      </c>
      <c r="U243" s="140" t="s">
        <v>351</v>
      </c>
      <c r="V243" s="186" t="s">
        <v>2970</v>
      </c>
      <c r="W243" s="138" t="s">
        <v>2971</v>
      </c>
      <c r="X243" s="144" t="s">
        <v>241</v>
      </c>
      <c r="AA243" s="145">
        <f>IF(OR(J243="Fail",ISBLANK(J243)),INDEX('Issue Code Table'!C:C,MATCH(N:N,'Issue Code Table'!A:A,0)),IF(M243="Critical",6,IF(M243="Significant",5,IF(M243="Moderate",3,2))))</f>
        <v>5</v>
      </c>
    </row>
    <row r="244" spans="1:27" ht="128.25" customHeight="1" x14ac:dyDescent="0.25">
      <c r="A244" s="256" t="s">
        <v>2972</v>
      </c>
      <c r="B244" s="153" t="s">
        <v>339</v>
      </c>
      <c r="C244" s="140" t="s">
        <v>340</v>
      </c>
      <c r="D244" s="140" t="s">
        <v>211</v>
      </c>
      <c r="E244" s="140" t="s">
        <v>2973</v>
      </c>
      <c r="F244" s="140" t="s">
        <v>2974</v>
      </c>
      <c r="G244" s="140" t="s">
        <v>2975</v>
      </c>
      <c r="H244" s="140" t="s">
        <v>2976</v>
      </c>
      <c r="I244" s="140"/>
      <c r="J244" s="284"/>
      <c r="K244" s="149" t="s">
        <v>2977</v>
      </c>
      <c r="L244" s="141"/>
      <c r="M244" s="150" t="s">
        <v>181</v>
      </c>
      <c r="N244" s="150" t="s">
        <v>789</v>
      </c>
      <c r="O244" s="158" t="s">
        <v>790</v>
      </c>
      <c r="P244" s="134"/>
      <c r="Q244" s="152" t="s">
        <v>2966</v>
      </c>
      <c r="R244" s="140" t="s">
        <v>2978</v>
      </c>
      <c r="S244" s="140" t="s">
        <v>2979</v>
      </c>
      <c r="T244" s="140" t="s">
        <v>2980</v>
      </c>
      <c r="U244" s="140" t="s">
        <v>351</v>
      </c>
      <c r="V244" s="186" t="s">
        <v>2981</v>
      </c>
      <c r="W244" s="138" t="s">
        <v>2982</v>
      </c>
      <c r="X244" s="144" t="s">
        <v>241</v>
      </c>
      <c r="AA244" s="145">
        <f>IF(OR(J244="Fail",ISBLANK(J244)),INDEX('Issue Code Table'!C:C,MATCH(N:N,'Issue Code Table'!A:A,0)),IF(M244="Critical",6,IF(M244="Significant",5,IF(M244="Moderate",3,2))))</f>
        <v>5</v>
      </c>
    </row>
    <row r="245" spans="1:27" ht="128.25" customHeight="1" x14ac:dyDescent="0.25">
      <c r="A245" s="256" t="s">
        <v>2983</v>
      </c>
      <c r="B245" s="153" t="s">
        <v>2600</v>
      </c>
      <c r="C245" s="140" t="s">
        <v>2601</v>
      </c>
      <c r="D245" s="140" t="s">
        <v>211</v>
      </c>
      <c r="E245" s="140" t="s">
        <v>2984</v>
      </c>
      <c r="F245" s="140" t="s">
        <v>2985</v>
      </c>
      <c r="G245" s="140" t="s">
        <v>2986</v>
      </c>
      <c r="H245" s="140" t="s">
        <v>2987</v>
      </c>
      <c r="I245" s="140"/>
      <c r="J245" s="284"/>
      <c r="K245" s="149" t="s">
        <v>2988</v>
      </c>
      <c r="L245" s="141"/>
      <c r="M245" s="150" t="s">
        <v>181</v>
      </c>
      <c r="N245" s="150" t="s">
        <v>2134</v>
      </c>
      <c r="O245" s="158" t="s">
        <v>2135</v>
      </c>
      <c r="P245" s="134"/>
      <c r="Q245" s="152" t="s">
        <v>2989</v>
      </c>
      <c r="R245" s="140" t="s">
        <v>2990</v>
      </c>
      <c r="S245" s="140" t="s">
        <v>2991</v>
      </c>
      <c r="T245" s="140" t="s">
        <v>2992</v>
      </c>
      <c r="U245" s="140" t="s">
        <v>2993</v>
      </c>
      <c r="V245" s="186" t="s">
        <v>2994</v>
      </c>
      <c r="W245" s="138" t="s">
        <v>2995</v>
      </c>
      <c r="X245" s="144" t="s">
        <v>241</v>
      </c>
      <c r="AA245" s="145">
        <f>IF(OR(J245="Fail",ISBLANK(J245)),INDEX('Issue Code Table'!C:C,MATCH(N:N,'Issue Code Table'!A:A,0)),IF(M245="Critical",6,IF(M245="Significant",5,IF(M245="Moderate",3,2))))</f>
        <v>5</v>
      </c>
    </row>
    <row r="246" spans="1:27" ht="128.25" customHeight="1" x14ac:dyDescent="0.25">
      <c r="A246" s="256" t="s">
        <v>2996</v>
      </c>
      <c r="B246" s="153" t="s">
        <v>339</v>
      </c>
      <c r="C246" s="140" t="s">
        <v>340</v>
      </c>
      <c r="D246" s="140" t="s">
        <v>211</v>
      </c>
      <c r="E246" s="140" t="s">
        <v>2997</v>
      </c>
      <c r="F246" s="140" t="s">
        <v>2998</v>
      </c>
      <c r="G246" s="140" t="s">
        <v>2999</v>
      </c>
      <c r="H246" s="140" t="s">
        <v>3000</v>
      </c>
      <c r="I246" s="140"/>
      <c r="J246" s="284"/>
      <c r="K246" s="149" t="s">
        <v>3001</v>
      </c>
      <c r="L246" s="141"/>
      <c r="M246" s="150" t="s">
        <v>181</v>
      </c>
      <c r="N246" s="150" t="s">
        <v>2134</v>
      </c>
      <c r="O246" s="158" t="s">
        <v>2135</v>
      </c>
      <c r="P246" s="134"/>
      <c r="Q246" s="152" t="s">
        <v>3002</v>
      </c>
      <c r="R246" s="140" t="s">
        <v>3003</v>
      </c>
      <c r="S246" s="140" t="s">
        <v>3004</v>
      </c>
      <c r="T246" s="140" t="s">
        <v>3005</v>
      </c>
      <c r="U246" s="140" t="s">
        <v>351</v>
      </c>
      <c r="V246" s="186" t="s">
        <v>3006</v>
      </c>
      <c r="W246" s="138" t="s">
        <v>3007</v>
      </c>
      <c r="X246" s="144" t="s">
        <v>241</v>
      </c>
      <c r="AA246" s="145">
        <f>IF(OR(J246="Fail",ISBLANK(J246)),INDEX('Issue Code Table'!C:C,MATCH(N:N,'Issue Code Table'!A:A,0)),IF(M246="Critical",6,IF(M246="Significant",5,IF(M246="Moderate",3,2))))</f>
        <v>5</v>
      </c>
    </row>
    <row r="247" spans="1:27" ht="128.25" customHeight="1" x14ac:dyDescent="0.25">
      <c r="A247" s="256" t="s">
        <v>3008</v>
      </c>
      <c r="B247" s="138" t="s">
        <v>339</v>
      </c>
      <c r="C247" s="138" t="s">
        <v>340</v>
      </c>
      <c r="D247" s="167" t="s">
        <v>211</v>
      </c>
      <c r="E247" s="140" t="s">
        <v>3009</v>
      </c>
      <c r="F247" s="140" t="s">
        <v>3010</v>
      </c>
      <c r="G247" s="140" t="s">
        <v>3011</v>
      </c>
      <c r="H247" s="167" t="s">
        <v>3012</v>
      </c>
      <c r="I247" s="167"/>
      <c r="J247" s="284"/>
      <c r="K247" s="138" t="s">
        <v>3013</v>
      </c>
      <c r="L247" s="141"/>
      <c r="M247" s="142" t="s">
        <v>181</v>
      </c>
      <c r="N247" s="142" t="s">
        <v>789</v>
      </c>
      <c r="O247" s="168" t="s">
        <v>790</v>
      </c>
      <c r="P247" s="134"/>
      <c r="Q247" s="152" t="s">
        <v>3014</v>
      </c>
      <c r="R247" s="140" t="s">
        <v>3015</v>
      </c>
      <c r="S247" s="140" t="s">
        <v>3016</v>
      </c>
      <c r="T247" s="140" t="s">
        <v>3017</v>
      </c>
      <c r="U247" s="140" t="s">
        <v>351</v>
      </c>
      <c r="V247" s="186" t="s">
        <v>3018</v>
      </c>
      <c r="W247" s="138" t="s">
        <v>3019</v>
      </c>
      <c r="X247" s="144" t="s">
        <v>241</v>
      </c>
      <c r="AA247" s="145">
        <f>IF(OR(J247="Fail",ISBLANK(J247)),INDEX('Issue Code Table'!C:C,MATCH(N:N,'Issue Code Table'!A:A,0)),IF(M247="Critical",6,IF(M247="Significant",5,IF(M247="Moderate",3,2))))</f>
        <v>5</v>
      </c>
    </row>
    <row r="248" spans="1:27" ht="128.25" customHeight="1" x14ac:dyDescent="0.25">
      <c r="A248" s="256" t="s">
        <v>3020</v>
      </c>
      <c r="B248" s="138" t="s">
        <v>339</v>
      </c>
      <c r="C248" s="138" t="s">
        <v>340</v>
      </c>
      <c r="D248" s="167" t="s">
        <v>211</v>
      </c>
      <c r="E248" s="140" t="s">
        <v>3021</v>
      </c>
      <c r="F248" s="140" t="s">
        <v>3022</v>
      </c>
      <c r="G248" s="140" t="s">
        <v>3023</v>
      </c>
      <c r="H248" s="167" t="s">
        <v>3024</v>
      </c>
      <c r="I248" s="167"/>
      <c r="J248" s="284"/>
      <c r="K248" s="138" t="s">
        <v>3025</v>
      </c>
      <c r="L248" s="141"/>
      <c r="M248" s="142" t="s">
        <v>181</v>
      </c>
      <c r="N248" s="142" t="s">
        <v>789</v>
      </c>
      <c r="O248" s="168" t="s">
        <v>790</v>
      </c>
      <c r="P248" s="134"/>
      <c r="Q248" s="152" t="s">
        <v>3026</v>
      </c>
      <c r="R248" s="140" t="s">
        <v>3027</v>
      </c>
      <c r="S248" s="140" t="s">
        <v>3028</v>
      </c>
      <c r="T248" s="140" t="s">
        <v>3029</v>
      </c>
      <c r="U248" s="140" t="s">
        <v>351</v>
      </c>
      <c r="V248" s="186" t="s">
        <v>3030</v>
      </c>
      <c r="W248" s="138" t="s">
        <v>3031</v>
      </c>
      <c r="X248" s="144" t="s">
        <v>241</v>
      </c>
      <c r="AA248" s="145">
        <f>IF(OR(J248="Fail",ISBLANK(J248)),INDEX('Issue Code Table'!C:C,MATCH(N:N,'Issue Code Table'!A:A,0)),IF(M248="Critical",6,IF(M248="Significant",5,IF(M248="Moderate",3,2))))</f>
        <v>5</v>
      </c>
    </row>
    <row r="249" spans="1:27" ht="128.25" customHeight="1" x14ac:dyDescent="0.25">
      <c r="A249" s="256" t="s">
        <v>3032</v>
      </c>
      <c r="B249" s="138" t="s">
        <v>339</v>
      </c>
      <c r="C249" s="138" t="s">
        <v>340</v>
      </c>
      <c r="D249" s="167" t="s">
        <v>211</v>
      </c>
      <c r="E249" s="140" t="s">
        <v>3033</v>
      </c>
      <c r="F249" s="140" t="s">
        <v>3034</v>
      </c>
      <c r="G249" s="140" t="s">
        <v>3035</v>
      </c>
      <c r="H249" s="167" t="s">
        <v>3036</v>
      </c>
      <c r="I249" s="167"/>
      <c r="J249" s="284"/>
      <c r="K249" s="138" t="s">
        <v>3037</v>
      </c>
      <c r="L249" s="141"/>
      <c r="M249" s="142" t="s">
        <v>181</v>
      </c>
      <c r="N249" s="142" t="s">
        <v>789</v>
      </c>
      <c r="O249" s="168" t="s">
        <v>790</v>
      </c>
      <c r="P249" s="134"/>
      <c r="Q249" s="152" t="s">
        <v>3038</v>
      </c>
      <c r="R249" s="140" t="s">
        <v>3039</v>
      </c>
      <c r="S249" s="140" t="s">
        <v>3040</v>
      </c>
      <c r="T249" s="140" t="s">
        <v>3041</v>
      </c>
      <c r="U249" s="140" t="s">
        <v>3042</v>
      </c>
      <c r="V249" s="186" t="s">
        <v>3043</v>
      </c>
      <c r="W249" s="138" t="s">
        <v>3044</v>
      </c>
      <c r="X249" s="144" t="s">
        <v>241</v>
      </c>
      <c r="AA249" s="145">
        <f>IF(OR(J249="Fail",ISBLANK(J249)),INDEX('Issue Code Table'!C:C,MATCH(N:N,'Issue Code Table'!A:A,0)),IF(M249="Critical",6,IF(M249="Significant",5,IF(M249="Moderate",3,2))))</f>
        <v>5</v>
      </c>
    </row>
    <row r="250" spans="1:27" ht="128.25" customHeight="1" x14ac:dyDescent="0.25">
      <c r="A250" s="256" t="s">
        <v>3045</v>
      </c>
      <c r="B250" s="138" t="s">
        <v>339</v>
      </c>
      <c r="C250" s="138" t="s">
        <v>340</v>
      </c>
      <c r="D250" s="167" t="s">
        <v>211</v>
      </c>
      <c r="E250" s="140" t="s">
        <v>3046</v>
      </c>
      <c r="F250" s="140" t="s">
        <v>3047</v>
      </c>
      <c r="G250" s="140" t="s">
        <v>3048</v>
      </c>
      <c r="H250" s="167" t="s">
        <v>3049</v>
      </c>
      <c r="I250" s="167"/>
      <c r="J250" s="284"/>
      <c r="K250" s="138" t="s">
        <v>3050</v>
      </c>
      <c r="L250" s="141"/>
      <c r="M250" s="142" t="s">
        <v>181</v>
      </c>
      <c r="N250" s="142" t="s">
        <v>789</v>
      </c>
      <c r="O250" s="168" t="s">
        <v>790</v>
      </c>
      <c r="P250" s="134"/>
      <c r="Q250" s="152" t="s">
        <v>3051</v>
      </c>
      <c r="R250" s="140" t="s">
        <v>3052</v>
      </c>
      <c r="S250" s="140" t="s">
        <v>3053</v>
      </c>
      <c r="T250" s="140" t="s">
        <v>3054</v>
      </c>
      <c r="U250" s="140" t="s">
        <v>3055</v>
      </c>
      <c r="V250" s="186" t="s">
        <v>3056</v>
      </c>
      <c r="W250" s="138" t="s">
        <v>3057</v>
      </c>
      <c r="X250" s="144" t="s">
        <v>241</v>
      </c>
      <c r="AA250" s="145">
        <f>IF(OR(J250="Fail",ISBLANK(J250)),INDEX('Issue Code Table'!C:C,MATCH(N:N,'Issue Code Table'!A:A,0)),IF(M250="Critical",6,IF(M250="Significant",5,IF(M250="Moderate",3,2))))</f>
        <v>5</v>
      </c>
    </row>
    <row r="251" spans="1:27" ht="128.25" customHeight="1" x14ac:dyDescent="0.25">
      <c r="A251" s="256" t="s">
        <v>3058</v>
      </c>
      <c r="B251" s="138" t="s">
        <v>339</v>
      </c>
      <c r="C251" s="138" t="s">
        <v>340</v>
      </c>
      <c r="D251" s="167" t="s">
        <v>211</v>
      </c>
      <c r="E251" s="140" t="s">
        <v>3059</v>
      </c>
      <c r="F251" s="140" t="s">
        <v>3060</v>
      </c>
      <c r="G251" s="140" t="s">
        <v>3061</v>
      </c>
      <c r="H251" s="167" t="s">
        <v>3062</v>
      </c>
      <c r="I251" s="167"/>
      <c r="J251" s="284"/>
      <c r="K251" s="138" t="s">
        <v>3063</v>
      </c>
      <c r="L251" s="141"/>
      <c r="M251" s="142" t="s">
        <v>181</v>
      </c>
      <c r="N251" s="142" t="s">
        <v>789</v>
      </c>
      <c r="O251" s="168" t="s">
        <v>790</v>
      </c>
      <c r="P251" s="134"/>
      <c r="Q251" s="152" t="s">
        <v>3051</v>
      </c>
      <c r="R251" s="140" t="s">
        <v>3064</v>
      </c>
      <c r="S251" s="140" t="s">
        <v>3065</v>
      </c>
      <c r="T251" s="140" t="s">
        <v>3066</v>
      </c>
      <c r="U251" s="140" t="s">
        <v>3067</v>
      </c>
      <c r="V251" s="186" t="s">
        <v>3068</v>
      </c>
      <c r="W251" s="138" t="s">
        <v>3069</v>
      </c>
      <c r="X251" s="144" t="s">
        <v>241</v>
      </c>
      <c r="AA251" s="145">
        <f>IF(OR(J251="Fail",ISBLANK(J251)),INDEX('Issue Code Table'!C:C,MATCH(N:N,'Issue Code Table'!A:A,0)),IF(M251="Critical",6,IF(M251="Significant",5,IF(M251="Moderate",3,2))))</f>
        <v>5</v>
      </c>
    </row>
    <row r="252" spans="1:27" ht="128.25" customHeight="1" x14ac:dyDescent="0.25">
      <c r="A252" s="256" t="s">
        <v>3070</v>
      </c>
      <c r="B252" s="148" t="s">
        <v>1284</v>
      </c>
      <c r="C252" s="148" t="s">
        <v>1285</v>
      </c>
      <c r="D252" s="148" t="s">
        <v>211</v>
      </c>
      <c r="E252" s="140" t="s">
        <v>3071</v>
      </c>
      <c r="F252" s="140" t="s">
        <v>3072</v>
      </c>
      <c r="G252" s="140" t="s">
        <v>3073</v>
      </c>
      <c r="H252" s="138" t="s">
        <v>3074</v>
      </c>
      <c r="I252" s="167"/>
      <c r="J252" s="284"/>
      <c r="K252" s="138" t="s">
        <v>3075</v>
      </c>
      <c r="L252" s="141"/>
      <c r="M252" s="162" t="s">
        <v>181</v>
      </c>
      <c r="N252" s="162" t="s">
        <v>1498</v>
      </c>
      <c r="O252" s="162" t="s">
        <v>1499</v>
      </c>
      <c r="P252" s="134"/>
      <c r="Q252" s="152" t="s">
        <v>3076</v>
      </c>
      <c r="R252" s="140" t="s">
        <v>3077</v>
      </c>
      <c r="S252" s="140" t="s">
        <v>3078</v>
      </c>
      <c r="T252" s="140" t="s">
        <v>3079</v>
      </c>
      <c r="U252" s="140" t="s">
        <v>3080</v>
      </c>
      <c r="V252" s="186" t="s">
        <v>3081</v>
      </c>
      <c r="W252" s="138" t="s">
        <v>3082</v>
      </c>
      <c r="X252" s="144" t="s">
        <v>241</v>
      </c>
      <c r="AA252" s="145">
        <f>IF(OR(J252="Fail",ISBLANK(J252)),INDEX('Issue Code Table'!C:C,MATCH(N:N,'Issue Code Table'!A:A,0)),IF(M252="Critical",6,IF(M252="Significant",5,IF(M252="Moderate",3,2))))</f>
        <v>5</v>
      </c>
    </row>
    <row r="253" spans="1:27" ht="128.25" customHeight="1" x14ac:dyDescent="0.25">
      <c r="A253" s="256" t="s">
        <v>3083</v>
      </c>
      <c r="B253" s="140" t="s">
        <v>3084</v>
      </c>
      <c r="C253" s="140" t="s">
        <v>3085</v>
      </c>
      <c r="D253" s="140" t="s">
        <v>211</v>
      </c>
      <c r="E253" s="140" t="s">
        <v>3086</v>
      </c>
      <c r="F253" s="140" t="s">
        <v>3087</v>
      </c>
      <c r="G253" s="140" t="s">
        <v>3088</v>
      </c>
      <c r="H253" s="140" t="s">
        <v>3089</v>
      </c>
      <c r="I253" s="140"/>
      <c r="J253" s="284"/>
      <c r="K253" s="149" t="s">
        <v>3090</v>
      </c>
      <c r="L253" s="141"/>
      <c r="M253" s="150" t="s">
        <v>217</v>
      </c>
      <c r="N253" s="150" t="s">
        <v>383</v>
      </c>
      <c r="O253" s="150" t="s">
        <v>384</v>
      </c>
      <c r="P253" s="134"/>
      <c r="Q253" s="152" t="s">
        <v>3091</v>
      </c>
      <c r="R253" s="140" t="s">
        <v>3092</v>
      </c>
      <c r="S253" s="140" t="s">
        <v>3093</v>
      </c>
      <c r="T253" s="140" t="s">
        <v>3094</v>
      </c>
      <c r="U253" s="140" t="s">
        <v>351</v>
      </c>
      <c r="V253" s="186" t="s">
        <v>3095</v>
      </c>
      <c r="W253" s="138" t="s">
        <v>3096</v>
      </c>
      <c r="X253" s="144"/>
      <c r="AA253" s="145">
        <f>IF(OR(J253="Fail",ISBLANK(J253)),INDEX('Issue Code Table'!C:C,MATCH(N:N,'Issue Code Table'!A:A,0)),IF(M253="Critical",6,IF(M253="Significant",5,IF(M253="Moderate",3,2))))</f>
        <v>4</v>
      </c>
    </row>
    <row r="254" spans="1:27" ht="128.25" customHeight="1" x14ac:dyDescent="0.25">
      <c r="A254" s="256" t="s">
        <v>3097</v>
      </c>
      <c r="B254" s="140" t="s">
        <v>1284</v>
      </c>
      <c r="C254" s="140" t="s">
        <v>1285</v>
      </c>
      <c r="D254" s="140" t="s">
        <v>211</v>
      </c>
      <c r="E254" s="140" t="s">
        <v>3098</v>
      </c>
      <c r="F254" s="140" t="s">
        <v>3099</v>
      </c>
      <c r="G254" s="140" t="s">
        <v>3100</v>
      </c>
      <c r="H254" s="140" t="s">
        <v>3101</v>
      </c>
      <c r="I254" s="140"/>
      <c r="J254" s="284"/>
      <c r="K254" s="149" t="s">
        <v>3102</v>
      </c>
      <c r="L254" s="141"/>
      <c r="M254" s="150" t="s">
        <v>181</v>
      </c>
      <c r="N254" s="150" t="s">
        <v>1498</v>
      </c>
      <c r="O254" s="158" t="s">
        <v>1499</v>
      </c>
      <c r="P254" s="134"/>
      <c r="Q254" s="152" t="s">
        <v>3103</v>
      </c>
      <c r="R254" s="140" t="s">
        <v>3104</v>
      </c>
      <c r="S254" s="140" t="s">
        <v>3105</v>
      </c>
      <c r="T254" s="140" t="s">
        <v>3106</v>
      </c>
      <c r="U254" s="140" t="s">
        <v>351</v>
      </c>
      <c r="V254" s="186" t="s">
        <v>3107</v>
      </c>
      <c r="W254" s="138" t="s">
        <v>3108</v>
      </c>
      <c r="X254" s="144" t="s">
        <v>241</v>
      </c>
      <c r="AA254" s="145">
        <f>IF(OR(J254="Fail",ISBLANK(J254)),INDEX('Issue Code Table'!C:C,MATCH(N:N,'Issue Code Table'!A:A,0)),IF(M254="Critical",6,IF(M254="Significant",5,IF(M254="Moderate",3,2))))</f>
        <v>5</v>
      </c>
    </row>
    <row r="255" spans="1:27" ht="128.25" customHeight="1" x14ac:dyDescent="0.25">
      <c r="A255" s="256" t="s">
        <v>3109</v>
      </c>
      <c r="B255" s="140" t="s">
        <v>1284</v>
      </c>
      <c r="C255" s="140" t="s">
        <v>1285</v>
      </c>
      <c r="D255" s="140" t="s">
        <v>211</v>
      </c>
      <c r="E255" s="140" t="s">
        <v>3110</v>
      </c>
      <c r="F255" s="140" t="s">
        <v>3111</v>
      </c>
      <c r="G255" s="140" t="s">
        <v>3112</v>
      </c>
      <c r="H255" s="140" t="s">
        <v>3113</v>
      </c>
      <c r="I255" s="140"/>
      <c r="J255" s="284"/>
      <c r="K255" s="149" t="s">
        <v>3114</v>
      </c>
      <c r="L255" s="141"/>
      <c r="M255" s="150" t="s">
        <v>181</v>
      </c>
      <c r="N255" s="150" t="s">
        <v>1498</v>
      </c>
      <c r="O255" s="158" t="s">
        <v>1499</v>
      </c>
      <c r="P255" s="134"/>
      <c r="Q255" s="152" t="s">
        <v>3103</v>
      </c>
      <c r="R255" s="140" t="s">
        <v>3115</v>
      </c>
      <c r="S255" s="140" t="s">
        <v>3116</v>
      </c>
      <c r="T255" s="140" t="s">
        <v>3117</v>
      </c>
      <c r="U255" s="140" t="s">
        <v>351</v>
      </c>
      <c r="V255" s="186" t="s">
        <v>3118</v>
      </c>
      <c r="W255" s="138" t="s">
        <v>3119</v>
      </c>
      <c r="X255" s="144" t="s">
        <v>241</v>
      </c>
      <c r="AA255" s="145">
        <f>IF(OR(J255="Fail",ISBLANK(J255)),INDEX('Issue Code Table'!C:C,MATCH(N:N,'Issue Code Table'!A:A,0)),IF(M255="Critical",6,IF(M255="Significant",5,IF(M255="Moderate",3,2))))</f>
        <v>5</v>
      </c>
    </row>
    <row r="256" spans="1:27" ht="128.25" customHeight="1" x14ac:dyDescent="0.25">
      <c r="A256" s="256" t="s">
        <v>3120</v>
      </c>
      <c r="B256" s="140" t="s">
        <v>1284</v>
      </c>
      <c r="C256" s="140" t="s">
        <v>1285</v>
      </c>
      <c r="D256" s="140" t="s">
        <v>211</v>
      </c>
      <c r="E256" s="140" t="s">
        <v>3121</v>
      </c>
      <c r="F256" s="140" t="s">
        <v>3122</v>
      </c>
      <c r="G256" s="140" t="s">
        <v>3123</v>
      </c>
      <c r="H256" s="140" t="s">
        <v>3124</v>
      </c>
      <c r="I256" s="140"/>
      <c r="J256" s="284"/>
      <c r="K256" s="149" t="s">
        <v>3125</v>
      </c>
      <c r="L256" s="141"/>
      <c r="M256" s="150" t="s">
        <v>217</v>
      </c>
      <c r="N256" s="150" t="s">
        <v>2367</v>
      </c>
      <c r="O256" s="158" t="s">
        <v>2368</v>
      </c>
      <c r="P256" s="134"/>
      <c r="Q256" s="152" t="s">
        <v>3126</v>
      </c>
      <c r="R256" s="140" t="s">
        <v>3127</v>
      </c>
      <c r="S256" s="140" t="s">
        <v>3128</v>
      </c>
      <c r="T256" s="140" t="s">
        <v>3129</v>
      </c>
      <c r="U256" s="140" t="s">
        <v>3130</v>
      </c>
      <c r="V256" s="186"/>
      <c r="W256" s="138" t="s">
        <v>3131</v>
      </c>
      <c r="X256" s="144"/>
      <c r="AA256" s="145">
        <f>IF(OR(J256="Fail",ISBLANK(J256)),INDEX('Issue Code Table'!C:C,MATCH(N:N,'Issue Code Table'!A:A,0)),IF(M256="Critical",6,IF(M256="Significant",5,IF(M256="Moderate",3,2))))</f>
        <v>3</v>
      </c>
    </row>
    <row r="257" spans="1:27" ht="128.25" customHeight="1" x14ac:dyDescent="0.25">
      <c r="A257" s="256" t="s">
        <v>3132</v>
      </c>
      <c r="B257" s="140" t="s">
        <v>1284</v>
      </c>
      <c r="C257" s="140" t="s">
        <v>1285</v>
      </c>
      <c r="D257" s="140" t="s">
        <v>211</v>
      </c>
      <c r="E257" s="140" t="s">
        <v>3133</v>
      </c>
      <c r="F257" s="140" t="s">
        <v>3134</v>
      </c>
      <c r="G257" s="140" t="s">
        <v>3135</v>
      </c>
      <c r="H257" s="140" t="s">
        <v>3136</v>
      </c>
      <c r="I257" s="140"/>
      <c r="J257" s="284"/>
      <c r="K257" s="149" t="s">
        <v>3137</v>
      </c>
      <c r="L257" s="141"/>
      <c r="M257" s="150" t="s">
        <v>217</v>
      </c>
      <c r="N257" s="150" t="s">
        <v>2367</v>
      </c>
      <c r="O257" s="158" t="s">
        <v>2368</v>
      </c>
      <c r="P257" s="134"/>
      <c r="Q257" s="152" t="s">
        <v>3126</v>
      </c>
      <c r="R257" s="140" t="s">
        <v>3138</v>
      </c>
      <c r="S257" s="140" t="s">
        <v>3139</v>
      </c>
      <c r="T257" s="140" t="s">
        <v>3140</v>
      </c>
      <c r="U257" s="140" t="s">
        <v>351</v>
      </c>
      <c r="V257" s="186"/>
      <c r="W257" s="138" t="s">
        <v>3141</v>
      </c>
      <c r="X257" s="144"/>
      <c r="AA257" s="145">
        <f>IF(OR(J257="Fail",ISBLANK(J257)),INDEX('Issue Code Table'!C:C,MATCH(N:N,'Issue Code Table'!A:A,0)),IF(M257="Critical",6,IF(M257="Significant",5,IF(M257="Moderate",3,2))))</f>
        <v>3</v>
      </c>
    </row>
    <row r="258" spans="1:27" ht="128.25" customHeight="1" x14ac:dyDescent="0.25">
      <c r="A258" s="256" t="s">
        <v>3142</v>
      </c>
      <c r="B258" s="140" t="s">
        <v>2559</v>
      </c>
      <c r="C258" s="140" t="s">
        <v>2560</v>
      </c>
      <c r="D258" s="140" t="s">
        <v>211</v>
      </c>
      <c r="E258" s="140" t="s">
        <v>3143</v>
      </c>
      <c r="F258" s="140" t="s">
        <v>3144</v>
      </c>
      <c r="G258" s="140" t="s">
        <v>3145</v>
      </c>
      <c r="H258" s="140" t="s">
        <v>3146</v>
      </c>
      <c r="I258" s="140"/>
      <c r="J258" s="284"/>
      <c r="K258" s="149" t="s">
        <v>3147</v>
      </c>
      <c r="L258" s="141"/>
      <c r="M258" s="150" t="s">
        <v>181</v>
      </c>
      <c r="N258" s="150" t="s">
        <v>878</v>
      </c>
      <c r="O258" s="158" t="s">
        <v>879</v>
      </c>
      <c r="P258" s="134"/>
      <c r="Q258" s="152" t="s">
        <v>3148</v>
      </c>
      <c r="R258" s="140" t="s">
        <v>3149</v>
      </c>
      <c r="S258" s="140" t="s">
        <v>3150</v>
      </c>
      <c r="T258" s="140" t="s">
        <v>3151</v>
      </c>
      <c r="U258" s="140" t="s">
        <v>351</v>
      </c>
      <c r="V258" s="186" t="s">
        <v>3152</v>
      </c>
      <c r="W258" s="138" t="s">
        <v>3153</v>
      </c>
      <c r="X258" s="144" t="s">
        <v>241</v>
      </c>
      <c r="AA258" s="145">
        <f>IF(OR(J258="Fail",ISBLANK(J258)),INDEX('Issue Code Table'!C:C,MATCH(N:N,'Issue Code Table'!A:A,0)),IF(M258="Critical",6,IF(M258="Significant",5,IF(M258="Moderate",3,2))))</f>
        <v>6</v>
      </c>
    </row>
    <row r="259" spans="1:27" ht="128.25" customHeight="1" x14ac:dyDescent="0.25">
      <c r="A259" s="256" t="s">
        <v>3154</v>
      </c>
      <c r="B259" s="140" t="s">
        <v>2559</v>
      </c>
      <c r="C259" s="140" t="s">
        <v>2560</v>
      </c>
      <c r="D259" s="140" t="s">
        <v>211</v>
      </c>
      <c r="E259" s="140" t="s">
        <v>3155</v>
      </c>
      <c r="F259" s="140" t="s">
        <v>3156</v>
      </c>
      <c r="G259" s="140" t="s">
        <v>3157</v>
      </c>
      <c r="H259" s="140" t="s">
        <v>3158</v>
      </c>
      <c r="I259" s="140"/>
      <c r="J259" s="284"/>
      <c r="K259" s="149" t="s">
        <v>3159</v>
      </c>
      <c r="L259" s="141"/>
      <c r="M259" s="150" t="s">
        <v>181</v>
      </c>
      <c r="N259" s="271" t="s">
        <v>204</v>
      </c>
      <c r="O259" s="271" t="s">
        <v>205</v>
      </c>
      <c r="P259" s="134"/>
      <c r="Q259" s="152" t="s">
        <v>3148</v>
      </c>
      <c r="R259" s="140" t="s">
        <v>3160</v>
      </c>
      <c r="S259" s="140" t="s">
        <v>3161</v>
      </c>
      <c r="T259" s="140" t="s">
        <v>3162</v>
      </c>
      <c r="U259" s="140" t="s">
        <v>351</v>
      </c>
      <c r="V259" s="186" t="s">
        <v>3163</v>
      </c>
      <c r="W259" s="138" t="s">
        <v>3164</v>
      </c>
      <c r="X259" s="144" t="s">
        <v>241</v>
      </c>
      <c r="AA259" s="145">
        <f>IF(OR(J259="Fail",ISBLANK(J259)),INDEX('Issue Code Table'!C:C,MATCH(N:N,'Issue Code Table'!A:A,0)),IF(M259="Critical",6,IF(M259="Significant",5,IF(M259="Moderate",3,2))))</f>
        <v>6</v>
      </c>
    </row>
    <row r="260" spans="1:27" ht="128.25" customHeight="1" x14ac:dyDescent="0.25">
      <c r="A260" s="256" t="s">
        <v>3165</v>
      </c>
      <c r="B260" s="140" t="s">
        <v>2559</v>
      </c>
      <c r="C260" s="140" t="s">
        <v>2560</v>
      </c>
      <c r="D260" s="140" t="s">
        <v>211</v>
      </c>
      <c r="E260" s="140" t="s">
        <v>3166</v>
      </c>
      <c r="F260" s="140" t="s">
        <v>3167</v>
      </c>
      <c r="G260" s="140" t="s">
        <v>3168</v>
      </c>
      <c r="H260" s="140" t="s">
        <v>3169</v>
      </c>
      <c r="I260" s="140"/>
      <c r="J260" s="284"/>
      <c r="K260" s="149" t="s">
        <v>3170</v>
      </c>
      <c r="L260" s="141"/>
      <c r="M260" s="150" t="s">
        <v>181</v>
      </c>
      <c r="N260" s="271" t="s">
        <v>204</v>
      </c>
      <c r="O260" s="271" t="s">
        <v>205</v>
      </c>
      <c r="P260" s="134"/>
      <c r="Q260" s="152" t="s">
        <v>3148</v>
      </c>
      <c r="R260" s="140" t="s">
        <v>3171</v>
      </c>
      <c r="S260" s="140" t="s">
        <v>3172</v>
      </c>
      <c r="T260" s="140" t="s">
        <v>3173</v>
      </c>
      <c r="U260" s="140" t="s">
        <v>3174</v>
      </c>
      <c r="V260" s="186" t="s">
        <v>3175</v>
      </c>
      <c r="W260" s="138" t="s">
        <v>3176</v>
      </c>
      <c r="X260" s="144" t="s">
        <v>241</v>
      </c>
      <c r="AA260" s="145">
        <f>IF(OR(J260="Fail",ISBLANK(J260)),INDEX('Issue Code Table'!C:C,MATCH(N:N,'Issue Code Table'!A:A,0)),IF(M260="Critical",6,IF(M260="Significant",5,IF(M260="Moderate",3,2))))</f>
        <v>6</v>
      </c>
    </row>
    <row r="261" spans="1:27" ht="128.25" customHeight="1" x14ac:dyDescent="0.25">
      <c r="A261" s="256" t="s">
        <v>3177</v>
      </c>
      <c r="B261" s="140" t="s">
        <v>2559</v>
      </c>
      <c r="C261" s="140" t="s">
        <v>2560</v>
      </c>
      <c r="D261" s="140" t="s">
        <v>211</v>
      </c>
      <c r="E261" s="140" t="s">
        <v>3143</v>
      </c>
      <c r="F261" s="140" t="s">
        <v>3178</v>
      </c>
      <c r="G261" s="140" t="s">
        <v>3179</v>
      </c>
      <c r="H261" s="140" t="s">
        <v>3146</v>
      </c>
      <c r="I261" s="140"/>
      <c r="J261" s="284"/>
      <c r="K261" s="149" t="s">
        <v>3147</v>
      </c>
      <c r="L261" s="141"/>
      <c r="M261" s="150" t="s">
        <v>181</v>
      </c>
      <c r="N261" s="150" t="s">
        <v>878</v>
      </c>
      <c r="O261" s="158" t="s">
        <v>879</v>
      </c>
      <c r="P261" s="134"/>
      <c r="Q261" s="152" t="s">
        <v>3180</v>
      </c>
      <c r="R261" s="140" t="s">
        <v>3181</v>
      </c>
      <c r="S261" s="140" t="s">
        <v>3150</v>
      </c>
      <c r="T261" s="140" t="s">
        <v>3182</v>
      </c>
      <c r="U261" s="140" t="s">
        <v>351</v>
      </c>
      <c r="V261" s="186" t="s">
        <v>3183</v>
      </c>
      <c r="W261" s="138" t="s">
        <v>3184</v>
      </c>
      <c r="X261" s="144" t="s">
        <v>241</v>
      </c>
      <c r="AA261" s="145">
        <f>IF(OR(J261="Fail",ISBLANK(J261)),INDEX('Issue Code Table'!C:C,MATCH(N:N,'Issue Code Table'!A:A,0)),IF(M261="Critical",6,IF(M261="Significant",5,IF(M261="Moderate",3,2))))</f>
        <v>6</v>
      </c>
    </row>
    <row r="262" spans="1:27" ht="128.25" customHeight="1" x14ac:dyDescent="0.25">
      <c r="A262" s="256" t="s">
        <v>3185</v>
      </c>
      <c r="B262" s="140" t="s">
        <v>2559</v>
      </c>
      <c r="C262" s="140" t="s">
        <v>2560</v>
      </c>
      <c r="D262" s="140" t="s">
        <v>211</v>
      </c>
      <c r="E262" s="140" t="s">
        <v>3155</v>
      </c>
      <c r="F262" s="140" t="s">
        <v>3186</v>
      </c>
      <c r="G262" s="140" t="s">
        <v>3187</v>
      </c>
      <c r="H262" s="140" t="s">
        <v>3158</v>
      </c>
      <c r="I262" s="140"/>
      <c r="J262" s="284"/>
      <c r="K262" s="149" t="s">
        <v>3159</v>
      </c>
      <c r="L262" s="141"/>
      <c r="M262" s="150" t="s">
        <v>181</v>
      </c>
      <c r="N262" s="271" t="s">
        <v>204</v>
      </c>
      <c r="O262" s="271" t="s">
        <v>205</v>
      </c>
      <c r="P262" s="134"/>
      <c r="Q262" s="152" t="s">
        <v>3180</v>
      </c>
      <c r="R262" s="140" t="s">
        <v>3188</v>
      </c>
      <c r="S262" s="140" t="s">
        <v>3161</v>
      </c>
      <c r="T262" s="140" t="s">
        <v>3189</v>
      </c>
      <c r="U262" s="140" t="s">
        <v>351</v>
      </c>
      <c r="V262" s="186" t="s">
        <v>3190</v>
      </c>
      <c r="W262" s="138" t="s">
        <v>3191</v>
      </c>
      <c r="X262" s="144" t="s">
        <v>241</v>
      </c>
      <c r="AA262" s="145">
        <f>IF(OR(J262="Fail",ISBLANK(J262)),INDEX('Issue Code Table'!C:C,MATCH(N:N,'Issue Code Table'!A:A,0)),IF(M262="Critical",6,IF(M262="Significant",5,IF(M262="Moderate",3,2))))</f>
        <v>6</v>
      </c>
    </row>
    <row r="263" spans="1:27" ht="128.25" customHeight="1" x14ac:dyDescent="0.25">
      <c r="A263" s="256" t="s">
        <v>3192</v>
      </c>
      <c r="B263" s="140" t="s">
        <v>1284</v>
      </c>
      <c r="C263" s="140" t="s">
        <v>1285</v>
      </c>
      <c r="D263" s="140" t="s">
        <v>211</v>
      </c>
      <c r="E263" s="140" t="s">
        <v>3193</v>
      </c>
      <c r="F263" s="140" t="s">
        <v>3194</v>
      </c>
      <c r="G263" s="140" t="s">
        <v>3195</v>
      </c>
      <c r="H263" s="140" t="s">
        <v>3196</v>
      </c>
      <c r="I263" s="140"/>
      <c r="J263" s="284"/>
      <c r="K263" s="149" t="s">
        <v>3197</v>
      </c>
      <c r="L263" s="141"/>
      <c r="M263" s="150" t="s">
        <v>181</v>
      </c>
      <c r="N263" s="150" t="s">
        <v>1330</v>
      </c>
      <c r="O263" s="158" t="s">
        <v>1331</v>
      </c>
      <c r="P263" s="134"/>
      <c r="Q263" s="152" t="s">
        <v>3180</v>
      </c>
      <c r="R263" s="140" t="s">
        <v>3198</v>
      </c>
      <c r="S263" s="140" t="s">
        <v>3199</v>
      </c>
      <c r="T263" s="140" t="s">
        <v>3200</v>
      </c>
      <c r="U263" s="140" t="s">
        <v>3201</v>
      </c>
      <c r="V263" s="186" t="s">
        <v>3202</v>
      </c>
      <c r="W263" s="138" t="s">
        <v>3203</v>
      </c>
      <c r="X263" s="144" t="s">
        <v>241</v>
      </c>
      <c r="AA263" s="145">
        <f>IF(OR(J263="Fail",ISBLANK(J263)),INDEX('Issue Code Table'!C:C,MATCH(N:N,'Issue Code Table'!A:A,0)),IF(M263="Critical",6,IF(M263="Significant",5,IF(M263="Moderate",3,2))))</f>
        <v>5</v>
      </c>
    </row>
    <row r="264" spans="1:27" ht="128.25" customHeight="1" x14ac:dyDescent="0.25">
      <c r="A264" s="256" t="s">
        <v>3204</v>
      </c>
      <c r="B264" s="140" t="s">
        <v>175</v>
      </c>
      <c r="C264" s="140" t="s">
        <v>176</v>
      </c>
      <c r="D264" s="140" t="s">
        <v>211</v>
      </c>
      <c r="E264" s="140" t="s">
        <v>3205</v>
      </c>
      <c r="F264" s="140" t="s">
        <v>3206</v>
      </c>
      <c r="G264" s="140" t="s">
        <v>3207</v>
      </c>
      <c r="H264" s="140" t="s">
        <v>3208</v>
      </c>
      <c r="I264" s="140"/>
      <c r="J264" s="284"/>
      <c r="K264" s="149" t="s">
        <v>3209</v>
      </c>
      <c r="L264" s="141"/>
      <c r="M264" s="150" t="s">
        <v>181</v>
      </c>
      <c r="N264" s="150" t="s">
        <v>2412</v>
      </c>
      <c r="O264" s="158" t="s">
        <v>2413</v>
      </c>
      <c r="P264" s="134"/>
      <c r="Q264" s="152" t="s">
        <v>3210</v>
      </c>
      <c r="R264" s="140" t="s">
        <v>3211</v>
      </c>
      <c r="S264" s="140" t="s">
        <v>3212</v>
      </c>
      <c r="T264" s="140" t="s">
        <v>3213</v>
      </c>
      <c r="U264" s="140" t="s">
        <v>3214</v>
      </c>
      <c r="V264" s="186" t="s">
        <v>3215</v>
      </c>
      <c r="W264" s="138" t="s">
        <v>3216</v>
      </c>
      <c r="X264" s="144" t="s">
        <v>241</v>
      </c>
      <c r="AA264" s="145">
        <f>IF(OR(J264="Fail",ISBLANK(J264)),INDEX('Issue Code Table'!C:C,MATCH(N:N,'Issue Code Table'!A:A,0)),IF(M264="Critical",6,IF(M264="Significant",5,IF(M264="Moderate",3,2))))</f>
        <v>5</v>
      </c>
    </row>
    <row r="265" spans="1:27" ht="128.25" customHeight="1" x14ac:dyDescent="0.25">
      <c r="A265" s="256" t="s">
        <v>3217</v>
      </c>
      <c r="B265" s="140" t="s">
        <v>175</v>
      </c>
      <c r="C265" s="140" t="s">
        <v>176</v>
      </c>
      <c r="D265" s="140" t="s">
        <v>211</v>
      </c>
      <c r="E265" s="140" t="s">
        <v>3218</v>
      </c>
      <c r="F265" s="140" t="s">
        <v>3219</v>
      </c>
      <c r="G265" s="140" t="s">
        <v>3220</v>
      </c>
      <c r="H265" s="140" t="s">
        <v>3221</v>
      </c>
      <c r="I265" s="140"/>
      <c r="J265" s="284"/>
      <c r="K265" s="149" t="s">
        <v>3222</v>
      </c>
      <c r="L265" s="141"/>
      <c r="M265" s="150" t="s">
        <v>181</v>
      </c>
      <c r="N265" s="150" t="s">
        <v>2412</v>
      </c>
      <c r="O265" s="158" t="s">
        <v>2413</v>
      </c>
      <c r="P265" s="134"/>
      <c r="Q265" s="152" t="s">
        <v>3210</v>
      </c>
      <c r="R265" s="140" t="s">
        <v>3223</v>
      </c>
      <c r="S265" s="140" t="s">
        <v>3212</v>
      </c>
      <c r="T265" s="140" t="s">
        <v>3224</v>
      </c>
      <c r="U265" s="140" t="s">
        <v>3225</v>
      </c>
      <c r="V265" s="186" t="s">
        <v>3215</v>
      </c>
      <c r="W265" s="138" t="s">
        <v>3226</v>
      </c>
      <c r="X265" s="144" t="s">
        <v>241</v>
      </c>
      <c r="AA265" s="145">
        <f>IF(OR(J265="Fail",ISBLANK(J265)),INDEX('Issue Code Table'!C:C,MATCH(N:N,'Issue Code Table'!A:A,0)),IF(M265="Critical",6,IF(M265="Significant",5,IF(M265="Moderate",3,2))))</f>
        <v>5</v>
      </c>
    </row>
    <row r="266" spans="1:27" ht="128.25" customHeight="1" x14ac:dyDescent="0.25">
      <c r="A266" s="256" t="s">
        <v>3227</v>
      </c>
      <c r="B266" s="140" t="s">
        <v>175</v>
      </c>
      <c r="C266" s="140" t="s">
        <v>176</v>
      </c>
      <c r="D266" s="140" t="s">
        <v>211</v>
      </c>
      <c r="E266" s="140" t="s">
        <v>3228</v>
      </c>
      <c r="F266" s="140" t="s">
        <v>3229</v>
      </c>
      <c r="G266" s="140" t="s">
        <v>3230</v>
      </c>
      <c r="H266" s="140" t="s">
        <v>3231</v>
      </c>
      <c r="I266" s="140"/>
      <c r="J266" s="284"/>
      <c r="K266" s="149" t="s">
        <v>3232</v>
      </c>
      <c r="L266" s="141"/>
      <c r="M266" s="150" t="s">
        <v>181</v>
      </c>
      <c r="N266" s="150" t="s">
        <v>2412</v>
      </c>
      <c r="O266" s="158" t="s">
        <v>2413</v>
      </c>
      <c r="P266" s="134"/>
      <c r="Q266" s="152" t="s">
        <v>3210</v>
      </c>
      <c r="R266" s="140" t="s">
        <v>3233</v>
      </c>
      <c r="S266" s="140" t="s">
        <v>3234</v>
      </c>
      <c r="T266" s="140" t="s">
        <v>3235</v>
      </c>
      <c r="U266" s="140" t="s">
        <v>351</v>
      </c>
      <c r="V266" s="186" t="s">
        <v>3236</v>
      </c>
      <c r="W266" s="138" t="s">
        <v>3237</v>
      </c>
      <c r="X266" s="144" t="s">
        <v>241</v>
      </c>
      <c r="AA266" s="145">
        <f>IF(OR(J266="Fail",ISBLANK(J266)),INDEX('Issue Code Table'!C:C,MATCH(N:N,'Issue Code Table'!A:A,0)),IF(M266="Critical",6,IF(M266="Significant",5,IF(M266="Moderate",3,2))))</f>
        <v>5</v>
      </c>
    </row>
    <row r="267" spans="1:27" ht="128.25" customHeight="1" x14ac:dyDescent="0.25">
      <c r="A267" s="256" t="s">
        <v>3238</v>
      </c>
      <c r="B267" s="140" t="s">
        <v>2259</v>
      </c>
      <c r="C267" s="140" t="s">
        <v>2260</v>
      </c>
      <c r="D267" s="140" t="s">
        <v>211</v>
      </c>
      <c r="E267" s="140" t="s">
        <v>3239</v>
      </c>
      <c r="F267" s="140" t="s">
        <v>3240</v>
      </c>
      <c r="G267" s="140" t="s">
        <v>3241</v>
      </c>
      <c r="H267" s="140" t="s">
        <v>3242</v>
      </c>
      <c r="I267" s="140"/>
      <c r="J267" s="284"/>
      <c r="K267" s="149" t="s">
        <v>3243</v>
      </c>
      <c r="L267" s="141"/>
      <c r="M267" s="150" t="s">
        <v>217</v>
      </c>
      <c r="N267" s="150" t="s">
        <v>764</v>
      </c>
      <c r="O267" s="158" t="s">
        <v>765</v>
      </c>
      <c r="P267" s="134"/>
      <c r="Q267" s="152" t="s">
        <v>3244</v>
      </c>
      <c r="R267" s="140" t="s">
        <v>3245</v>
      </c>
      <c r="S267" s="140" t="s">
        <v>3246</v>
      </c>
      <c r="T267" s="140" t="s">
        <v>3247</v>
      </c>
      <c r="U267" s="140" t="s">
        <v>3248</v>
      </c>
      <c r="V267" s="186" t="s">
        <v>3249</v>
      </c>
      <c r="W267" s="138" t="s">
        <v>3250</v>
      </c>
      <c r="X267" s="144"/>
      <c r="AA267" s="145">
        <f>IF(OR(J267="Fail",ISBLANK(J267)),INDEX('Issue Code Table'!C:C,MATCH(N:N,'Issue Code Table'!A:A,0)),IF(M267="Critical",6,IF(M267="Significant",5,IF(M267="Moderate",3,2))))</f>
        <v>4</v>
      </c>
    </row>
    <row r="268" spans="1:27" ht="128.25" customHeight="1" x14ac:dyDescent="0.25">
      <c r="A268" s="256" t="s">
        <v>3251</v>
      </c>
      <c r="B268" s="140" t="s">
        <v>2259</v>
      </c>
      <c r="C268" s="140" t="s">
        <v>2260</v>
      </c>
      <c r="D268" s="140" t="s">
        <v>211</v>
      </c>
      <c r="E268" s="140" t="s">
        <v>3252</v>
      </c>
      <c r="F268" s="140" t="s">
        <v>3253</v>
      </c>
      <c r="G268" s="140" t="s">
        <v>3254</v>
      </c>
      <c r="H268" s="140" t="s">
        <v>3255</v>
      </c>
      <c r="I268" s="140"/>
      <c r="J268" s="284"/>
      <c r="K268" s="149" t="s">
        <v>3256</v>
      </c>
      <c r="L268" s="141"/>
      <c r="M268" s="150" t="s">
        <v>217</v>
      </c>
      <c r="N268" s="150" t="s">
        <v>764</v>
      </c>
      <c r="O268" s="158" t="s">
        <v>765</v>
      </c>
      <c r="P268" s="134"/>
      <c r="Q268" s="152" t="s">
        <v>3244</v>
      </c>
      <c r="R268" s="140" t="s">
        <v>3257</v>
      </c>
      <c r="S268" s="140" t="s">
        <v>3246</v>
      </c>
      <c r="T268" s="140" t="s">
        <v>3258</v>
      </c>
      <c r="U268" s="140" t="s">
        <v>3259</v>
      </c>
      <c r="V268" s="186" t="s">
        <v>3260</v>
      </c>
      <c r="W268" s="138" t="s">
        <v>3261</v>
      </c>
      <c r="X268" s="144"/>
      <c r="AA268" s="145">
        <f>IF(OR(J268="Fail",ISBLANK(J268)),INDEX('Issue Code Table'!C:C,MATCH(N:N,'Issue Code Table'!A:A,0)),IF(M268="Critical",6,IF(M268="Significant",5,IF(M268="Moderate",3,2))))</f>
        <v>4</v>
      </c>
    </row>
    <row r="269" spans="1:27" ht="128.25" customHeight="1" x14ac:dyDescent="0.25">
      <c r="A269" s="256" t="s">
        <v>3262</v>
      </c>
      <c r="B269" s="140" t="s">
        <v>2259</v>
      </c>
      <c r="C269" s="140" t="s">
        <v>2260</v>
      </c>
      <c r="D269" s="140" t="s">
        <v>211</v>
      </c>
      <c r="E269" s="140" t="s">
        <v>3263</v>
      </c>
      <c r="F269" s="140" t="s">
        <v>3264</v>
      </c>
      <c r="G269" s="140" t="s">
        <v>3265</v>
      </c>
      <c r="H269" s="140" t="s">
        <v>3266</v>
      </c>
      <c r="I269" s="140"/>
      <c r="J269" s="284"/>
      <c r="K269" s="149" t="s">
        <v>3267</v>
      </c>
      <c r="L269" s="141"/>
      <c r="M269" s="150" t="s">
        <v>181</v>
      </c>
      <c r="N269" s="150" t="s">
        <v>789</v>
      </c>
      <c r="O269" s="150" t="s">
        <v>2191</v>
      </c>
      <c r="P269" s="134"/>
      <c r="Q269" s="152" t="s">
        <v>3244</v>
      </c>
      <c r="R269" s="140" t="s">
        <v>3268</v>
      </c>
      <c r="S269" s="140" t="s">
        <v>3246</v>
      </c>
      <c r="T269" s="140" t="s">
        <v>3269</v>
      </c>
      <c r="U269" s="140" t="s">
        <v>3270</v>
      </c>
      <c r="V269" s="186" t="s">
        <v>3271</v>
      </c>
      <c r="W269" s="138" t="s">
        <v>3272</v>
      </c>
      <c r="X269" s="144" t="s">
        <v>241</v>
      </c>
      <c r="AA269" s="145">
        <f>IF(OR(J269="Fail",ISBLANK(J269)),INDEX('Issue Code Table'!C:C,MATCH(N:N,'Issue Code Table'!A:A,0)),IF(M269="Critical",6,IF(M269="Significant",5,IF(M269="Moderate",3,2))))</f>
        <v>5</v>
      </c>
    </row>
    <row r="270" spans="1:27" ht="128.25" customHeight="1" x14ac:dyDescent="0.25">
      <c r="A270" s="256" t="s">
        <v>3273</v>
      </c>
      <c r="B270" s="140" t="s">
        <v>2259</v>
      </c>
      <c r="C270" s="140" t="s">
        <v>2260</v>
      </c>
      <c r="D270" s="140" t="s">
        <v>211</v>
      </c>
      <c r="E270" s="140" t="s">
        <v>3274</v>
      </c>
      <c r="F270" s="140" t="s">
        <v>3275</v>
      </c>
      <c r="G270" s="140" t="s">
        <v>3276</v>
      </c>
      <c r="H270" s="140" t="s">
        <v>3277</v>
      </c>
      <c r="I270" s="140"/>
      <c r="J270" s="284"/>
      <c r="K270" s="149" t="s">
        <v>3278</v>
      </c>
      <c r="L270" s="141"/>
      <c r="M270" s="150" t="s">
        <v>217</v>
      </c>
      <c r="N270" s="150" t="s">
        <v>975</v>
      </c>
      <c r="O270" s="158" t="s">
        <v>976</v>
      </c>
      <c r="P270" s="134"/>
      <c r="Q270" s="152" t="s">
        <v>3244</v>
      </c>
      <c r="R270" s="140" t="s">
        <v>3279</v>
      </c>
      <c r="S270" s="140" t="s">
        <v>3246</v>
      </c>
      <c r="T270" s="140" t="s">
        <v>3280</v>
      </c>
      <c r="U270" s="140" t="s">
        <v>3281</v>
      </c>
      <c r="V270" s="186" t="s">
        <v>3282</v>
      </c>
      <c r="W270" s="138" t="s">
        <v>3283</v>
      </c>
      <c r="X270" s="144"/>
      <c r="AA270" s="145">
        <f>IF(OR(J270="Fail",ISBLANK(J270)),INDEX('Issue Code Table'!C:C,MATCH(N:N,'Issue Code Table'!A:A,0)),IF(M270="Critical",6,IF(M270="Significant",5,IF(M270="Moderate",3,2))))</f>
        <v>4</v>
      </c>
    </row>
    <row r="271" spans="1:27" ht="128.25" customHeight="1" x14ac:dyDescent="0.25">
      <c r="A271" s="256" t="s">
        <v>3284</v>
      </c>
      <c r="B271" s="153" t="s">
        <v>1284</v>
      </c>
      <c r="C271" s="140" t="s">
        <v>1285</v>
      </c>
      <c r="D271" s="140" t="s">
        <v>211</v>
      </c>
      <c r="E271" s="140" t="s">
        <v>3285</v>
      </c>
      <c r="F271" s="140" t="s">
        <v>3286</v>
      </c>
      <c r="G271" s="140" t="s">
        <v>3287</v>
      </c>
      <c r="H271" s="140" t="s">
        <v>3288</v>
      </c>
      <c r="I271" s="140"/>
      <c r="J271" s="284"/>
      <c r="K271" s="149" t="s">
        <v>3289</v>
      </c>
      <c r="L271" s="141"/>
      <c r="M271" s="150" t="s">
        <v>217</v>
      </c>
      <c r="N271" s="150" t="s">
        <v>2367</v>
      </c>
      <c r="O271" s="158" t="s">
        <v>2368</v>
      </c>
      <c r="P271" s="134"/>
      <c r="Q271" s="152" t="s">
        <v>3290</v>
      </c>
      <c r="R271" s="140" t="s">
        <v>3291</v>
      </c>
      <c r="S271" s="140" t="s">
        <v>3292</v>
      </c>
      <c r="T271" s="140" t="s">
        <v>3293</v>
      </c>
      <c r="U271" s="140" t="s">
        <v>3294</v>
      </c>
      <c r="V271" s="186" t="s">
        <v>3295</v>
      </c>
      <c r="W271" s="138" t="s">
        <v>3296</v>
      </c>
      <c r="X271" s="144"/>
      <c r="AA271" s="145">
        <f>IF(OR(J271="Fail",ISBLANK(J271)),INDEX('Issue Code Table'!C:C,MATCH(N:N,'Issue Code Table'!A:A,0)),IF(M271="Critical",6,IF(M271="Significant",5,IF(M271="Moderate",3,2))))</f>
        <v>3</v>
      </c>
    </row>
    <row r="272" spans="1:27" ht="128.25" customHeight="1" x14ac:dyDescent="0.25">
      <c r="A272" s="256" t="s">
        <v>3297</v>
      </c>
      <c r="B272" s="153" t="s">
        <v>339</v>
      </c>
      <c r="C272" s="140" t="s">
        <v>340</v>
      </c>
      <c r="D272" s="140" t="s">
        <v>211</v>
      </c>
      <c r="E272" s="140" t="s">
        <v>3298</v>
      </c>
      <c r="F272" s="140" t="s">
        <v>3299</v>
      </c>
      <c r="G272" s="140" t="s">
        <v>3300</v>
      </c>
      <c r="H272" s="140" t="s">
        <v>3301</v>
      </c>
      <c r="I272" s="140"/>
      <c r="J272" s="284"/>
      <c r="K272" s="149" t="s">
        <v>3302</v>
      </c>
      <c r="L272" s="141"/>
      <c r="M272" s="150" t="s">
        <v>181</v>
      </c>
      <c r="N272" s="150" t="s">
        <v>789</v>
      </c>
      <c r="O272" s="158" t="s">
        <v>790</v>
      </c>
      <c r="P272" s="134"/>
      <c r="Q272" s="152" t="s">
        <v>3303</v>
      </c>
      <c r="R272" s="140" t="s">
        <v>3304</v>
      </c>
      <c r="S272" s="140" t="s">
        <v>3305</v>
      </c>
      <c r="T272" s="140" t="s">
        <v>3306</v>
      </c>
      <c r="U272" s="140" t="s">
        <v>351</v>
      </c>
      <c r="V272" s="186" t="s">
        <v>3307</v>
      </c>
      <c r="W272" s="138" t="s">
        <v>3308</v>
      </c>
      <c r="X272" s="144" t="s">
        <v>241</v>
      </c>
      <c r="AA272" s="145">
        <f>IF(OR(J272="Fail",ISBLANK(J272)),INDEX('Issue Code Table'!C:C,MATCH(N:N,'Issue Code Table'!A:A,0)),IF(M272="Critical",6,IF(M272="Significant",5,IF(M272="Moderate",3,2))))</f>
        <v>5</v>
      </c>
    </row>
    <row r="273" spans="1:27" ht="128.25" customHeight="1" x14ac:dyDescent="0.25">
      <c r="A273" s="256" t="s">
        <v>3309</v>
      </c>
      <c r="B273" s="140" t="s">
        <v>339</v>
      </c>
      <c r="C273" s="140" t="s">
        <v>340</v>
      </c>
      <c r="D273" s="140" t="s">
        <v>211</v>
      </c>
      <c r="E273" s="140" t="s">
        <v>3310</v>
      </c>
      <c r="F273" s="140" t="s">
        <v>3311</v>
      </c>
      <c r="G273" s="140" t="s">
        <v>3312</v>
      </c>
      <c r="H273" s="140" t="s">
        <v>3313</v>
      </c>
      <c r="I273" s="140"/>
      <c r="J273" s="284"/>
      <c r="K273" s="149" t="s">
        <v>3314</v>
      </c>
      <c r="L273" s="141"/>
      <c r="M273" s="150" t="s">
        <v>217</v>
      </c>
      <c r="N273" s="150" t="s">
        <v>2396</v>
      </c>
      <c r="O273" s="158" t="s">
        <v>2397</v>
      </c>
      <c r="P273" s="134"/>
      <c r="Q273" s="152" t="s">
        <v>3303</v>
      </c>
      <c r="R273" s="140" t="s">
        <v>3315</v>
      </c>
      <c r="S273" s="140" t="s">
        <v>3316</v>
      </c>
      <c r="T273" s="140" t="s">
        <v>3317</v>
      </c>
      <c r="U273" s="140" t="s">
        <v>3318</v>
      </c>
      <c r="V273" s="186" t="s">
        <v>3319</v>
      </c>
      <c r="W273" s="138" t="s">
        <v>3320</v>
      </c>
      <c r="X273" s="144"/>
      <c r="AA273" s="145">
        <f>IF(OR(J273="Fail",ISBLANK(J273)),INDEX('Issue Code Table'!C:C,MATCH(N:N,'Issue Code Table'!A:A,0)),IF(M273="Critical",6,IF(M273="Significant",5,IF(M273="Moderate",3,2))))</f>
        <v>5</v>
      </c>
    </row>
    <row r="274" spans="1:27" ht="128.25" customHeight="1" x14ac:dyDescent="0.25">
      <c r="A274" s="256" t="s">
        <v>3321</v>
      </c>
      <c r="B274" s="140" t="s">
        <v>339</v>
      </c>
      <c r="C274" s="140" t="s">
        <v>340</v>
      </c>
      <c r="D274" s="140" t="s">
        <v>211</v>
      </c>
      <c r="E274" s="140" t="s">
        <v>3322</v>
      </c>
      <c r="F274" s="140" t="s">
        <v>3323</v>
      </c>
      <c r="G274" s="140" t="s">
        <v>3324</v>
      </c>
      <c r="H274" s="140" t="s">
        <v>3325</v>
      </c>
      <c r="I274" s="140"/>
      <c r="J274" s="284"/>
      <c r="K274" s="149" t="s">
        <v>3326</v>
      </c>
      <c r="L274" s="141"/>
      <c r="M274" s="150" t="s">
        <v>217</v>
      </c>
      <c r="N274" s="150" t="s">
        <v>3327</v>
      </c>
      <c r="O274" s="158" t="s">
        <v>3328</v>
      </c>
      <c r="P274" s="134"/>
      <c r="Q274" s="152" t="s">
        <v>3329</v>
      </c>
      <c r="R274" s="140" t="s">
        <v>3330</v>
      </c>
      <c r="S274" s="140" t="s">
        <v>3331</v>
      </c>
      <c r="T274" s="140" t="s">
        <v>3332</v>
      </c>
      <c r="U274" s="140" t="s">
        <v>3333</v>
      </c>
      <c r="V274" s="186" t="s">
        <v>3334</v>
      </c>
      <c r="W274" s="138" t="s">
        <v>3335</v>
      </c>
      <c r="X274" s="144"/>
      <c r="AA274" s="145">
        <f>IF(OR(J274="Fail",ISBLANK(J274)),INDEX('Issue Code Table'!C:C,MATCH(N:N,'Issue Code Table'!A:A,0)),IF(M274="Critical",6,IF(M274="Significant",5,IF(M274="Moderate",3,2))))</f>
        <v>4</v>
      </c>
    </row>
    <row r="275" spans="1:27" ht="143.25" customHeight="1" x14ac:dyDescent="0.25">
      <c r="A275" s="256" t="s">
        <v>3336</v>
      </c>
      <c r="B275" s="140" t="s">
        <v>1284</v>
      </c>
      <c r="C275" s="140" t="s">
        <v>1285</v>
      </c>
      <c r="D275" s="140" t="s">
        <v>211</v>
      </c>
      <c r="E275" s="140" t="s">
        <v>3110</v>
      </c>
      <c r="F275" s="140" t="s">
        <v>3111</v>
      </c>
      <c r="G275" s="140" t="s">
        <v>3337</v>
      </c>
      <c r="H275" s="140" t="s">
        <v>3113</v>
      </c>
      <c r="I275" s="140"/>
      <c r="J275" s="284"/>
      <c r="K275" s="149" t="s">
        <v>3338</v>
      </c>
      <c r="L275" s="141"/>
      <c r="M275" s="150" t="s">
        <v>181</v>
      </c>
      <c r="N275" s="150" t="s">
        <v>345</v>
      </c>
      <c r="O275" s="158" t="s">
        <v>346</v>
      </c>
      <c r="P275" s="134"/>
      <c r="Q275" s="152" t="s">
        <v>3339</v>
      </c>
      <c r="R275" s="140" t="s">
        <v>3340</v>
      </c>
      <c r="S275" s="140" t="s">
        <v>3116</v>
      </c>
      <c r="T275" s="140" t="s">
        <v>3341</v>
      </c>
      <c r="U275" s="140" t="s">
        <v>351</v>
      </c>
      <c r="V275" s="186" t="s">
        <v>3342</v>
      </c>
      <c r="W275" s="138" t="s">
        <v>3343</v>
      </c>
      <c r="X275" s="144" t="s">
        <v>241</v>
      </c>
      <c r="AA275" s="145">
        <f>IF(OR(J275="Fail",ISBLANK(J275)),INDEX('Issue Code Table'!C:C,MATCH(N:N,'Issue Code Table'!A:A,0)),IF(M275="Critical",6,IF(M275="Significant",5,IF(M275="Moderate",3,2))))</f>
        <v>5</v>
      </c>
    </row>
    <row r="276" spans="1:27" ht="10" customHeight="1" x14ac:dyDescent="0.25">
      <c r="A276" s="170"/>
      <c r="B276" s="171" t="s">
        <v>3344</v>
      </c>
      <c r="C276" s="171"/>
      <c r="D276" s="170"/>
      <c r="E276" s="170"/>
      <c r="F276" s="172"/>
      <c r="G276" s="172"/>
      <c r="H276" s="172"/>
      <c r="I276" s="172"/>
      <c r="J276" s="172"/>
      <c r="K276" s="172"/>
      <c r="L276" s="172"/>
      <c r="M276" s="172"/>
      <c r="N276" s="172"/>
      <c r="O276" s="172"/>
      <c r="P276" s="173"/>
      <c r="Q276" s="172"/>
      <c r="R276" s="172"/>
      <c r="S276" s="172"/>
      <c r="T276" s="174"/>
      <c r="U276" s="172"/>
      <c r="V276" s="172"/>
      <c r="W276" s="174"/>
      <c r="X276" s="174"/>
      <c r="AA276" s="175"/>
    </row>
    <row r="277" spans="1:27" ht="10" customHeight="1" x14ac:dyDescent="0.25">
      <c r="A277" s="176"/>
      <c r="B277" s="177"/>
      <c r="C277" s="177"/>
      <c r="D277" s="176"/>
      <c r="E277" s="176"/>
      <c r="F277" s="176"/>
      <c r="G277" s="176"/>
      <c r="H277" s="176"/>
      <c r="I277" s="176"/>
      <c r="J277" s="176"/>
      <c r="K277" s="176"/>
      <c r="L277" s="176"/>
      <c r="M277" s="178"/>
      <c r="N277" s="178"/>
      <c r="O277" s="178"/>
      <c r="P277" s="176"/>
      <c r="Q277" s="176"/>
      <c r="R277" s="176"/>
      <c r="S277" s="176"/>
      <c r="T277" s="179"/>
      <c r="U277" s="176"/>
      <c r="V277" s="176"/>
      <c r="W277" s="138"/>
      <c r="X277" s="144"/>
      <c r="AA277" s="180"/>
    </row>
    <row r="278" spans="1:27" ht="10" hidden="1" customHeight="1" x14ac:dyDescent="0.25">
      <c r="A278" s="176"/>
      <c r="B278" s="177"/>
      <c r="C278" s="177"/>
      <c r="D278" s="176"/>
      <c r="E278" s="176"/>
      <c r="F278" s="176"/>
      <c r="G278" s="176"/>
      <c r="H278" s="176"/>
      <c r="I278" s="176"/>
      <c r="J278" s="176"/>
      <c r="K278" s="176"/>
      <c r="L278" s="176"/>
      <c r="M278" s="178"/>
      <c r="N278" s="178"/>
      <c r="O278" s="178"/>
      <c r="P278" s="176"/>
      <c r="Q278" s="176"/>
      <c r="R278" s="176"/>
      <c r="S278" s="176"/>
      <c r="T278" s="179"/>
      <c r="U278" s="176"/>
      <c r="V278" s="176"/>
      <c r="W278" s="138"/>
      <c r="X278" s="144"/>
      <c r="AA278" s="180"/>
    </row>
    <row r="279" spans="1:27" ht="10" hidden="1" customHeight="1" x14ac:dyDescent="0.25">
      <c r="A279" s="176"/>
      <c r="B279" s="177"/>
      <c r="C279" s="177"/>
      <c r="D279" s="176"/>
      <c r="E279" s="176"/>
      <c r="F279" s="176"/>
      <c r="G279" s="176"/>
      <c r="H279" s="176"/>
      <c r="I279" s="181" t="s">
        <v>3345</v>
      </c>
      <c r="J279" s="176"/>
      <c r="K279" s="176"/>
      <c r="L279" s="176"/>
      <c r="M279" s="178"/>
      <c r="N279" s="178"/>
      <c r="O279" s="178"/>
      <c r="P279" s="176"/>
      <c r="Q279" s="176"/>
      <c r="R279" s="176"/>
      <c r="S279" s="176"/>
      <c r="T279" s="179"/>
      <c r="U279" s="176"/>
      <c r="V279" s="176"/>
      <c r="W279" s="138"/>
      <c r="X279" s="144"/>
      <c r="AA279" s="180"/>
    </row>
    <row r="280" spans="1:27" ht="10" hidden="1" customHeight="1" x14ac:dyDescent="0.25">
      <c r="A280" s="176"/>
      <c r="B280" s="177"/>
      <c r="C280" s="177"/>
      <c r="D280" s="176"/>
      <c r="E280" s="176"/>
      <c r="F280" s="176"/>
      <c r="G280" s="176"/>
      <c r="H280" s="176"/>
      <c r="I280" s="181" t="s">
        <v>56</v>
      </c>
      <c r="J280" s="176"/>
      <c r="K280" s="176"/>
      <c r="L280" s="176"/>
      <c r="M280" s="178"/>
      <c r="N280" s="178"/>
      <c r="O280" s="178"/>
      <c r="P280" s="176"/>
      <c r="Q280" s="176"/>
      <c r="R280" s="176"/>
      <c r="S280" s="176"/>
      <c r="T280" s="179"/>
      <c r="U280" s="176"/>
      <c r="V280" s="176"/>
      <c r="W280" s="138"/>
      <c r="X280" s="144"/>
      <c r="AA280" s="180"/>
    </row>
    <row r="281" spans="1:27" ht="10" hidden="1" customHeight="1" x14ac:dyDescent="0.25">
      <c r="A281" s="176"/>
      <c r="B281" s="177"/>
      <c r="C281" s="177"/>
      <c r="D281" s="176"/>
      <c r="E281" s="176"/>
      <c r="F281" s="176"/>
      <c r="G281" s="176"/>
      <c r="H281" s="176"/>
      <c r="I281" s="181" t="s">
        <v>57</v>
      </c>
      <c r="J281" s="176"/>
      <c r="K281" s="176"/>
      <c r="L281" s="176"/>
      <c r="M281" s="178"/>
      <c r="N281" s="178"/>
      <c r="O281" s="178"/>
      <c r="P281" s="176"/>
      <c r="Q281" s="176"/>
      <c r="R281" s="176"/>
      <c r="S281" s="176"/>
      <c r="T281" s="179"/>
      <c r="U281" s="176"/>
      <c r="V281" s="176"/>
      <c r="W281" s="138"/>
      <c r="X281" s="144"/>
      <c r="AA281" s="180"/>
    </row>
    <row r="282" spans="1:27" ht="10" hidden="1" customHeight="1" x14ac:dyDescent="0.25">
      <c r="A282" s="176"/>
      <c r="B282" s="177"/>
      <c r="C282" s="177"/>
      <c r="D282" s="176"/>
      <c r="E282" s="176"/>
      <c r="F282" s="176"/>
      <c r="G282" s="176"/>
      <c r="H282" s="176"/>
      <c r="I282" s="181" t="s">
        <v>45</v>
      </c>
      <c r="J282" s="176"/>
      <c r="K282" s="176"/>
      <c r="L282" s="176"/>
      <c r="M282" s="178"/>
      <c r="N282" s="178"/>
      <c r="O282" s="178"/>
      <c r="P282" s="176"/>
      <c r="Q282" s="176"/>
      <c r="R282" s="176"/>
      <c r="S282" s="176"/>
      <c r="T282" s="179"/>
      <c r="U282" s="176"/>
      <c r="V282" s="176"/>
      <c r="W282" s="156"/>
      <c r="X282" s="157"/>
      <c r="AA282" s="180"/>
    </row>
    <row r="283" spans="1:27" ht="10" hidden="1" customHeight="1" x14ac:dyDescent="0.25">
      <c r="A283" s="176"/>
      <c r="B283" s="177"/>
      <c r="C283" s="177"/>
      <c r="D283" s="176"/>
      <c r="E283" s="176"/>
      <c r="F283" s="176"/>
      <c r="G283" s="176"/>
      <c r="H283" s="176"/>
      <c r="I283" s="181" t="s">
        <v>3346</v>
      </c>
      <c r="J283" s="176"/>
      <c r="K283" s="176"/>
      <c r="L283" s="176"/>
      <c r="M283" s="178"/>
      <c r="N283" s="178"/>
      <c r="O283" s="178"/>
      <c r="P283" s="176"/>
      <c r="Q283" s="176"/>
      <c r="R283" s="176"/>
      <c r="S283" s="176"/>
      <c r="T283" s="179"/>
      <c r="U283" s="176"/>
      <c r="V283" s="176"/>
      <c r="W283" s="138"/>
      <c r="X283" s="144"/>
      <c r="AA283" s="180"/>
    </row>
    <row r="284" spans="1:27" ht="10" hidden="1" customHeight="1" x14ac:dyDescent="0.25">
      <c r="A284" s="176"/>
      <c r="B284" s="177"/>
      <c r="C284" s="177"/>
      <c r="D284" s="176"/>
      <c r="E284" s="176"/>
      <c r="F284" s="176"/>
      <c r="G284" s="176"/>
      <c r="H284" s="176"/>
      <c r="I284" s="176"/>
      <c r="J284" s="176"/>
      <c r="K284" s="176"/>
      <c r="L284" s="176"/>
      <c r="M284" s="178"/>
      <c r="N284" s="178"/>
      <c r="O284" s="178"/>
      <c r="P284" s="176"/>
      <c r="Q284" s="176"/>
      <c r="R284" s="176"/>
      <c r="S284" s="176"/>
      <c r="T284" s="179"/>
      <c r="U284" s="176"/>
      <c r="V284" s="176"/>
      <c r="W284" s="138"/>
      <c r="X284" s="144"/>
      <c r="AA284" s="180"/>
    </row>
    <row r="285" spans="1:27" ht="10" hidden="1" customHeight="1" x14ac:dyDescent="0.25">
      <c r="A285" s="176"/>
      <c r="B285" s="177"/>
      <c r="C285" s="177"/>
      <c r="D285" s="176"/>
      <c r="E285" s="176"/>
      <c r="F285" s="176"/>
      <c r="G285" s="176"/>
      <c r="H285" s="176"/>
      <c r="I285" s="178" t="s">
        <v>3347</v>
      </c>
      <c r="J285" s="176"/>
      <c r="K285" s="176"/>
      <c r="L285" s="176"/>
      <c r="M285" s="178"/>
      <c r="N285" s="178"/>
      <c r="O285" s="178"/>
      <c r="P285" s="176"/>
      <c r="Q285" s="176"/>
      <c r="R285" s="176"/>
      <c r="S285" s="176"/>
      <c r="T285" s="179"/>
      <c r="U285" s="176"/>
      <c r="V285" s="176"/>
      <c r="W285" s="138"/>
      <c r="X285" s="144"/>
      <c r="AA285" s="180"/>
    </row>
    <row r="286" spans="1:27" ht="10" hidden="1" customHeight="1" x14ac:dyDescent="0.25">
      <c r="A286" s="176"/>
      <c r="B286" s="177"/>
      <c r="C286" s="177"/>
      <c r="D286" s="176"/>
      <c r="E286" s="176"/>
      <c r="F286" s="176"/>
      <c r="G286" s="176"/>
      <c r="H286" s="176"/>
      <c r="I286" s="178" t="s">
        <v>168</v>
      </c>
      <c r="J286" s="176"/>
      <c r="K286" s="176"/>
      <c r="L286" s="176"/>
      <c r="M286" s="178"/>
      <c r="N286" s="178"/>
      <c r="O286" s="178"/>
      <c r="P286" s="176"/>
      <c r="Q286" s="176"/>
      <c r="R286" s="176"/>
      <c r="S286" s="176"/>
      <c r="T286" s="179"/>
      <c r="U286" s="176"/>
      <c r="V286" s="176"/>
      <c r="W286" s="138"/>
      <c r="X286" s="144"/>
      <c r="AA286" s="180"/>
    </row>
    <row r="287" spans="1:27" ht="10" hidden="1" customHeight="1" x14ac:dyDescent="0.25">
      <c r="A287" s="176"/>
      <c r="B287" s="177"/>
      <c r="C287" s="177"/>
      <c r="D287" s="176"/>
      <c r="E287" s="176"/>
      <c r="F287" s="176"/>
      <c r="G287" s="176"/>
      <c r="H287" s="176"/>
      <c r="I287" s="178" t="s">
        <v>181</v>
      </c>
      <c r="J287" s="176"/>
      <c r="K287" s="176"/>
      <c r="L287" s="176"/>
      <c r="M287" s="178"/>
      <c r="N287" s="178"/>
      <c r="O287" s="178"/>
      <c r="P287" s="176"/>
      <c r="Q287" s="176"/>
      <c r="R287" s="176"/>
      <c r="S287" s="176"/>
      <c r="T287" s="179"/>
      <c r="U287" s="176"/>
      <c r="V287" s="176"/>
      <c r="W287" s="138"/>
      <c r="X287" s="144"/>
      <c r="AA287" s="180"/>
    </row>
    <row r="288" spans="1:27" ht="10" hidden="1" customHeight="1" x14ac:dyDescent="0.25">
      <c r="A288" s="176"/>
      <c r="B288" s="177"/>
      <c r="C288" s="177"/>
      <c r="D288" s="176"/>
      <c r="E288" s="176"/>
      <c r="F288" s="176"/>
      <c r="G288" s="176"/>
      <c r="H288" s="176"/>
      <c r="I288" s="178" t="s">
        <v>217</v>
      </c>
      <c r="J288" s="176"/>
      <c r="K288" s="176"/>
      <c r="L288" s="176"/>
      <c r="M288" s="178"/>
      <c r="N288" s="178"/>
      <c r="O288" s="178"/>
      <c r="P288" s="176"/>
      <c r="Q288" s="176"/>
      <c r="R288" s="176"/>
      <c r="S288" s="176"/>
      <c r="T288" s="179"/>
      <c r="U288" s="176"/>
      <c r="V288" s="176"/>
      <c r="W288" s="138"/>
      <c r="X288" s="144"/>
      <c r="AA288" s="180"/>
    </row>
    <row r="289" spans="1:27" ht="10" hidden="1" customHeight="1" x14ac:dyDescent="0.25">
      <c r="A289" s="176"/>
      <c r="B289" s="177"/>
      <c r="C289" s="177"/>
      <c r="D289" s="176"/>
      <c r="E289" s="176"/>
      <c r="F289" s="176"/>
      <c r="G289" s="176"/>
      <c r="H289" s="176"/>
      <c r="I289" s="178" t="s">
        <v>303</v>
      </c>
      <c r="J289" s="176"/>
      <c r="K289" s="176"/>
      <c r="L289" s="176"/>
      <c r="M289" s="178"/>
      <c r="N289" s="178"/>
      <c r="O289" s="178"/>
      <c r="P289" s="176"/>
      <c r="Q289" s="176"/>
      <c r="R289" s="176"/>
      <c r="S289" s="176"/>
      <c r="T289" s="179"/>
      <c r="U289" s="176"/>
      <c r="V289" s="176"/>
      <c r="W289" s="138"/>
      <c r="X289" s="144"/>
      <c r="AA289" s="180"/>
    </row>
    <row r="290" spans="1:27" ht="10" hidden="1" customHeight="1" x14ac:dyDescent="0.25">
      <c r="A290" s="176"/>
      <c r="B290" s="177"/>
      <c r="C290" s="177"/>
      <c r="D290" s="176"/>
      <c r="E290" s="176"/>
      <c r="F290" s="176"/>
      <c r="G290" s="176"/>
      <c r="H290" s="176"/>
      <c r="I290" s="176"/>
      <c r="J290" s="176"/>
      <c r="K290" s="176"/>
      <c r="L290" s="176"/>
      <c r="M290" s="178"/>
      <c r="N290" s="178"/>
      <c r="O290" s="178"/>
      <c r="P290" s="176"/>
      <c r="Q290" s="176"/>
      <c r="R290" s="176"/>
      <c r="S290" s="176"/>
      <c r="T290" s="179"/>
      <c r="U290" s="176"/>
      <c r="V290" s="176"/>
      <c r="W290" s="156"/>
      <c r="X290" s="157"/>
      <c r="AA290" s="180"/>
    </row>
    <row r="291" spans="1:27" ht="10" hidden="1" customHeight="1" x14ac:dyDescent="0.25">
      <c r="W291" s="138"/>
      <c r="X291" s="144"/>
    </row>
    <row r="292" spans="1:27" ht="10" hidden="1" customHeight="1" x14ac:dyDescent="0.25"/>
    <row r="293" spans="1:27" ht="10" hidden="1" customHeight="1" x14ac:dyDescent="0.25"/>
    <row r="294" spans="1:27" ht="10" hidden="1" customHeight="1" x14ac:dyDescent="0.25"/>
    <row r="295" spans="1:27" ht="10" hidden="1" customHeight="1" x14ac:dyDescent="0.25"/>
    <row r="296" spans="1:27" ht="10" hidden="1" customHeight="1" x14ac:dyDescent="0.25"/>
    <row r="297" spans="1:27" ht="10" hidden="1" customHeight="1" x14ac:dyDescent="0.25"/>
    <row r="298" spans="1:27" ht="10" customHeight="1" x14ac:dyDescent="0.25"/>
    <row r="299" spans="1:27" ht="10" customHeight="1" x14ac:dyDescent="0.25"/>
    <row r="300" spans="1:27" ht="10" customHeight="1" x14ac:dyDescent="0.25"/>
    <row r="301" spans="1:27" ht="10" customHeight="1" x14ac:dyDescent="0.25"/>
    <row r="302" spans="1:27" ht="10" customHeight="1" x14ac:dyDescent="0.25"/>
    <row r="303" spans="1:27" ht="10" customHeight="1" x14ac:dyDescent="0.25"/>
  </sheetData>
  <protectedRanges>
    <protectedRange password="E1A2" sqref="AA3:AA275" name="Range1_1_1"/>
    <protectedRange password="E1A2" sqref="N2:O2" name="Range1_5_1_1"/>
    <protectedRange password="E1A2" sqref="AA2" name="Range1_1_2_2"/>
    <protectedRange password="E1A2" sqref="O72" name="Range1_1"/>
    <protectedRange password="E1A2" sqref="W2" name="Range1_14"/>
    <protectedRange password="E1A2" sqref="O3" name="Range1_2_1_1"/>
    <protectedRange password="E1A2" sqref="O4" name="Range1_4_1"/>
    <protectedRange password="E1A2" sqref="N4" name="Range1_4_1_2"/>
    <protectedRange password="E1A2" sqref="P5:P6" name="Range1_2"/>
    <protectedRange password="E1A2" sqref="O5" name="Range1_1_2"/>
  </protectedRanges>
  <autoFilter ref="A2:AA276" xr:uid="{4A34DC37-419C-4347-B1DC-A2D67456BFDE}"/>
  <phoneticPr fontId="34" type="noConversion"/>
  <conditionalFormatting sqref="G195:G197">
    <cfRule type="cellIs" dxfId="18" priority="69" operator="equal">
      <formula>"Pass"</formula>
    </cfRule>
    <cfRule type="cellIs" dxfId="17" priority="70" operator="equal">
      <formula>"Fail"</formula>
    </cfRule>
    <cfRule type="cellIs" dxfId="16" priority="71" operator="equal">
      <formula>"Info"</formula>
    </cfRule>
  </conditionalFormatting>
  <conditionalFormatting sqref="I3">
    <cfRule type="cellIs" dxfId="15" priority="57" operator="equal">
      <formula>"Pass"</formula>
    </cfRule>
    <cfRule type="cellIs" dxfId="14" priority="58" operator="equal">
      <formula>"Fail"</formula>
    </cfRule>
    <cfRule type="cellIs" dxfId="13" priority="59" operator="equal">
      <formula>"Info"</formula>
    </cfRule>
  </conditionalFormatting>
  <conditionalFormatting sqref="I4">
    <cfRule type="cellIs" dxfId="12" priority="53" operator="equal">
      <formula>"Pass"</formula>
    </cfRule>
    <cfRule type="cellIs" dxfId="11" priority="54" operator="equal">
      <formula>"Fail"</formula>
    </cfRule>
    <cfRule type="cellIs" dxfId="10" priority="55" operator="equal">
      <formula>"Info"</formula>
    </cfRule>
  </conditionalFormatting>
  <conditionalFormatting sqref="G179:G186 G189:G192 G201:G204 G206">
    <cfRule type="cellIs" dxfId="9" priority="50" operator="equal">
      <formula>"Pass"</formula>
    </cfRule>
    <cfRule type="cellIs" dxfId="8" priority="51" operator="equal">
      <formula>"Fail"</formula>
    </cfRule>
    <cfRule type="cellIs" dxfId="7" priority="52" operator="equal">
      <formula>"Info"</formula>
    </cfRule>
  </conditionalFormatting>
  <conditionalFormatting sqref="G193">
    <cfRule type="cellIs" dxfId="6" priority="47" operator="equal">
      <formula>"Pass"</formula>
    </cfRule>
    <cfRule type="cellIs" dxfId="5" priority="48" operator="equal">
      <formula>"Fail"</formula>
    </cfRule>
    <cfRule type="cellIs" dxfId="4" priority="49" operator="equal">
      <formula>"Info"</formula>
    </cfRule>
  </conditionalFormatting>
  <conditionalFormatting sqref="N3:N275">
    <cfRule type="expression" dxfId="3" priority="72">
      <formula>ISERROR(AA3)</formula>
    </cfRule>
  </conditionalFormatting>
  <conditionalFormatting sqref="J3:J275">
    <cfRule type="cellIs" dxfId="2" priority="1" stopIfTrue="1" operator="equal">
      <formula>"Pass"</formula>
    </cfRule>
    <cfRule type="cellIs" dxfId="1" priority="2" stopIfTrue="1" operator="equal">
      <formula>"Fail"</formula>
    </cfRule>
    <cfRule type="cellIs" dxfId="0" priority="3" stopIfTrue="1" operator="equal">
      <formula>"Info"</formula>
    </cfRule>
  </conditionalFormatting>
  <dataValidations count="4">
    <dataValidation type="list" allowBlank="1" showInputMessage="1" showErrorMessage="1" sqref="J277:J1048576 J2:J275" xr:uid="{AEA5FD0A-910A-4213-B8F8-8706A17D9663}">
      <formula1>$I$280:$I$283</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B29601C8-C676-4FE6-B48C-453CF6E2F17E}">
      <formula1>$H$42:$H$45</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F71B379C-37BE-46E8-A0C5-B6C45D4D42C4}">
      <formula1>$I$71:$I$74</formula1>
    </dataValidation>
    <dataValidation type="list" allowBlank="1" showInputMessage="1" showErrorMessage="1" sqref="M3:M275" xr:uid="{AD3FB8F7-A5E2-48F5-911B-FD6AE38C5925}">
      <formula1>$I$286:$I$290</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80" zoomScaleNormal="80" zoomScalePageLayoutView="80" workbookViewId="0">
      <pane ySplit="1" topLeftCell="A2" activePane="bottomLeft" state="frozen"/>
      <selection pane="bottomLeft" activeCell="Y23" sqref="Y23"/>
    </sheetView>
  </sheetViews>
  <sheetFormatPr defaultColWidth="9.26953125" defaultRowHeight="12.5" x14ac:dyDescent="0.25"/>
  <cols>
    <col min="1" max="1" width="9.26953125" customWidth="1"/>
    <col min="14" max="14" width="10.26953125" customWidth="1"/>
  </cols>
  <sheetData>
    <row r="1" spans="1:14" ht="13" x14ac:dyDescent="0.3">
      <c r="A1" s="206" t="s">
        <v>3348</v>
      </c>
      <c r="B1" s="207"/>
      <c r="C1" s="207"/>
      <c r="D1" s="207"/>
      <c r="E1" s="207"/>
      <c r="F1" s="207"/>
      <c r="G1" s="207"/>
      <c r="H1" s="207"/>
      <c r="I1" s="207"/>
      <c r="J1" s="207"/>
      <c r="K1" s="207"/>
      <c r="L1" s="207"/>
      <c r="M1" s="207"/>
      <c r="N1" s="208"/>
    </row>
    <row r="2" spans="1:14" ht="12.75" customHeight="1" x14ac:dyDescent="0.25">
      <c r="A2" s="240" t="s">
        <v>3348</v>
      </c>
      <c r="B2" s="241"/>
      <c r="C2" s="241"/>
      <c r="D2" s="241"/>
      <c r="E2" s="241"/>
      <c r="F2" s="241"/>
      <c r="G2" s="241"/>
      <c r="H2" s="241"/>
      <c r="I2" s="241"/>
      <c r="J2" s="241"/>
      <c r="K2" s="241"/>
      <c r="L2" s="241"/>
      <c r="M2" s="241"/>
      <c r="N2" s="242"/>
    </row>
    <row r="3" spans="1:14" ht="12.75" customHeight="1" x14ac:dyDescent="0.25">
      <c r="A3" s="7" t="s">
        <v>3349</v>
      </c>
      <c r="B3" s="257"/>
      <c r="C3" s="257"/>
      <c r="D3" s="257"/>
      <c r="E3" s="257"/>
      <c r="F3" s="257"/>
      <c r="G3" s="257"/>
      <c r="H3" s="257"/>
      <c r="I3" s="257"/>
      <c r="J3" s="257"/>
      <c r="K3" s="257"/>
      <c r="L3" s="257"/>
      <c r="M3" s="257"/>
      <c r="N3" s="8"/>
    </row>
    <row r="4" spans="1:14" x14ac:dyDescent="0.25">
      <c r="A4" s="2" t="s">
        <v>4380</v>
      </c>
      <c r="B4" s="3"/>
      <c r="C4" s="3"/>
      <c r="D4" s="3"/>
      <c r="E4" s="3"/>
      <c r="F4" s="3"/>
      <c r="G4" s="3"/>
      <c r="H4" s="3"/>
      <c r="I4" s="3"/>
      <c r="J4" s="3"/>
      <c r="K4" s="3"/>
      <c r="L4" s="3"/>
      <c r="M4" s="3"/>
      <c r="N4" s="4"/>
    </row>
    <row r="5" spans="1:14" x14ac:dyDescent="0.25">
      <c r="A5" s="2" t="s">
        <v>4381</v>
      </c>
      <c r="B5" s="3"/>
      <c r="C5" s="3"/>
      <c r="D5" s="3"/>
      <c r="E5" s="3"/>
      <c r="F5" s="3"/>
      <c r="G5" s="3"/>
      <c r="H5" s="3"/>
      <c r="I5" s="3"/>
      <c r="J5" s="3"/>
      <c r="K5" s="3"/>
      <c r="L5" s="3"/>
      <c r="M5" s="3"/>
      <c r="N5" s="4"/>
    </row>
    <row r="6" spans="1:14" x14ac:dyDescent="0.25">
      <c r="A6" s="2" t="s">
        <v>3350</v>
      </c>
      <c r="B6" s="3"/>
      <c r="C6" s="3"/>
      <c r="D6" s="3"/>
      <c r="E6" s="3"/>
      <c r="F6" s="3"/>
      <c r="G6" s="3"/>
      <c r="H6" s="3"/>
      <c r="I6" s="3"/>
      <c r="J6" s="3"/>
      <c r="K6" s="3"/>
      <c r="L6" s="3"/>
      <c r="M6" s="3"/>
      <c r="N6" s="4"/>
    </row>
    <row r="7" spans="1:14" x14ac:dyDescent="0.25">
      <c r="A7" s="9"/>
      <c r="B7" s="5"/>
      <c r="C7" s="5"/>
      <c r="D7" s="5"/>
      <c r="E7" s="5"/>
      <c r="F7" s="5"/>
      <c r="G7" s="5"/>
      <c r="H7" s="5"/>
      <c r="I7" s="5"/>
      <c r="J7" s="5"/>
      <c r="K7" s="5"/>
      <c r="L7" s="5"/>
      <c r="M7" s="5"/>
      <c r="N7" s="6"/>
    </row>
    <row r="9" spans="1:14" ht="12.75" customHeight="1" x14ac:dyDescent="0.25">
      <c r="A9" s="10" t="s">
        <v>3351</v>
      </c>
      <c r="B9" s="258"/>
      <c r="C9" s="258"/>
      <c r="D9" s="258"/>
      <c r="E9" s="258"/>
      <c r="F9" s="258"/>
      <c r="G9" s="258"/>
      <c r="H9" s="258"/>
      <c r="I9" s="258"/>
      <c r="J9" s="258"/>
      <c r="K9" s="258"/>
      <c r="L9" s="258"/>
      <c r="M9" s="258"/>
      <c r="N9" s="11"/>
    </row>
    <row r="10" spans="1:14" ht="12.75" customHeight="1" x14ac:dyDescent="0.25">
      <c r="A10" s="12" t="s">
        <v>3352</v>
      </c>
      <c r="B10" s="13"/>
      <c r="C10" s="13"/>
      <c r="D10" s="13"/>
      <c r="E10" s="13"/>
      <c r="F10" s="13"/>
      <c r="G10" s="13"/>
      <c r="H10" s="13"/>
      <c r="I10" s="13"/>
      <c r="J10" s="13"/>
      <c r="K10" s="13"/>
      <c r="L10" s="13"/>
      <c r="M10" s="13"/>
      <c r="N10" s="14"/>
    </row>
    <row r="11" spans="1:14" ht="12.75" customHeight="1" x14ac:dyDescent="0.25">
      <c r="A11" s="7" t="s">
        <v>3353</v>
      </c>
      <c r="B11" s="257"/>
      <c r="C11" s="257"/>
      <c r="D11" s="257"/>
      <c r="E11" s="257"/>
      <c r="F11" s="257"/>
      <c r="G11" s="257"/>
      <c r="H11" s="257"/>
      <c r="I11" s="257"/>
      <c r="J11" s="257"/>
      <c r="K11" s="257"/>
      <c r="L11" s="257"/>
      <c r="M11" s="257"/>
      <c r="N11" s="8"/>
    </row>
    <row r="12" spans="1:14" x14ac:dyDescent="0.25">
      <c r="A12" s="2" t="s">
        <v>3354</v>
      </c>
      <c r="B12" s="3"/>
      <c r="C12" s="3"/>
      <c r="D12" s="3"/>
      <c r="E12" s="3"/>
      <c r="F12" s="3"/>
      <c r="G12" s="3"/>
      <c r="H12" s="3"/>
      <c r="I12" s="3"/>
      <c r="J12" s="3"/>
      <c r="K12" s="3"/>
      <c r="L12" s="3"/>
      <c r="M12" s="3"/>
      <c r="N12" s="4"/>
    </row>
    <row r="13" spans="1:14" x14ac:dyDescent="0.25">
      <c r="A13" s="9" t="s">
        <v>3355</v>
      </c>
      <c r="B13" s="5"/>
      <c r="C13" s="5"/>
      <c r="D13" s="5"/>
      <c r="E13" s="5"/>
      <c r="F13" s="5"/>
      <c r="G13" s="5"/>
      <c r="H13" s="5"/>
      <c r="I13" s="5"/>
      <c r="J13" s="5"/>
      <c r="K13" s="5"/>
      <c r="L13" s="5"/>
      <c r="M13" s="5"/>
      <c r="N13" s="6"/>
    </row>
    <row r="15" spans="1:14" ht="12.75" customHeight="1" x14ac:dyDescent="0.25">
      <c r="A15" s="10" t="s">
        <v>3356</v>
      </c>
      <c r="B15" s="258"/>
      <c r="C15" s="258"/>
      <c r="D15" s="258"/>
      <c r="E15" s="258"/>
      <c r="F15" s="258"/>
      <c r="G15" s="258"/>
      <c r="H15" s="258"/>
      <c r="I15" s="258"/>
      <c r="J15" s="258"/>
      <c r="K15" s="258"/>
      <c r="L15" s="258"/>
      <c r="M15" s="258"/>
      <c r="N15" s="11"/>
    </row>
    <row r="16" spans="1:14" ht="12.75" customHeight="1" x14ac:dyDescent="0.25">
      <c r="A16" s="12" t="s">
        <v>3357</v>
      </c>
      <c r="B16" s="13"/>
      <c r="C16" s="13"/>
      <c r="D16" s="13"/>
      <c r="E16" s="13"/>
      <c r="F16" s="13"/>
      <c r="G16" s="13"/>
      <c r="H16" s="13"/>
      <c r="I16" s="13"/>
      <c r="J16" s="13"/>
      <c r="K16" s="13"/>
      <c r="L16" s="13"/>
      <c r="M16" s="13"/>
      <c r="N16" s="14"/>
    </row>
    <row r="17" spans="1:14" ht="12.75" customHeight="1" x14ac:dyDescent="0.25">
      <c r="A17" s="7" t="s">
        <v>3358</v>
      </c>
      <c r="B17" s="257"/>
      <c r="C17" s="257"/>
      <c r="D17" s="257"/>
      <c r="E17" s="257"/>
      <c r="F17" s="257"/>
      <c r="G17" s="257"/>
      <c r="H17" s="257"/>
      <c r="I17" s="257"/>
      <c r="J17" s="257"/>
      <c r="K17" s="257"/>
      <c r="L17" s="257"/>
      <c r="M17" s="257"/>
      <c r="N17" s="8"/>
    </row>
    <row r="18" spans="1:14" x14ac:dyDescent="0.25">
      <c r="A18" s="2" t="s">
        <v>3359</v>
      </c>
      <c r="B18" s="3"/>
      <c r="C18" s="3"/>
      <c r="D18" s="3"/>
      <c r="E18" s="3"/>
      <c r="F18" s="3"/>
      <c r="G18" s="3"/>
      <c r="H18" s="3"/>
      <c r="I18" s="3"/>
      <c r="J18" s="3"/>
      <c r="K18" s="3"/>
      <c r="L18" s="3"/>
      <c r="M18" s="3"/>
      <c r="N18" s="4"/>
    </row>
    <row r="19" spans="1:14" x14ac:dyDescent="0.25">
      <c r="A19" s="2" t="s">
        <v>3360</v>
      </c>
      <c r="B19" s="3"/>
      <c r="C19" s="3"/>
      <c r="D19" s="3"/>
      <c r="E19" s="3"/>
      <c r="F19" s="3"/>
      <c r="G19" s="3"/>
      <c r="H19" s="3"/>
      <c r="I19" s="3"/>
      <c r="J19" s="3"/>
      <c r="K19" s="3"/>
      <c r="L19" s="3"/>
      <c r="M19" s="3"/>
      <c r="N19" s="4"/>
    </row>
    <row r="20" spans="1:14" x14ac:dyDescent="0.25">
      <c r="A20" s="2" t="s">
        <v>3361</v>
      </c>
      <c r="B20" s="3"/>
      <c r="C20" s="3"/>
      <c r="D20" s="3"/>
      <c r="E20" s="3"/>
      <c r="F20" s="3"/>
      <c r="G20" s="3"/>
      <c r="H20" s="3"/>
      <c r="I20" s="3"/>
      <c r="J20" s="3"/>
      <c r="K20" s="3"/>
      <c r="L20" s="3"/>
      <c r="M20" s="3"/>
      <c r="N20" s="4"/>
    </row>
    <row r="21" spans="1:14" x14ac:dyDescent="0.25">
      <c r="A21" s="9"/>
      <c r="B21" s="5"/>
      <c r="C21" s="5"/>
      <c r="D21" s="5"/>
      <c r="E21" s="5"/>
      <c r="F21" s="5"/>
      <c r="G21" s="5"/>
      <c r="H21" s="5"/>
      <c r="I21" s="5"/>
      <c r="J21" s="5"/>
      <c r="K21" s="5"/>
      <c r="L21" s="5"/>
      <c r="M21" s="5"/>
      <c r="N21" s="6"/>
    </row>
    <row r="23" spans="1:14" ht="12.75" customHeight="1" x14ac:dyDescent="0.25">
      <c r="A23" s="10" t="s">
        <v>3362</v>
      </c>
      <c r="B23" s="258"/>
      <c r="C23" s="258"/>
      <c r="D23" s="258"/>
      <c r="E23" s="258"/>
      <c r="F23" s="258"/>
      <c r="G23" s="258"/>
      <c r="H23" s="258"/>
      <c r="I23" s="258"/>
      <c r="J23" s="258"/>
      <c r="K23" s="258"/>
      <c r="L23" s="258"/>
      <c r="M23" s="258"/>
      <c r="N23" s="11"/>
    </row>
    <row r="24" spans="1:14" ht="12.75" customHeight="1" x14ac:dyDescent="0.25">
      <c r="A24" s="12" t="s">
        <v>3363</v>
      </c>
      <c r="B24" s="13"/>
      <c r="C24" s="13"/>
      <c r="D24" s="13"/>
      <c r="E24" s="13"/>
      <c r="F24" s="13"/>
      <c r="G24" s="13"/>
      <c r="H24" s="13"/>
      <c r="I24" s="13"/>
      <c r="J24" s="13"/>
      <c r="K24" s="13"/>
      <c r="L24" s="13"/>
      <c r="M24" s="13"/>
      <c r="N24" s="14"/>
    </row>
    <row r="25" spans="1:14" ht="12.75" customHeight="1" x14ac:dyDescent="0.25">
      <c r="A25" s="7" t="s">
        <v>3364</v>
      </c>
      <c r="B25" s="257"/>
      <c r="C25" s="257"/>
      <c r="D25" s="257"/>
      <c r="E25" s="257"/>
      <c r="F25" s="257"/>
      <c r="G25" s="257"/>
      <c r="H25" s="257"/>
      <c r="I25" s="257"/>
      <c r="J25" s="257"/>
      <c r="K25" s="257"/>
      <c r="L25" s="257"/>
      <c r="M25" s="257"/>
      <c r="N25" s="8"/>
    </row>
    <row r="26" spans="1:14" x14ac:dyDescent="0.25">
      <c r="A26" s="2" t="s">
        <v>3365</v>
      </c>
      <c r="B26" s="3"/>
      <c r="C26" s="3"/>
      <c r="D26" s="3"/>
      <c r="E26" s="3"/>
      <c r="F26" s="3"/>
      <c r="G26" s="3"/>
      <c r="H26" s="3"/>
      <c r="I26" s="3"/>
      <c r="J26" s="3"/>
      <c r="K26" s="3"/>
      <c r="L26" s="3"/>
      <c r="M26" s="3"/>
      <c r="N26" s="4"/>
    </row>
    <row r="27" spans="1:14" x14ac:dyDescent="0.25">
      <c r="A27" s="9"/>
      <c r="B27" s="5"/>
      <c r="C27" s="5"/>
      <c r="D27" s="5"/>
      <c r="E27" s="5"/>
      <c r="F27" s="5"/>
      <c r="G27" s="5"/>
      <c r="H27" s="5"/>
      <c r="I27" s="5"/>
      <c r="J27" s="5"/>
      <c r="K27" s="5"/>
      <c r="L27" s="5"/>
      <c r="M27" s="5"/>
      <c r="N27" s="6"/>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zoomScale="90" zoomScaleNormal="90" zoomScalePageLayoutView="90" workbookViewId="0">
      <pane ySplit="1" topLeftCell="A2" activePane="bottomLeft" state="frozen"/>
      <selection pane="bottomLeft" activeCell="B18" sqref="B18:D18"/>
    </sheetView>
  </sheetViews>
  <sheetFormatPr defaultColWidth="8.7265625" defaultRowHeight="12.5" x14ac:dyDescent="0.25"/>
  <cols>
    <col min="2" max="2" width="13.26953125" customWidth="1"/>
    <col min="3" max="4" width="56.26953125" customWidth="1"/>
    <col min="19" max="19" width="0" hidden="1" customWidth="1"/>
  </cols>
  <sheetData>
    <row r="1" spans="1:19" ht="13" x14ac:dyDescent="0.3">
      <c r="A1" s="206" t="s">
        <v>3366</v>
      </c>
      <c r="B1" s="207"/>
      <c r="C1" s="207"/>
      <c r="D1" s="207"/>
    </row>
    <row r="2" spans="1:19" ht="12.75" customHeight="1" x14ac:dyDescent="0.25">
      <c r="A2" s="259" t="s">
        <v>3367</v>
      </c>
      <c r="B2" s="259" t="s">
        <v>3368</v>
      </c>
      <c r="C2" s="259" t="s">
        <v>3369</v>
      </c>
      <c r="D2" s="259" t="s">
        <v>3370</v>
      </c>
    </row>
    <row r="3" spans="1:19" x14ac:dyDescent="0.25">
      <c r="A3" s="72">
        <v>1</v>
      </c>
      <c r="B3" s="260">
        <v>41948</v>
      </c>
      <c r="C3" s="261" t="s">
        <v>3371</v>
      </c>
      <c r="D3" s="74" t="s">
        <v>4419</v>
      </c>
      <c r="S3" t="s">
        <v>3372</v>
      </c>
    </row>
    <row r="4" spans="1:19" x14ac:dyDescent="0.25">
      <c r="A4" s="72">
        <v>1</v>
      </c>
      <c r="B4" s="260">
        <v>41961</v>
      </c>
      <c r="C4" s="262" t="s">
        <v>3373</v>
      </c>
      <c r="D4" s="74" t="s">
        <v>4419</v>
      </c>
    </row>
    <row r="5" spans="1:19" ht="37.5" x14ac:dyDescent="0.25">
      <c r="A5" s="72">
        <v>1.1000000000000001</v>
      </c>
      <c r="B5" s="260">
        <v>42088</v>
      </c>
      <c r="C5" s="73" t="s">
        <v>3374</v>
      </c>
      <c r="D5" s="74" t="s">
        <v>4419</v>
      </c>
    </row>
    <row r="6" spans="1:19" ht="28.5" customHeight="1" x14ac:dyDescent="0.25">
      <c r="A6" s="72">
        <v>1.2</v>
      </c>
      <c r="B6" s="260">
        <v>42454</v>
      </c>
      <c r="C6" s="73" t="s">
        <v>3375</v>
      </c>
      <c r="D6" s="74" t="s">
        <v>4419</v>
      </c>
    </row>
    <row r="7" spans="1:19" x14ac:dyDescent="0.25">
      <c r="A7" s="72">
        <v>1.3</v>
      </c>
      <c r="B7" s="260">
        <v>42643</v>
      </c>
      <c r="C7" s="74" t="s">
        <v>3376</v>
      </c>
      <c r="D7" s="74" t="s">
        <v>4419</v>
      </c>
    </row>
    <row r="8" spans="1:19" x14ac:dyDescent="0.25">
      <c r="A8" s="72">
        <v>2</v>
      </c>
      <c r="B8" s="260">
        <v>43008</v>
      </c>
      <c r="C8" s="74" t="s">
        <v>3377</v>
      </c>
      <c r="D8" s="74" t="s">
        <v>4419</v>
      </c>
    </row>
    <row r="9" spans="1:19" x14ac:dyDescent="0.25">
      <c r="A9" s="116">
        <v>2</v>
      </c>
      <c r="B9" s="117">
        <v>43131</v>
      </c>
      <c r="C9" s="73" t="s">
        <v>3378</v>
      </c>
      <c r="D9" s="74" t="s">
        <v>4419</v>
      </c>
    </row>
    <row r="10" spans="1:19" x14ac:dyDescent="0.25">
      <c r="A10" s="72">
        <v>2</v>
      </c>
      <c r="B10" s="260">
        <v>43373</v>
      </c>
      <c r="C10" s="73" t="s">
        <v>3379</v>
      </c>
      <c r="D10" s="74" t="s">
        <v>4419</v>
      </c>
    </row>
    <row r="11" spans="1:19" x14ac:dyDescent="0.25">
      <c r="A11" s="72">
        <v>2</v>
      </c>
      <c r="B11" s="260">
        <v>43555</v>
      </c>
      <c r="C11" s="73" t="s">
        <v>3380</v>
      </c>
      <c r="D11" s="74" t="s">
        <v>4419</v>
      </c>
    </row>
    <row r="12" spans="1:19" x14ac:dyDescent="0.25">
      <c r="A12" s="72">
        <v>3</v>
      </c>
      <c r="B12" s="264">
        <v>43921</v>
      </c>
      <c r="C12" s="57" t="s">
        <v>3381</v>
      </c>
      <c r="D12" s="74" t="s">
        <v>4419</v>
      </c>
    </row>
    <row r="13" spans="1:19" x14ac:dyDescent="0.25">
      <c r="A13" s="72">
        <v>3.1</v>
      </c>
      <c r="B13" s="264">
        <v>44104</v>
      </c>
      <c r="C13" s="263" t="s">
        <v>3379</v>
      </c>
      <c r="D13" s="74" t="s">
        <v>4419</v>
      </c>
    </row>
    <row r="14" spans="1:19" ht="25" x14ac:dyDescent="0.25">
      <c r="A14" s="72">
        <v>3.2</v>
      </c>
      <c r="B14" s="264">
        <v>44469</v>
      </c>
      <c r="C14" s="73" t="s">
        <v>3382</v>
      </c>
      <c r="D14" s="74" t="s">
        <v>4419</v>
      </c>
    </row>
    <row r="15" spans="1:19" x14ac:dyDescent="0.25">
      <c r="A15" s="72">
        <v>3.3</v>
      </c>
      <c r="B15" s="264">
        <v>44469</v>
      </c>
      <c r="C15" s="73" t="s">
        <v>3379</v>
      </c>
      <c r="D15" s="74" t="s">
        <v>4419</v>
      </c>
    </row>
    <row r="16" spans="1:19" x14ac:dyDescent="0.25">
      <c r="A16" s="72">
        <v>3.4</v>
      </c>
      <c r="B16" s="117">
        <v>44834</v>
      </c>
      <c r="C16" s="73" t="s">
        <v>4407</v>
      </c>
      <c r="D16" s="74" t="s">
        <v>4419</v>
      </c>
    </row>
    <row r="17" spans="1:4" x14ac:dyDescent="0.25">
      <c r="A17" s="72">
        <v>3.5</v>
      </c>
      <c r="B17" s="117">
        <v>45174</v>
      </c>
      <c r="C17" s="73" t="s">
        <v>4418</v>
      </c>
      <c r="D17" s="74" t="s">
        <v>4419</v>
      </c>
    </row>
    <row r="18" spans="1:4" x14ac:dyDescent="0.25">
      <c r="A18" s="72">
        <v>3.6</v>
      </c>
      <c r="B18" s="297">
        <v>45199</v>
      </c>
      <c r="C18" s="186" t="s">
        <v>4441</v>
      </c>
      <c r="D18" s="186" t="s">
        <v>4419</v>
      </c>
    </row>
    <row r="19" spans="1:4" x14ac:dyDescent="0.25">
      <c r="A19" s="72"/>
      <c r="B19" s="264"/>
      <c r="C19" s="261"/>
      <c r="D19" s="261"/>
    </row>
    <row r="20" spans="1:4" x14ac:dyDescent="0.25">
      <c r="A20" s="72"/>
      <c r="B20" s="264"/>
      <c r="C20" s="261"/>
      <c r="D20" s="261"/>
    </row>
    <row r="21" spans="1:4" x14ac:dyDescent="0.25">
      <c r="B21" s="1"/>
    </row>
    <row r="22" spans="1:4" x14ac:dyDescent="0.25">
      <c r="B22" s="1"/>
    </row>
    <row r="23" spans="1:4" x14ac:dyDescent="0.25">
      <c r="B23" s="1"/>
    </row>
    <row r="24" spans="1:4" x14ac:dyDescent="0.25">
      <c r="B24" s="1"/>
    </row>
    <row r="25" spans="1:4"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601B-9B24-4088-B7B9-1BE9DA59D8DB}">
  <sheetPr>
    <pageSetUpPr fitToPage="1"/>
  </sheetPr>
  <dimension ref="A1:D5"/>
  <sheetViews>
    <sheetView showGridLines="0" zoomScale="80" zoomScaleNormal="80" workbookViewId="0">
      <pane ySplit="1" topLeftCell="A2" activePane="bottomLeft" state="frozen"/>
      <selection pane="bottomLeft" activeCell="C11" sqref="C11"/>
    </sheetView>
  </sheetViews>
  <sheetFormatPr defaultColWidth="8.7265625" defaultRowHeight="12.5" x14ac:dyDescent="0.25"/>
  <cols>
    <col min="1" max="1" width="8.81640625" style="291" customWidth="1"/>
    <col min="2" max="2" width="18.54296875" style="291" customWidth="1"/>
    <col min="3" max="3" width="103.453125" style="291" customWidth="1"/>
    <col min="4" max="4" width="22.453125" style="291" customWidth="1"/>
    <col min="5" max="16384" width="8.7265625" style="291"/>
  </cols>
  <sheetData>
    <row r="1" spans="1:4" ht="13" x14ac:dyDescent="0.3">
      <c r="A1" s="289" t="s">
        <v>3366</v>
      </c>
      <c r="B1" s="290"/>
      <c r="C1" s="290"/>
      <c r="D1" s="290"/>
    </row>
    <row r="2" spans="1:4" ht="12.65" customHeight="1" x14ac:dyDescent="0.25">
      <c r="A2" s="292" t="s">
        <v>3367</v>
      </c>
      <c r="B2" s="292" t="s">
        <v>4413</v>
      </c>
      <c r="C2" s="292" t="s">
        <v>3369</v>
      </c>
      <c r="D2" s="292" t="s">
        <v>4414</v>
      </c>
    </row>
    <row r="3" spans="1:4" ht="54.65" customHeight="1" x14ac:dyDescent="0.25">
      <c r="A3" s="293">
        <v>3.4</v>
      </c>
      <c r="B3" s="294" t="s">
        <v>186</v>
      </c>
      <c r="C3" s="295" t="s">
        <v>4415</v>
      </c>
      <c r="D3" s="296">
        <v>44834</v>
      </c>
    </row>
    <row r="4" spans="1:4" ht="54.65" customHeight="1" x14ac:dyDescent="0.25">
      <c r="A4" s="293">
        <v>3.4</v>
      </c>
      <c r="B4" s="294" t="s">
        <v>983</v>
      </c>
      <c r="C4" s="295" t="s">
        <v>4417</v>
      </c>
      <c r="D4" s="296">
        <v>44834</v>
      </c>
    </row>
    <row r="5" spans="1:4" x14ac:dyDescent="0.25">
      <c r="A5" s="293">
        <v>3.4</v>
      </c>
      <c r="B5" s="294" t="s">
        <v>2349</v>
      </c>
      <c r="C5" s="295" t="s">
        <v>4416</v>
      </c>
      <c r="D5" s="29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48"/>
  <sheetViews>
    <sheetView zoomScale="80" zoomScaleNormal="80" zoomScalePageLayoutView="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14.5" x14ac:dyDescent="0.35">
      <c r="A1" s="285" t="s">
        <v>148</v>
      </c>
      <c r="B1" s="285" t="s">
        <v>140</v>
      </c>
      <c r="C1" s="285" t="s">
        <v>58</v>
      </c>
      <c r="D1" s="1">
        <v>45199</v>
      </c>
    </row>
    <row r="2" spans="1:4" ht="15.5" x14ac:dyDescent="0.35">
      <c r="A2" s="286" t="s">
        <v>3383</v>
      </c>
      <c r="B2" s="286" t="s">
        <v>3384</v>
      </c>
      <c r="C2" s="287">
        <v>6</v>
      </c>
    </row>
    <row r="3" spans="1:4" ht="15.5" x14ac:dyDescent="0.35">
      <c r="A3" s="286" t="s">
        <v>975</v>
      </c>
      <c r="B3" s="286" t="s">
        <v>3385</v>
      </c>
      <c r="C3" s="287">
        <v>4</v>
      </c>
    </row>
    <row r="4" spans="1:4" ht="15.5" x14ac:dyDescent="0.35">
      <c r="A4" s="286" t="s">
        <v>3386</v>
      </c>
      <c r="B4" s="286" t="s">
        <v>3387</v>
      </c>
      <c r="C4" s="287">
        <v>1</v>
      </c>
    </row>
    <row r="5" spans="1:4" ht="15.5" x14ac:dyDescent="0.35">
      <c r="A5" s="286" t="s">
        <v>3388</v>
      </c>
      <c r="B5" s="286" t="s">
        <v>3389</v>
      </c>
      <c r="C5" s="287">
        <v>2</v>
      </c>
    </row>
    <row r="6" spans="1:4" ht="15.5" x14ac:dyDescent="0.35">
      <c r="A6" s="286" t="s">
        <v>3390</v>
      </c>
      <c r="B6" s="286" t="s">
        <v>3391</v>
      </c>
      <c r="C6" s="287">
        <v>2</v>
      </c>
    </row>
    <row r="7" spans="1:4" ht="15.5" x14ac:dyDescent="0.35">
      <c r="A7" s="286" t="s">
        <v>3392</v>
      </c>
      <c r="B7" s="286" t="s">
        <v>3393</v>
      </c>
      <c r="C7" s="287">
        <v>4</v>
      </c>
    </row>
    <row r="8" spans="1:4" ht="15.5" x14ac:dyDescent="0.35">
      <c r="A8" s="286" t="s">
        <v>3394</v>
      </c>
      <c r="B8" s="286" t="s">
        <v>3395</v>
      </c>
      <c r="C8" s="287">
        <v>2</v>
      </c>
    </row>
    <row r="9" spans="1:4" ht="15.5" x14ac:dyDescent="0.35">
      <c r="A9" s="286" t="s">
        <v>3396</v>
      </c>
      <c r="B9" s="286" t="s">
        <v>3397</v>
      </c>
      <c r="C9" s="287">
        <v>5</v>
      </c>
    </row>
    <row r="10" spans="1:4" ht="15.5" x14ac:dyDescent="0.35">
      <c r="A10" s="286" t="s">
        <v>3398</v>
      </c>
      <c r="B10" s="286" t="s">
        <v>3399</v>
      </c>
      <c r="C10" s="287">
        <v>5</v>
      </c>
    </row>
    <row r="11" spans="1:4" ht="15.5" x14ac:dyDescent="0.35">
      <c r="A11" s="286" t="s">
        <v>3400</v>
      </c>
      <c r="B11" s="286" t="s">
        <v>3401</v>
      </c>
      <c r="C11" s="287">
        <v>5</v>
      </c>
    </row>
    <row r="12" spans="1:4" ht="15.5" x14ac:dyDescent="0.35">
      <c r="A12" s="286" t="s">
        <v>3402</v>
      </c>
      <c r="B12" s="286" t="s">
        <v>3403</v>
      </c>
      <c r="C12" s="287">
        <v>2</v>
      </c>
    </row>
    <row r="13" spans="1:4" ht="15.5" x14ac:dyDescent="0.35">
      <c r="A13" s="286" t="s">
        <v>345</v>
      </c>
      <c r="B13" s="286" t="s">
        <v>3404</v>
      </c>
      <c r="C13" s="287">
        <v>5</v>
      </c>
    </row>
    <row r="14" spans="1:4" ht="15.5" x14ac:dyDescent="0.35">
      <c r="A14" s="286" t="s">
        <v>3405</v>
      </c>
      <c r="B14" s="286" t="s">
        <v>3406</v>
      </c>
      <c r="C14" s="287">
        <v>4</v>
      </c>
    </row>
    <row r="15" spans="1:4" ht="15.5" x14ac:dyDescent="0.35">
      <c r="A15" s="286" t="s">
        <v>3407</v>
      </c>
      <c r="B15" s="286" t="s">
        <v>3408</v>
      </c>
      <c r="C15" s="287">
        <v>4</v>
      </c>
    </row>
    <row r="16" spans="1:4" ht="15.5" x14ac:dyDescent="0.35">
      <c r="A16" s="286" t="s">
        <v>3409</v>
      </c>
      <c r="B16" s="286" t="s">
        <v>3410</v>
      </c>
      <c r="C16" s="287">
        <v>1</v>
      </c>
    </row>
    <row r="17" spans="1:3" ht="15.5" x14ac:dyDescent="0.35">
      <c r="A17" s="286" t="s">
        <v>319</v>
      </c>
      <c r="B17" s="286" t="s">
        <v>3411</v>
      </c>
      <c r="C17" s="287">
        <v>5</v>
      </c>
    </row>
    <row r="18" spans="1:3" ht="15.5" x14ac:dyDescent="0.35">
      <c r="A18" s="286" t="s">
        <v>3412</v>
      </c>
      <c r="B18" s="286" t="s">
        <v>3413</v>
      </c>
      <c r="C18" s="287">
        <v>8</v>
      </c>
    </row>
    <row r="19" spans="1:3" ht="15.5" x14ac:dyDescent="0.35">
      <c r="A19" s="286" t="s">
        <v>304</v>
      </c>
      <c r="B19" s="286" t="s">
        <v>3414</v>
      </c>
      <c r="C19" s="287">
        <v>1</v>
      </c>
    </row>
    <row r="20" spans="1:3" ht="15.5" x14ac:dyDescent="0.35">
      <c r="A20" s="286" t="s">
        <v>3415</v>
      </c>
      <c r="B20" s="286" t="s">
        <v>3416</v>
      </c>
      <c r="C20" s="287">
        <v>8</v>
      </c>
    </row>
    <row r="21" spans="1:3" ht="15.5" x14ac:dyDescent="0.35">
      <c r="A21" s="286" t="s">
        <v>3417</v>
      </c>
      <c r="B21" s="286" t="s">
        <v>3418</v>
      </c>
      <c r="C21" s="287">
        <v>6</v>
      </c>
    </row>
    <row r="22" spans="1:3" ht="15.5" x14ac:dyDescent="0.35">
      <c r="A22" s="286" t="s">
        <v>3419</v>
      </c>
      <c r="B22" s="286" t="s">
        <v>3420</v>
      </c>
      <c r="C22" s="287">
        <v>7</v>
      </c>
    </row>
    <row r="23" spans="1:3" ht="15.5" x14ac:dyDescent="0.35">
      <c r="A23" s="286" t="s">
        <v>3421</v>
      </c>
      <c r="B23" s="286" t="s">
        <v>3422</v>
      </c>
      <c r="C23" s="287">
        <v>7</v>
      </c>
    </row>
    <row r="24" spans="1:3" ht="15.5" x14ac:dyDescent="0.35">
      <c r="A24" s="286" t="s">
        <v>1260</v>
      </c>
      <c r="B24" s="286" t="s">
        <v>3423</v>
      </c>
      <c r="C24" s="287">
        <v>7</v>
      </c>
    </row>
    <row r="25" spans="1:3" ht="15.5" x14ac:dyDescent="0.35">
      <c r="A25" s="286" t="s">
        <v>3424</v>
      </c>
      <c r="B25" s="286" t="s">
        <v>3425</v>
      </c>
      <c r="C25" s="287">
        <v>5</v>
      </c>
    </row>
    <row r="26" spans="1:3" ht="15.5" x14ac:dyDescent="0.35">
      <c r="A26" s="286" t="s">
        <v>3426</v>
      </c>
      <c r="B26" s="286" t="s">
        <v>3427</v>
      </c>
      <c r="C26" s="287">
        <v>5</v>
      </c>
    </row>
    <row r="27" spans="1:3" ht="15.5" x14ac:dyDescent="0.35">
      <c r="A27" s="286" t="s">
        <v>3428</v>
      </c>
      <c r="B27" s="286" t="s">
        <v>3429</v>
      </c>
      <c r="C27" s="287">
        <v>5</v>
      </c>
    </row>
    <row r="28" spans="1:3" ht="15.5" x14ac:dyDescent="0.35">
      <c r="A28" s="286" t="s">
        <v>3430</v>
      </c>
      <c r="B28" s="286" t="s">
        <v>3431</v>
      </c>
      <c r="C28" s="287">
        <v>6</v>
      </c>
    </row>
    <row r="29" spans="1:3" ht="15.5" x14ac:dyDescent="0.35">
      <c r="A29" s="286" t="s">
        <v>749</v>
      </c>
      <c r="B29" s="286" t="s">
        <v>3432</v>
      </c>
      <c r="C29" s="287">
        <v>6</v>
      </c>
    </row>
    <row r="30" spans="1:3" ht="15.5" x14ac:dyDescent="0.35">
      <c r="A30" s="286" t="s">
        <v>3433</v>
      </c>
      <c r="B30" s="286" t="s">
        <v>3434</v>
      </c>
      <c r="C30" s="287">
        <v>4</v>
      </c>
    </row>
    <row r="31" spans="1:3" ht="15.5" x14ac:dyDescent="0.35">
      <c r="A31" s="286" t="s">
        <v>3435</v>
      </c>
      <c r="B31" s="286" t="s">
        <v>3436</v>
      </c>
      <c r="C31" s="287">
        <v>7</v>
      </c>
    </row>
    <row r="32" spans="1:3" ht="15.5" x14ac:dyDescent="0.35">
      <c r="A32" s="286" t="s">
        <v>3437</v>
      </c>
      <c r="B32" s="286" t="s">
        <v>3438</v>
      </c>
      <c r="C32" s="287">
        <v>5</v>
      </c>
    </row>
    <row r="33" spans="1:3" ht="15.5" x14ac:dyDescent="0.35">
      <c r="A33" s="286" t="s">
        <v>3439</v>
      </c>
      <c r="B33" s="286" t="s">
        <v>3440</v>
      </c>
      <c r="C33" s="287">
        <v>5</v>
      </c>
    </row>
    <row r="34" spans="1:3" ht="15.5" x14ac:dyDescent="0.35">
      <c r="A34" s="286" t="s">
        <v>3441</v>
      </c>
      <c r="B34" s="286" t="s">
        <v>3442</v>
      </c>
      <c r="C34" s="287">
        <v>8</v>
      </c>
    </row>
    <row r="35" spans="1:3" ht="15.5" x14ac:dyDescent="0.35">
      <c r="A35" s="286" t="s">
        <v>3443</v>
      </c>
      <c r="B35" s="286" t="s">
        <v>3444</v>
      </c>
      <c r="C35" s="287">
        <v>1</v>
      </c>
    </row>
    <row r="36" spans="1:3" ht="15.5" x14ac:dyDescent="0.35">
      <c r="A36" s="286" t="s">
        <v>3445</v>
      </c>
      <c r="B36" s="286" t="s">
        <v>3446</v>
      </c>
      <c r="C36" s="287">
        <v>5</v>
      </c>
    </row>
    <row r="37" spans="1:3" ht="15.5" x14ac:dyDescent="0.35">
      <c r="A37" s="286" t="s">
        <v>3447</v>
      </c>
      <c r="B37" s="286" t="s">
        <v>3448</v>
      </c>
      <c r="C37" s="287">
        <v>8</v>
      </c>
    </row>
    <row r="38" spans="1:3" ht="15.5" x14ac:dyDescent="0.35">
      <c r="A38" s="286" t="s">
        <v>3449</v>
      </c>
      <c r="B38" s="286" t="s">
        <v>3450</v>
      </c>
      <c r="C38" s="287">
        <v>5</v>
      </c>
    </row>
    <row r="39" spans="1:3" ht="15.5" x14ac:dyDescent="0.35">
      <c r="A39" s="286" t="s">
        <v>3451</v>
      </c>
      <c r="B39" s="286" t="s">
        <v>3452</v>
      </c>
      <c r="C39" s="287">
        <v>5</v>
      </c>
    </row>
    <row r="40" spans="1:3" ht="15.5" x14ac:dyDescent="0.35">
      <c r="A40" s="286" t="s">
        <v>3453</v>
      </c>
      <c r="B40" s="286" t="s">
        <v>3454</v>
      </c>
      <c r="C40" s="287">
        <v>2</v>
      </c>
    </row>
    <row r="41" spans="1:3" ht="15.5" x14ac:dyDescent="0.35">
      <c r="A41" s="286" t="s">
        <v>3455</v>
      </c>
      <c r="B41" s="286" t="s">
        <v>3456</v>
      </c>
      <c r="C41" s="287">
        <v>4</v>
      </c>
    </row>
    <row r="42" spans="1:3" ht="15.5" x14ac:dyDescent="0.35">
      <c r="A42" s="286" t="s">
        <v>3457</v>
      </c>
      <c r="B42" s="286" t="s">
        <v>3458</v>
      </c>
      <c r="C42" s="287">
        <v>5</v>
      </c>
    </row>
    <row r="43" spans="1:3" ht="15.5" x14ac:dyDescent="0.35">
      <c r="A43" s="286" t="s">
        <v>3459</v>
      </c>
      <c r="B43" s="286" t="s">
        <v>3460</v>
      </c>
      <c r="C43" s="287">
        <v>5</v>
      </c>
    </row>
    <row r="44" spans="1:3" ht="15.5" x14ac:dyDescent="0.35">
      <c r="A44" s="286" t="s">
        <v>3461</v>
      </c>
      <c r="B44" s="286" t="s">
        <v>3462</v>
      </c>
      <c r="C44" s="287">
        <v>6</v>
      </c>
    </row>
    <row r="45" spans="1:3" ht="15.5" x14ac:dyDescent="0.35">
      <c r="A45" s="286" t="s">
        <v>3463</v>
      </c>
      <c r="B45" s="286" t="s">
        <v>3464</v>
      </c>
      <c r="C45" s="287">
        <v>5</v>
      </c>
    </row>
    <row r="46" spans="1:3" ht="15.5" x14ac:dyDescent="0.35">
      <c r="A46" s="286" t="s">
        <v>3465</v>
      </c>
      <c r="B46" s="286" t="s">
        <v>3466</v>
      </c>
      <c r="C46" s="287">
        <v>4</v>
      </c>
    </row>
    <row r="47" spans="1:3" ht="15.5" x14ac:dyDescent="0.35">
      <c r="A47" s="286" t="s">
        <v>3467</v>
      </c>
      <c r="B47" s="286" t="s">
        <v>3468</v>
      </c>
      <c r="C47" s="287">
        <v>5</v>
      </c>
    </row>
    <row r="48" spans="1:3" ht="15.5" x14ac:dyDescent="0.35">
      <c r="A48" s="286" t="s">
        <v>3469</v>
      </c>
      <c r="B48" s="286" t="s">
        <v>3470</v>
      </c>
      <c r="C48" s="287">
        <v>6</v>
      </c>
    </row>
    <row r="49" spans="1:3" ht="15.5" x14ac:dyDescent="0.35">
      <c r="A49" s="286" t="s">
        <v>287</v>
      </c>
      <c r="B49" s="286" t="s">
        <v>3471</v>
      </c>
      <c r="C49" s="287">
        <v>7</v>
      </c>
    </row>
    <row r="50" spans="1:3" ht="15.5" x14ac:dyDescent="0.35">
      <c r="A50" s="286" t="s">
        <v>3472</v>
      </c>
      <c r="B50" s="286" t="s">
        <v>3473</v>
      </c>
      <c r="C50" s="287">
        <v>3</v>
      </c>
    </row>
    <row r="51" spans="1:3" ht="15.5" x14ac:dyDescent="0.35">
      <c r="A51" s="286" t="s">
        <v>3474</v>
      </c>
      <c r="B51" s="286" t="s">
        <v>3475</v>
      </c>
      <c r="C51" s="287">
        <v>6</v>
      </c>
    </row>
    <row r="52" spans="1:3" ht="15.5" x14ac:dyDescent="0.35">
      <c r="A52" s="286" t="s">
        <v>3476</v>
      </c>
      <c r="B52" s="286" t="s">
        <v>3477</v>
      </c>
      <c r="C52" s="287">
        <v>4</v>
      </c>
    </row>
    <row r="53" spans="1:3" ht="15.5" x14ac:dyDescent="0.35">
      <c r="A53" s="286" t="s">
        <v>3478</v>
      </c>
      <c r="B53" s="286" t="s">
        <v>3479</v>
      </c>
      <c r="C53" s="287">
        <v>5</v>
      </c>
    </row>
    <row r="54" spans="1:3" ht="15.5" x14ac:dyDescent="0.35">
      <c r="A54" s="286" t="s">
        <v>3480</v>
      </c>
      <c r="B54" s="286" t="s">
        <v>3481</v>
      </c>
      <c r="C54" s="287">
        <v>2</v>
      </c>
    </row>
    <row r="55" spans="1:3" ht="15.5" x14ac:dyDescent="0.35">
      <c r="A55" s="286" t="s">
        <v>3482</v>
      </c>
      <c r="B55" s="286" t="s">
        <v>3483</v>
      </c>
      <c r="C55" s="287">
        <v>2</v>
      </c>
    </row>
    <row r="56" spans="1:3" ht="15.5" x14ac:dyDescent="0.35">
      <c r="A56" s="286" t="s">
        <v>3484</v>
      </c>
      <c r="B56" s="286" t="s">
        <v>3485</v>
      </c>
      <c r="C56" s="287">
        <v>5</v>
      </c>
    </row>
    <row r="57" spans="1:3" ht="15.5" x14ac:dyDescent="0.35">
      <c r="A57" s="286" t="s">
        <v>3486</v>
      </c>
      <c r="B57" s="286" t="s">
        <v>3487</v>
      </c>
      <c r="C57" s="287">
        <v>5</v>
      </c>
    </row>
    <row r="58" spans="1:3" ht="31" x14ac:dyDescent="0.35">
      <c r="A58" s="286" t="s">
        <v>3488</v>
      </c>
      <c r="B58" s="286" t="s">
        <v>3489</v>
      </c>
      <c r="C58" s="287">
        <v>5</v>
      </c>
    </row>
    <row r="59" spans="1:3" ht="15.5" x14ac:dyDescent="0.35">
      <c r="A59" s="286" t="s">
        <v>3490</v>
      </c>
      <c r="B59" s="286" t="s">
        <v>3491</v>
      </c>
      <c r="C59" s="287">
        <v>5</v>
      </c>
    </row>
    <row r="60" spans="1:3" ht="15.5" x14ac:dyDescent="0.35">
      <c r="A60" s="286" t="s">
        <v>3492</v>
      </c>
      <c r="B60" s="286" t="s">
        <v>3493</v>
      </c>
      <c r="C60" s="287">
        <v>3</v>
      </c>
    </row>
    <row r="61" spans="1:3" ht="15.5" x14ac:dyDescent="0.35">
      <c r="A61" s="286" t="s">
        <v>512</v>
      </c>
      <c r="B61" s="286" t="s">
        <v>3494</v>
      </c>
      <c r="C61" s="287">
        <v>6</v>
      </c>
    </row>
    <row r="62" spans="1:3" ht="15.5" x14ac:dyDescent="0.35">
      <c r="A62" s="286" t="s">
        <v>3495</v>
      </c>
      <c r="B62" s="286" t="s">
        <v>3496</v>
      </c>
      <c r="C62" s="287">
        <v>3</v>
      </c>
    </row>
    <row r="63" spans="1:3" ht="15.5" x14ac:dyDescent="0.35">
      <c r="A63" s="286" t="s">
        <v>383</v>
      </c>
      <c r="B63" s="286" t="s">
        <v>3497</v>
      </c>
      <c r="C63" s="287">
        <v>4</v>
      </c>
    </row>
    <row r="64" spans="1:3" ht="31" x14ac:dyDescent="0.35">
      <c r="A64" s="286" t="s">
        <v>1561</v>
      </c>
      <c r="B64" s="286" t="s">
        <v>3498</v>
      </c>
      <c r="C64" s="287">
        <v>3</v>
      </c>
    </row>
    <row r="65" spans="1:3" ht="15.5" x14ac:dyDescent="0.35">
      <c r="A65" s="286" t="s">
        <v>3499</v>
      </c>
      <c r="B65" s="286" t="s">
        <v>3500</v>
      </c>
      <c r="C65" s="287">
        <v>3</v>
      </c>
    </row>
    <row r="66" spans="1:3" ht="31" x14ac:dyDescent="0.35">
      <c r="A66" s="286" t="s">
        <v>3501</v>
      </c>
      <c r="B66" s="286" t="s">
        <v>3502</v>
      </c>
      <c r="C66" s="287">
        <v>6</v>
      </c>
    </row>
    <row r="67" spans="1:3" ht="15.5" x14ac:dyDescent="0.35">
      <c r="A67" s="286" t="s">
        <v>3503</v>
      </c>
      <c r="B67" s="286" t="s">
        <v>3504</v>
      </c>
      <c r="C67" s="287">
        <v>6</v>
      </c>
    </row>
    <row r="68" spans="1:3" ht="31" x14ac:dyDescent="0.35">
      <c r="A68" s="286" t="s">
        <v>3505</v>
      </c>
      <c r="B68" s="286" t="s">
        <v>3506</v>
      </c>
      <c r="C68" s="287">
        <v>5</v>
      </c>
    </row>
    <row r="69" spans="1:3" ht="15.5" x14ac:dyDescent="0.35">
      <c r="A69" s="286" t="s">
        <v>3507</v>
      </c>
      <c r="B69" s="286" t="s">
        <v>3508</v>
      </c>
      <c r="C69" s="287">
        <v>3</v>
      </c>
    </row>
    <row r="70" spans="1:3" ht="15.5" x14ac:dyDescent="0.35">
      <c r="A70" s="286" t="s">
        <v>3509</v>
      </c>
      <c r="B70" s="286" t="s">
        <v>3403</v>
      </c>
      <c r="C70" s="287">
        <v>2</v>
      </c>
    </row>
    <row r="71" spans="1:3" ht="15.5" x14ac:dyDescent="0.35">
      <c r="A71" s="286" t="s">
        <v>3510</v>
      </c>
      <c r="B71" s="286" t="s">
        <v>3511</v>
      </c>
      <c r="C71" s="287">
        <v>3</v>
      </c>
    </row>
    <row r="72" spans="1:3" ht="15.5" x14ac:dyDescent="0.35">
      <c r="A72" s="286" t="s">
        <v>3512</v>
      </c>
      <c r="B72" s="286" t="s">
        <v>3513</v>
      </c>
      <c r="C72" s="287">
        <v>3</v>
      </c>
    </row>
    <row r="73" spans="1:3" ht="15.5" x14ac:dyDescent="0.35">
      <c r="A73" s="286" t="s">
        <v>3514</v>
      </c>
      <c r="B73" s="286" t="s">
        <v>3515</v>
      </c>
      <c r="C73" s="287">
        <v>3</v>
      </c>
    </row>
    <row r="74" spans="1:3" ht="15.5" x14ac:dyDescent="0.35">
      <c r="A74" s="286" t="s">
        <v>2240</v>
      </c>
      <c r="B74" s="286" t="s">
        <v>3516</v>
      </c>
      <c r="C74" s="287">
        <v>5</v>
      </c>
    </row>
    <row r="75" spans="1:3" ht="15.5" x14ac:dyDescent="0.35">
      <c r="A75" s="286" t="s">
        <v>3517</v>
      </c>
      <c r="B75" s="286" t="s">
        <v>3518</v>
      </c>
      <c r="C75" s="287">
        <v>3</v>
      </c>
    </row>
    <row r="76" spans="1:3" ht="15.5" x14ac:dyDescent="0.35">
      <c r="A76" s="286" t="s">
        <v>3519</v>
      </c>
      <c r="B76" s="286" t="s">
        <v>3520</v>
      </c>
      <c r="C76" s="287">
        <v>6</v>
      </c>
    </row>
    <row r="77" spans="1:3" ht="15.5" x14ac:dyDescent="0.35">
      <c r="A77" s="286" t="s">
        <v>3521</v>
      </c>
      <c r="B77" s="286" t="s">
        <v>3522</v>
      </c>
      <c r="C77" s="287">
        <v>5</v>
      </c>
    </row>
    <row r="78" spans="1:3" ht="15.5" x14ac:dyDescent="0.35">
      <c r="A78" s="286" t="s">
        <v>764</v>
      </c>
      <c r="B78" s="286" t="s">
        <v>3523</v>
      </c>
      <c r="C78" s="287">
        <v>4</v>
      </c>
    </row>
    <row r="79" spans="1:3" ht="15.5" x14ac:dyDescent="0.35">
      <c r="A79" s="286" t="s">
        <v>3524</v>
      </c>
      <c r="B79" s="286" t="s">
        <v>3525</v>
      </c>
      <c r="C79" s="287">
        <v>4</v>
      </c>
    </row>
    <row r="80" spans="1:3" ht="15.5" x14ac:dyDescent="0.35">
      <c r="A80" s="286" t="s">
        <v>3526</v>
      </c>
      <c r="B80" s="286" t="s">
        <v>3527</v>
      </c>
      <c r="C80" s="287">
        <v>4</v>
      </c>
    </row>
    <row r="81" spans="1:3" ht="15.5" x14ac:dyDescent="0.35">
      <c r="A81" s="286" t="s">
        <v>3528</v>
      </c>
      <c r="B81" s="286" t="s">
        <v>3529</v>
      </c>
      <c r="C81" s="287">
        <v>7</v>
      </c>
    </row>
    <row r="82" spans="1:3" ht="15.5" x14ac:dyDescent="0.35">
      <c r="A82" s="286" t="s">
        <v>3530</v>
      </c>
      <c r="B82" s="286" t="s">
        <v>3531</v>
      </c>
      <c r="C82" s="287">
        <v>6</v>
      </c>
    </row>
    <row r="83" spans="1:3" ht="15.5" x14ac:dyDescent="0.35">
      <c r="A83" s="286" t="s">
        <v>3532</v>
      </c>
      <c r="B83" s="286" t="s">
        <v>3533</v>
      </c>
      <c r="C83" s="287">
        <v>5</v>
      </c>
    </row>
    <row r="84" spans="1:3" ht="15.5" x14ac:dyDescent="0.35">
      <c r="A84" s="286" t="s">
        <v>3534</v>
      </c>
      <c r="B84" s="286" t="s">
        <v>3535</v>
      </c>
      <c r="C84" s="287">
        <v>3</v>
      </c>
    </row>
    <row r="85" spans="1:3" ht="15.5" x14ac:dyDescent="0.35">
      <c r="A85" s="286" t="s">
        <v>3536</v>
      </c>
      <c r="B85" s="286" t="s">
        <v>3537</v>
      </c>
      <c r="C85" s="287">
        <v>5</v>
      </c>
    </row>
    <row r="86" spans="1:3" ht="15.5" x14ac:dyDescent="0.35">
      <c r="A86" s="286" t="s">
        <v>1849</v>
      </c>
      <c r="B86" s="286" t="s">
        <v>3538</v>
      </c>
      <c r="C86" s="287">
        <v>4</v>
      </c>
    </row>
    <row r="87" spans="1:3" ht="15.5" x14ac:dyDescent="0.35">
      <c r="A87" s="286" t="s">
        <v>3539</v>
      </c>
      <c r="B87" s="286" t="s">
        <v>3540</v>
      </c>
      <c r="C87" s="287">
        <v>2</v>
      </c>
    </row>
    <row r="88" spans="1:3" ht="15.5" x14ac:dyDescent="0.35">
      <c r="A88" s="286" t="s">
        <v>3541</v>
      </c>
      <c r="B88" s="286" t="s">
        <v>3542</v>
      </c>
      <c r="C88" s="287">
        <v>4</v>
      </c>
    </row>
    <row r="89" spans="1:3" ht="15.5" x14ac:dyDescent="0.35">
      <c r="A89" s="286" t="s">
        <v>3543</v>
      </c>
      <c r="B89" s="286" t="s">
        <v>3544</v>
      </c>
      <c r="C89" s="287">
        <v>4</v>
      </c>
    </row>
    <row r="90" spans="1:3" ht="15.5" x14ac:dyDescent="0.35">
      <c r="A90" s="286" t="s">
        <v>1546</v>
      </c>
      <c r="B90" s="286" t="s">
        <v>3545</v>
      </c>
      <c r="C90" s="287">
        <v>4</v>
      </c>
    </row>
    <row r="91" spans="1:3" ht="15.5" x14ac:dyDescent="0.35">
      <c r="A91" s="286" t="s">
        <v>3546</v>
      </c>
      <c r="B91" s="286" t="s">
        <v>3403</v>
      </c>
      <c r="C91" s="287">
        <v>2</v>
      </c>
    </row>
    <row r="92" spans="1:3" ht="15.5" x14ac:dyDescent="0.35">
      <c r="A92" s="286" t="s">
        <v>3547</v>
      </c>
      <c r="B92" s="286" t="s">
        <v>3548</v>
      </c>
      <c r="C92" s="287">
        <v>3</v>
      </c>
    </row>
    <row r="93" spans="1:3" ht="15.5" x14ac:dyDescent="0.35">
      <c r="A93" s="286" t="s">
        <v>3549</v>
      </c>
      <c r="B93" s="286" t="s">
        <v>3550</v>
      </c>
      <c r="C93" s="287">
        <v>6</v>
      </c>
    </row>
    <row r="94" spans="1:3" ht="15.5" x14ac:dyDescent="0.35">
      <c r="A94" s="286" t="s">
        <v>3551</v>
      </c>
      <c r="B94" s="286" t="s">
        <v>3552</v>
      </c>
      <c r="C94" s="287">
        <v>3</v>
      </c>
    </row>
    <row r="95" spans="1:3" ht="15.5" x14ac:dyDescent="0.35">
      <c r="A95" s="286" t="s">
        <v>3553</v>
      </c>
      <c r="B95" s="286" t="s">
        <v>3554</v>
      </c>
      <c r="C95" s="287">
        <v>6</v>
      </c>
    </row>
    <row r="96" spans="1:3" ht="15.5" x14ac:dyDescent="0.35">
      <c r="A96" s="286" t="s">
        <v>3555</v>
      </c>
      <c r="B96" s="286" t="s">
        <v>3556</v>
      </c>
      <c r="C96" s="287">
        <v>5</v>
      </c>
    </row>
    <row r="97" spans="1:3" ht="15.5" x14ac:dyDescent="0.35">
      <c r="A97" s="286" t="s">
        <v>3557</v>
      </c>
      <c r="B97" s="286" t="s">
        <v>3558</v>
      </c>
      <c r="C97" s="287">
        <v>5</v>
      </c>
    </row>
    <row r="98" spans="1:3" ht="15.5" x14ac:dyDescent="0.35">
      <c r="A98" s="286" t="s">
        <v>826</v>
      </c>
      <c r="B98" s="286" t="s">
        <v>3559</v>
      </c>
      <c r="C98" s="287">
        <v>5</v>
      </c>
    </row>
    <row r="99" spans="1:3" ht="15.5" x14ac:dyDescent="0.35">
      <c r="A99" s="286" t="s">
        <v>3560</v>
      </c>
      <c r="B99" s="286" t="s">
        <v>3561</v>
      </c>
      <c r="C99" s="287">
        <v>3</v>
      </c>
    </row>
    <row r="100" spans="1:3" ht="15.5" x14ac:dyDescent="0.35">
      <c r="A100" s="286" t="s">
        <v>3562</v>
      </c>
      <c r="B100" s="286" t="s">
        <v>3563</v>
      </c>
      <c r="C100" s="287">
        <v>5</v>
      </c>
    </row>
    <row r="101" spans="1:3" ht="15.5" x14ac:dyDescent="0.35">
      <c r="A101" s="286" t="s">
        <v>3564</v>
      </c>
      <c r="B101" s="286" t="s">
        <v>3565</v>
      </c>
      <c r="C101" s="287">
        <v>2</v>
      </c>
    </row>
    <row r="102" spans="1:3" ht="15.5" x14ac:dyDescent="0.35">
      <c r="A102" s="286" t="s">
        <v>1835</v>
      </c>
      <c r="B102" s="286" t="s">
        <v>3566</v>
      </c>
      <c r="C102" s="287">
        <v>5</v>
      </c>
    </row>
    <row r="103" spans="1:3" ht="15.5" x14ac:dyDescent="0.35">
      <c r="A103" s="286" t="s">
        <v>3567</v>
      </c>
      <c r="B103" s="286" t="s">
        <v>3568</v>
      </c>
      <c r="C103" s="287">
        <v>4</v>
      </c>
    </row>
    <row r="104" spans="1:3" ht="15.5" x14ac:dyDescent="0.35">
      <c r="A104" s="286" t="s">
        <v>2278</v>
      </c>
      <c r="B104" s="286" t="s">
        <v>3569</v>
      </c>
      <c r="C104" s="287">
        <v>2</v>
      </c>
    </row>
    <row r="105" spans="1:3" ht="15.5" x14ac:dyDescent="0.35">
      <c r="A105" s="286" t="s">
        <v>3570</v>
      </c>
      <c r="B105" s="286" t="s">
        <v>3571</v>
      </c>
      <c r="C105" s="287">
        <v>2</v>
      </c>
    </row>
    <row r="106" spans="1:3" ht="15.5" x14ac:dyDescent="0.35">
      <c r="A106" s="286" t="s">
        <v>840</v>
      </c>
      <c r="B106" s="286" t="s">
        <v>3572</v>
      </c>
      <c r="C106" s="287">
        <v>4</v>
      </c>
    </row>
    <row r="107" spans="1:3" ht="31" x14ac:dyDescent="0.35">
      <c r="A107" s="286" t="s">
        <v>3573</v>
      </c>
      <c r="B107" s="286" t="s">
        <v>3574</v>
      </c>
      <c r="C107" s="287">
        <v>5</v>
      </c>
    </row>
    <row r="108" spans="1:3" ht="15.5" x14ac:dyDescent="0.35">
      <c r="A108" s="286" t="s">
        <v>3575</v>
      </c>
      <c r="B108" s="286" t="s">
        <v>3576</v>
      </c>
      <c r="C108" s="287">
        <v>4</v>
      </c>
    </row>
    <row r="109" spans="1:3" ht="15.5" x14ac:dyDescent="0.35">
      <c r="A109" s="286" t="s">
        <v>3577</v>
      </c>
      <c r="B109" s="286" t="s">
        <v>3578</v>
      </c>
      <c r="C109" s="287">
        <v>4</v>
      </c>
    </row>
    <row r="110" spans="1:3" ht="15.5" x14ac:dyDescent="0.35">
      <c r="A110" s="286" t="s">
        <v>3579</v>
      </c>
      <c r="B110" s="286" t="s">
        <v>3403</v>
      </c>
      <c r="C110" s="287">
        <v>2</v>
      </c>
    </row>
    <row r="111" spans="1:3" ht="15.5" x14ac:dyDescent="0.35">
      <c r="A111" s="286" t="s">
        <v>3580</v>
      </c>
      <c r="B111" s="286" t="s">
        <v>3581</v>
      </c>
      <c r="C111" s="287">
        <v>4</v>
      </c>
    </row>
    <row r="112" spans="1:3" ht="15.5" x14ac:dyDescent="0.35">
      <c r="A112" s="286" t="s">
        <v>3582</v>
      </c>
      <c r="B112" s="286" t="s">
        <v>3583</v>
      </c>
      <c r="C112" s="287">
        <v>5</v>
      </c>
    </row>
    <row r="113" spans="1:3" ht="15.5" x14ac:dyDescent="0.35">
      <c r="A113" s="286" t="s">
        <v>3584</v>
      </c>
      <c r="B113" s="286" t="s">
        <v>3585</v>
      </c>
      <c r="C113" s="287">
        <v>2</v>
      </c>
    </row>
    <row r="114" spans="1:3" ht="15.5" x14ac:dyDescent="0.35">
      <c r="A114" s="286" t="s">
        <v>3586</v>
      </c>
      <c r="B114" s="286" t="s">
        <v>3587</v>
      </c>
      <c r="C114" s="287">
        <v>5</v>
      </c>
    </row>
    <row r="115" spans="1:3" ht="15.5" x14ac:dyDescent="0.35">
      <c r="A115" s="286" t="s">
        <v>3588</v>
      </c>
      <c r="B115" s="286" t="s">
        <v>3589</v>
      </c>
      <c r="C115" s="287">
        <v>6</v>
      </c>
    </row>
    <row r="116" spans="1:3" ht="15.5" x14ac:dyDescent="0.35">
      <c r="A116" s="286" t="s">
        <v>3590</v>
      </c>
      <c r="B116" s="286" t="s">
        <v>3591</v>
      </c>
      <c r="C116" s="287">
        <v>4</v>
      </c>
    </row>
    <row r="117" spans="1:3" ht="15.5" x14ac:dyDescent="0.35">
      <c r="A117" s="286" t="s">
        <v>3592</v>
      </c>
      <c r="B117" s="286" t="s">
        <v>3593</v>
      </c>
      <c r="C117" s="287">
        <v>5</v>
      </c>
    </row>
    <row r="118" spans="1:3" ht="15.5" x14ac:dyDescent="0.35">
      <c r="A118" s="286" t="s">
        <v>3594</v>
      </c>
      <c r="B118" s="286" t="s">
        <v>3595</v>
      </c>
      <c r="C118" s="287">
        <v>4</v>
      </c>
    </row>
    <row r="119" spans="1:3" ht="15.5" x14ac:dyDescent="0.35">
      <c r="A119" s="286" t="s">
        <v>3596</v>
      </c>
      <c r="B119" s="286" t="s">
        <v>3597</v>
      </c>
      <c r="C119" s="287">
        <v>2</v>
      </c>
    </row>
    <row r="120" spans="1:3" ht="15.5" x14ac:dyDescent="0.35">
      <c r="A120" s="286" t="s">
        <v>3598</v>
      </c>
      <c r="B120" s="286" t="s">
        <v>3599</v>
      </c>
      <c r="C120" s="287">
        <v>2</v>
      </c>
    </row>
    <row r="121" spans="1:3" ht="15.5" x14ac:dyDescent="0.35">
      <c r="A121" s="286" t="s">
        <v>3600</v>
      </c>
      <c r="B121" s="286" t="s">
        <v>3601</v>
      </c>
      <c r="C121" s="287">
        <v>3</v>
      </c>
    </row>
    <row r="122" spans="1:3" ht="15.5" x14ac:dyDescent="0.35">
      <c r="A122" s="286" t="s">
        <v>3602</v>
      </c>
      <c r="B122" s="286" t="s">
        <v>3603</v>
      </c>
      <c r="C122" s="287">
        <v>3</v>
      </c>
    </row>
    <row r="123" spans="1:3" ht="15.5" x14ac:dyDescent="0.35">
      <c r="A123" s="286" t="s">
        <v>3604</v>
      </c>
      <c r="B123" s="286" t="s">
        <v>3605</v>
      </c>
      <c r="C123" s="287">
        <v>5</v>
      </c>
    </row>
    <row r="124" spans="1:3" ht="15.5" x14ac:dyDescent="0.35">
      <c r="A124" s="286" t="s">
        <v>3606</v>
      </c>
      <c r="B124" s="286" t="s">
        <v>3607</v>
      </c>
      <c r="C124" s="287">
        <v>4</v>
      </c>
    </row>
    <row r="125" spans="1:3" ht="15.5" x14ac:dyDescent="0.35">
      <c r="A125" s="286" t="s">
        <v>3608</v>
      </c>
      <c r="B125" s="286" t="s">
        <v>3609</v>
      </c>
      <c r="C125" s="287">
        <v>6</v>
      </c>
    </row>
    <row r="126" spans="1:3" ht="15.5" x14ac:dyDescent="0.35">
      <c r="A126" s="286" t="s">
        <v>3610</v>
      </c>
      <c r="B126" s="286" t="s">
        <v>3611</v>
      </c>
      <c r="C126" s="287">
        <v>6</v>
      </c>
    </row>
    <row r="127" spans="1:3" ht="15.5" x14ac:dyDescent="0.35">
      <c r="A127" s="286" t="s">
        <v>3612</v>
      </c>
      <c r="B127" s="286" t="s">
        <v>3613</v>
      </c>
      <c r="C127" s="287">
        <v>6</v>
      </c>
    </row>
    <row r="128" spans="1:3" ht="31" x14ac:dyDescent="0.35">
      <c r="A128" s="286" t="s">
        <v>3614</v>
      </c>
      <c r="B128" s="286" t="s">
        <v>3615</v>
      </c>
      <c r="C128" s="287">
        <v>5</v>
      </c>
    </row>
    <row r="129" spans="1:3" ht="15.5" x14ac:dyDescent="0.35">
      <c r="A129" s="286" t="s">
        <v>3616</v>
      </c>
      <c r="B129" s="286" t="s">
        <v>3617</v>
      </c>
      <c r="C129" s="287">
        <v>5</v>
      </c>
    </row>
    <row r="130" spans="1:3" ht="15.5" x14ac:dyDescent="0.35">
      <c r="A130" s="286" t="s">
        <v>3618</v>
      </c>
      <c r="B130" s="286" t="s">
        <v>3619</v>
      </c>
      <c r="C130" s="287">
        <v>3</v>
      </c>
    </row>
    <row r="131" spans="1:3" ht="15.5" x14ac:dyDescent="0.35">
      <c r="A131" s="286" t="s">
        <v>2134</v>
      </c>
      <c r="B131" s="286" t="s">
        <v>3620</v>
      </c>
      <c r="C131" s="287">
        <v>5</v>
      </c>
    </row>
    <row r="132" spans="1:3" ht="15.5" x14ac:dyDescent="0.35">
      <c r="A132" s="286" t="s">
        <v>3621</v>
      </c>
      <c r="B132" s="286" t="s">
        <v>3403</v>
      </c>
      <c r="C132" s="287">
        <v>2</v>
      </c>
    </row>
    <row r="133" spans="1:3" ht="15.5" x14ac:dyDescent="0.35">
      <c r="A133" s="286" t="s">
        <v>3622</v>
      </c>
      <c r="B133" s="286" t="s">
        <v>3623</v>
      </c>
      <c r="C133" s="287">
        <v>4</v>
      </c>
    </row>
    <row r="134" spans="1:3" ht="15.5" x14ac:dyDescent="0.35">
      <c r="A134" s="286" t="s">
        <v>3624</v>
      </c>
      <c r="B134" s="286" t="s">
        <v>3625</v>
      </c>
      <c r="C134" s="287">
        <v>1</v>
      </c>
    </row>
    <row r="135" spans="1:3" ht="15.5" x14ac:dyDescent="0.35">
      <c r="A135" s="286" t="s">
        <v>3626</v>
      </c>
      <c r="B135" s="286" t="s">
        <v>3627</v>
      </c>
      <c r="C135" s="287">
        <v>6</v>
      </c>
    </row>
    <row r="136" spans="1:3" ht="15.5" x14ac:dyDescent="0.35">
      <c r="A136" s="286" t="s">
        <v>3628</v>
      </c>
      <c r="B136" s="286" t="s">
        <v>3629</v>
      </c>
      <c r="C136" s="287">
        <v>5</v>
      </c>
    </row>
    <row r="137" spans="1:3" ht="15.5" x14ac:dyDescent="0.35">
      <c r="A137" s="286" t="s">
        <v>3630</v>
      </c>
      <c r="B137" s="286" t="s">
        <v>3631</v>
      </c>
      <c r="C137" s="287">
        <v>3</v>
      </c>
    </row>
    <row r="138" spans="1:3" ht="15.5" x14ac:dyDescent="0.35">
      <c r="A138" s="286" t="s">
        <v>3632</v>
      </c>
      <c r="B138" s="286" t="s">
        <v>3633</v>
      </c>
      <c r="C138" s="287">
        <v>3</v>
      </c>
    </row>
    <row r="139" spans="1:3" ht="15.5" x14ac:dyDescent="0.35">
      <c r="A139" s="286" t="s">
        <v>3634</v>
      </c>
      <c r="B139" s="286" t="s">
        <v>3635</v>
      </c>
      <c r="C139" s="287">
        <v>4</v>
      </c>
    </row>
    <row r="140" spans="1:3" ht="15.5" x14ac:dyDescent="0.35">
      <c r="A140" s="286" t="s">
        <v>3636</v>
      </c>
      <c r="B140" s="286" t="s">
        <v>3637</v>
      </c>
      <c r="C140" s="287">
        <v>4</v>
      </c>
    </row>
    <row r="141" spans="1:3" ht="15.5" x14ac:dyDescent="0.35">
      <c r="A141" s="286" t="s">
        <v>3638</v>
      </c>
      <c r="B141" s="286" t="s">
        <v>3639</v>
      </c>
      <c r="C141" s="287">
        <v>6</v>
      </c>
    </row>
    <row r="142" spans="1:3" ht="15.5" x14ac:dyDescent="0.35">
      <c r="A142" s="286" t="s">
        <v>3640</v>
      </c>
      <c r="B142" s="286" t="s">
        <v>3641</v>
      </c>
      <c r="C142" s="287">
        <v>3</v>
      </c>
    </row>
    <row r="143" spans="1:3" ht="15.5" x14ac:dyDescent="0.35">
      <c r="A143" s="286" t="s">
        <v>3642</v>
      </c>
      <c r="B143" s="286" t="s">
        <v>3643</v>
      </c>
      <c r="C143" s="287">
        <v>5</v>
      </c>
    </row>
    <row r="144" spans="1:3" ht="15.5" x14ac:dyDescent="0.35">
      <c r="A144" s="286" t="s">
        <v>3644</v>
      </c>
      <c r="B144" s="286" t="s">
        <v>3645</v>
      </c>
      <c r="C144" s="287">
        <v>6</v>
      </c>
    </row>
    <row r="145" spans="1:3" ht="15.5" x14ac:dyDescent="0.35">
      <c r="A145" s="286" t="s">
        <v>3646</v>
      </c>
      <c r="B145" s="286" t="s">
        <v>3647</v>
      </c>
      <c r="C145" s="287">
        <v>4</v>
      </c>
    </row>
    <row r="146" spans="1:3" ht="15.5" x14ac:dyDescent="0.35">
      <c r="A146" s="286" t="s">
        <v>3648</v>
      </c>
      <c r="B146" s="286" t="s">
        <v>3649</v>
      </c>
      <c r="C146" s="287">
        <v>5</v>
      </c>
    </row>
    <row r="147" spans="1:3" ht="15.5" x14ac:dyDescent="0.35">
      <c r="A147" s="286" t="s">
        <v>3650</v>
      </c>
      <c r="B147" s="286" t="s">
        <v>3651</v>
      </c>
      <c r="C147" s="287">
        <v>4</v>
      </c>
    </row>
    <row r="148" spans="1:3" ht="15.5" x14ac:dyDescent="0.35">
      <c r="A148" s="286" t="s">
        <v>3652</v>
      </c>
      <c r="B148" s="286" t="s">
        <v>3653</v>
      </c>
      <c r="C148" s="287">
        <v>4</v>
      </c>
    </row>
    <row r="149" spans="1:3" ht="15.5" x14ac:dyDescent="0.35">
      <c r="A149" s="286" t="s">
        <v>3654</v>
      </c>
      <c r="B149" s="286" t="s">
        <v>3655</v>
      </c>
      <c r="C149" s="287">
        <v>4</v>
      </c>
    </row>
    <row r="150" spans="1:3" ht="15.5" x14ac:dyDescent="0.35">
      <c r="A150" s="286" t="s">
        <v>3656</v>
      </c>
      <c r="B150" s="286" t="s">
        <v>3657</v>
      </c>
      <c r="C150" s="287">
        <v>5</v>
      </c>
    </row>
    <row r="151" spans="1:3" ht="15.5" x14ac:dyDescent="0.35">
      <c r="A151" s="286" t="s">
        <v>3658</v>
      </c>
      <c r="B151" s="286" t="s">
        <v>3659</v>
      </c>
      <c r="C151" s="287">
        <v>6</v>
      </c>
    </row>
    <row r="152" spans="1:3" ht="31" x14ac:dyDescent="0.35">
      <c r="A152" s="286" t="s">
        <v>3660</v>
      </c>
      <c r="B152" s="286" t="s">
        <v>3661</v>
      </c>
      <c r="C152" s="287">
        <v>5</v>
      </c>
    </row>
    <row r="153" spans="1:3" ht="15.5" x14ac:dyDescent="0.35">
      <c r="A153" s="286" t="s">
        <v>3662</v>
      </c>
      <c r="B153" s="286" t="s">
        <v>3663</v>
      </c>
      <c r="C153" s="287">
        <v>7</v>
      </c>
    </row>
    <row r="154" spans="1:3" ht="15.5" x14ac:dyDescent="0.35">
      <c r="A154" s="286" t="s">
        <v>3664</v>
      </c>
      <c r="B154" s="286" t="s">
        <v>3665</v>
      </c>
      <c r="C154" s="287">
        <v>6</v>
      </c>
    </row>
    <row r="155" spans="1:3" ht="15.5" x14ac:dyDescent="0.35">
      <c r="A155" s="286" t="s">
        <v>3666</v>
      </c>
      <c r="B155" s="286" t="s">
        <v>3667</v>
      </c>
      <c r="C155" s="287">
        <v>1</v>
      </c>
    </row>
    <row r="156" spans="1:3" ht="15.5" x14ac:dyDescent="0.35">
      <c r="A156" s="286" t="s">
        <v>3668</v>
      </c>
      <c r="B156" s="286" t="s">
        <v>3669</v>
      </c>
      <c r="C156" s="287">
        <v>6</v>
      </c>
    </row>
    <row r="157" spans="1:3" ht="31" x14ac:dyDescent="0.35">
      <c r="A157" s="286" t="s">
        <v>3670</v>
      </c>
      <c r="B157" s="286" t="s">
        <v>3671</v>
      </c>
      <c r="C157" s="287">
        <v>6</v>
      </c>
    </row>
    <row r="158" spans="1:3" ht="31" x14ac:dyDescent="0.35">
      <c r="A158" s="286" t="s">
        <v>3672</v>
      </c>
      <c r="B158" s="286" t="s">
        <v>3673</v>
      </c>
      <c r="C158" s="287">
        <v>6</v>
      </c>
    </row>
    <row r="159" spans="1:3" ht="15.5" x14ac:dyDescent="0.35">
      <c r="A159" s="286" t="s">
        <v>3674</v>
      </c>
      <c r="B159" s="286" t="s">
        <v>3675</v>
      </c>
      <c r="C159" s="287">
        <v>4</v>
      </c>
    </row>
    <row r="160" spans="1:3" ht="15.5" x14ac:dyDescent="0.35">
      <c r="A160" s="286" t="s">
        <v>3676</v>
      </c>
      <c r="B160" s="286" t="s">
        <v>3677</v>
      </c>
      <c r="C160" s="287">
        <v>6</v>
      </c>
    </row>
    <row r="161" spans="1:3" ht="15.5" x14ac:dyDescent="0.35">
      <c r="A161" s="286" t="s">
        <v>3678</v>
      </c>
      <c r="B161" s="286" t="s">
        <v>3679</v>
      </c>
      <c r="C161" s="287">
        <v>3</v>
      </c>
    </row>
    <row r="162" spans="1:3" ht="15.5" x14ac:dyDescent="0.35">
      <c r="A162" s="286" t="s">
        <v>3680</v>
      </c>
      <c r="B162" s="286" t="s">
        <v>3681</v>
      </c>
      <c r="C162" s="287">
        <v>4</v>
      </c>
    </row>
    <row r="163" spans="1:3" ht="15.5" x14ac:dyDescent="0.35">
      <c r="A163" s="286" t="s">
        <v>3682</v>
      </c>
      <c r="B163" s="286" t="s">
        <v>3683</v>
      </c>
      <c r="C163" s="287">
        <v>5</v>
      </c>
    </row>
    <row r="164" spans="1:3" ht="31" x14ac:dyDescent="0.35">
      <c r="A164" s="286" t="s">
        <v>3684</v>
      </c>
      <c r="B164" s="286" t="s">
        <v>3685</v>
      </c>
      <c r="C164" s="287">
        <v>3</v>
      </c>
    </row>
    <row r="165" spans="1:3" ht="15.5" x14ac:dyDescent="0.35">
      <c r="A165" s="286" t="s">
        <v>3686</v>
      </c>
      <c r="B165" s="286" t="s">
        <v>3687</v>
      </c>
      <c r="C165" s="287">
        <v>5</v>
      </c>
    </row>
    <row r="166" spans="1:3" ht="15.5" x14ac:dyDescent="0.35">
      <c r="A166" s="286" t="s">
        <v>3688</v>
      </c>
      <c r="B166" s="286" t="s">
        <v>3689</v>
      </c>
      <c r="C166" s="287">
        <v>5</v>
      </c>
    </row>
    <row r="167" spans="1:3" ht="15.5" x14ac:dyDescent="0.35">
      <c r="A167" s="286" t="s">
        <v>3690</v>
      </c>
      <c r="B167" s="286" t="s">
        <v>3691</v>
      </c>
      <c r="C167" s="287">
        <v>5</v>
      </c>
    </row>
    <row r="168" spans="1:3" ht="15.5" x14ac:dyDescent="0.35">
      <c r="A168" s="286" t="s">
        <v>3692</v>
      </c>
      <c r="B168" s="286" t="s">
        <v>3693</v>
      </c>
      <c r="C168" s="287">
        <v>5</v>
      </c>
    </row>
    <row r="169" spans="1:3" ht="15.5" x14ac:dyDescent="0.35">
      <c r="A169" s="286" t="s">
        <v>3694</v>
      </c>
      <c r="B169" s="286" t="s">
        <v>3695</v>
      </c>
      <c r="C169" s="287">
        <v>5</v>
      </c>
    </row>
    <row r="170" spans="1:3" ht="15.5" x14ac:dyDescent="0.35">
      <c r="A170" s="286" t="s">
        <v>789</v>
      </c>
      <c r="B170" s="286" t="s">
        <v>3696</v>
      </c>
      <c r="C170" s="287">
        <v>5</v>
      </c>
    </row>
    <row r="171" spans="1:3" ht="15.5" x14ac:dyDescent="0.35">
      <c r="A171" s="286" t="s">
        <v>3697</v>
      </c>
      <c r="B171" s="286" t="s">
        <v>3698</v>
      </c>
      <c r="C171" s="287">
        <v>6</v>
      </c>
    </row>
    <row r="172" spans="1:3" ht="15.5" x14ac:dyDescent="0.35">
      <c r="A172" s="286" t="s">
        <v>3699</v>
      </c>
      <c r="B172" s="286" t="s">
        <v>3700</v>
      </c>
      <c r="C172" s="287">
        <v>4</v>
      </c>
    </row>
    <row r="173" spans="1:3" ht="15.5" x14ac:dyDescent="0.35">
      <c r="A173" s="286" t="s">
        <v>2367</v>
      </c>
      <c r="B173" s="286" t="s">
        <v>3701</v>
      </c>
      <c r="C173" s="287">
        <v>3</v>
      </c>
    </row>
    <row r="174" spans="1:3" ht="15.5" x14ac:dyDescent="0.35">
      <c r="A174" s="286" t="s">
        <v>3702</v>
      </c>
      <c r="B174" s="286" t="s">
        <v>3703</v>
      </c>
      <c r="C174" s="287">
        <v>4</v>
      </c>
    </row>
    <row r="175" spans="1:3" ht="15.5" x14ac:dyDescent="0.35">
      <c r="A175" s="286" t="s">
        <v>3704</v>
      </c>
      <c r="B175" s="286" t="s">
        <v>3705</v>
      </c>
      <c r="C175" s="287">
        <v>6</v>
      </c>
    </row>
    <row r="176" spans="1:3" ht="31" x14ac:dyDescent="0.35">
      <c r="A176" s="286" t="s">
        <v>3706</v>
      </c>
      <c r="B176" s="286" t="s">
        <v>3707</v>
      </c>
      <c r="C176" s="287">
        <v>5</v>
      </c>
    </row>
    <row r="177" spans="1:3" ht="15.5" x14ac:dyDescent="0.35">
      <c r="A177" s="286" t="s">
        <v>3708</v>
      </c>
      <c r="B177" s="286" t="s">
        <v>3709</v>
      </c>
      <c r="C177" s="287">
        <v>3</v>
      </c>
    </row>
    <row r="178" spans="1:3" ht="15.5" x14ac:dyDescent="0.35">
      <c r="A178" s="286" t="s">
        <v>3710</v>
      </c>
      <c r="B178" s="286" t="s">
        <v>3711</v>
      </c>
      <c r="C178" s="287">
        <v>5</v>
      </c>
    </row>
    <row r="179" spans="1:3" ht="15.5" x14ac:dyDescent="0.35">
      <c r="A179" s="286" t="s">
        <v>3712</v>
      </c>
      <c r="B179" s="286" t="s">
        <v>3713</v>
      </c>
      <c r="C179" s="287">
        <v>5</v>
      </c>
    </row>
    <row r="180" spans="1:3" ht="15.5" x14ac:dyDescent="0.35">
      <c r="A180" s="286" t="s">
        <v>3714</v>
      </c>
      <c r="B180" s="286" t="s">
        <v>3715</v>
      </c>
      <c r="C180" s="287">
        <v>4</v>
      </c>
    </row>
    <row r="181" spans="1:3" ht="15.5" x14ac:dyDescent="0.35">
      <c r="A181" s="286" t="s">
        <v>3716</v>
      </c>
      <c r="B181" s="286" t="s">
        <v>3403</v>
      </c>
      <c r="C181" s="287">
        <v>2</v>
      </c>
    </row>
    <row r="182" spans="1:3" ht="15.5" x14ac:dyDescent="0.35">
      <c r="A182" s="286" t="s">
        <v>3717</v>
      </c>
      <c r="B182" s="286" t="s">
        <v>3718</v>
      </c>
      <c r="C182" s="287">
        <v>3</v>
      </c>
    </row>
    <row r="183" spans="1:3" ht="15.5" x14ac:dyDescent="0.35">
      <c r="A183" s="286" t="s">
        <v>3719</v>
      </c>
      <c r="B183" s="286" t="s">
        <v>3720</v>
      </c>
      <c r="C183" s="287">
        <v>3</v>
      </c>
    </row>
    <row r="184" spans="1:3" ht="15.5" x14ac:dyDescent="0.35">
      <c r="A184" s="286" t="s">
        <v>3721</v>
      </c>
      <c r="B184" s="286" t="s">
        <v>3722</v>
      </c>
      <c r="C184" s="287">
        <v>5</v>
      </c>
    </row>
    <row r="185" spans="1:3" ht="15.5" x14ac:dyDescent="0.35">
      <c r="A185" s="286" t="s">
        <v>3723</v>
      </c>
      <c r="B185" s="286" t="s">
        <v>3724</v>
      </c>
      <c r="C185" s="287">
        <v>5</v>
      </c>
    </row>
    <row r="186" spans="1:3" ht="15.5" x14ac:dyDescent="0.35">
      <c r="A186" s="286" t="s">
        <v>3725</v>
      </c>
      <c r="B186" s="286" t="s">
        <v>3726</v>
      </c>
      <c r="C186" s="287">
        <v>2</v>
      </c>
    </row>
    <row r="187" spans="1:3" ht="15.5" x14ac:dyDescent="0.35">
      <c r="A187" s="286" t="s">
        <v>3727</v>
      </c>
      <c r="B187" s="286" t="s">
        <v>3728</v>
      </c>
      <c r="C187" s="287">
        <v>3</v>
      </c>
    </row>
    <row r="188" spans="1:3" ht="15.5" x14ac:dyDescent="0.35">
      <c r="A188" s="286" t="s">
        <v>3729</v>
      </c>
      <c r="B188" s="286" t="s">
        <v>3730</v>
      </c>
      <c r="C188" s="287">
        <v>4</v>
      </c>
    </row>
    <row r="189" spans="1:3" ht="15.5" x14ac:dyDescent="0.35">
      <c r="A189" s="286" t="s">
        <v>3731</v>
      </c>
      <c r="B189" s="286" t="s">
        <v>3732</v>
      </c>
      <c r="C189" s="287">
        <v>2</v>
      </c>
    </row>
    <row r="190" spans="1:3" ht="15.5" x14ac:dyDescent="0.35">
      <c r="A190" s="286" t="s">
        <v>3733</v>
      </c>
      <c r="B190" s="286" t="s">
        <v>3734</v>
      </c>
      <c r="C190" s="287">
        <v>2</v>
      </c>
    </row>
    <row r="191" spans="1:3" ht="15.5" x14ac:dyDescent="0.35">
      <c r="A191" s="286" t="s">
        <v>3735</v>
      </c>
      <c r="B191" s="286" t="s">
        <v>3736</v>
      </c>
      <c r="C191" s="287">
        <v>5</v>
      </c>
    </row>
    <row r="192" spans="1:3" ht="15.5" x14ac:dyDescent="0.35">
      <c r="A192" s="286" t="s">
        <v>3737</v>
      </c>
      <c r="B192" s="286" t="s">
        <v>3403</v>
      </c>
      <c r="C192" s="287">
        <v>2</v>
      </c>
    </row>
    <row r="193" spans="1:3" ht="15.5" x14ac:dyDescent="0.35">
      <c r="A193" s="286" t="s">
        <v>3738</v>
      </c>
      <c r="B193" s="286" t="s">
        <v>3739</v>
      </c>
      <c r="C193" s="287">
        <v>3</v>
      </c>
    </row>
    <row r="194" spans="1:3" ht="31" x14ac:dyDescent="0.35">
      <c r="A194" s="286" t="s">
        <v>3740</v>
      </c>
      <c r="B194" s="286" t="s">
        <v>3741</v>
      </c>
      <c r="C194" s="287">
        <v>3</v>
      </c>
    </row>
    <row r="195" spans="1:3" ht="31" x14ac:dyDescent="0.35">
      <c r="A195" s="286" t="s">
        <v>3742</v>
      </c>
      <c r="B195" s="286" t="s">
        <v>3743</v>
      </c>
      <c r="C195" s="287">
        <v>3</v>
      </c>
    </row>
    <row r="196" spans="1:3" ht="15.5" x14ac:dyDescent="0.35">
      <c r="A196" s="286" t="s">
        <v>3744</v>
      </c>
      <c r="B196" s="286" t="s">
        <v>3745</v>
      </c>
      <c r="C196" s="287">
        <v>5</v>
      </c>
    </row>
    <row r="197" spans="1:3" ht="15.5" x14ac:dyDescent="0.35">
      <c r="A197" s="286" t="s">
        <v>3746</v>
      </c>
      <c r="B197" s="286" t="s">
        <v>3747</v>
      </c>
      <c r="C197" s="287">
        <v>4</v>
      </c>
    </row>
    <row r="198" spans="1:3" ht="15.5" x14ac:dyDescent="0.35">
      <c r="A198" s="286" t="s">
        <v>3748</v>
      </c>
      <c r="B198" s="286" t="s">
        <v>3403</v>
      </c>
      <c r="C198" s="287">
        <v>2</v>
      </c>
    </row>
    <row r="199" spans="1:3" ht="15.5" x14ac:dyDescent="0.35">
      <c r="A199" s="286" t="s">
        <v>3749</v>
      </c>
      <c r="B199" s="286" t="s">
        <v>3750</v>
      </c>
      <c r="C199" s="287">
        <v>1</v>
      </c>
    </row>
    <row r="200" spans="1:3" ht="15.5" x14ac:dyDescent="0.35">
      <c r="A200" s="286" t="s">
        <v>3751</v>
      </c>
      <c r="B200" s="286" t="s">
        <v>3752</v>
      </c>
      <c r="C200" s="287">
        <v>4</v>
      </c>
    </row>
    <row r="201" spans="1:3" ht="15.5" x14ac:dyDescent="0.35">
      <c r="A201" s="286" t="s">
        <v>3753</v>
      </c>
      <c r="B201" s="286" t="s">
        <v>3754</v>
      </c>
      <c r="C201" s="287">
        <v>3</v>
      </c>
    </row>
    <row r="202" spans="1:3" ht="15.5" x14ac:dyDescent="0.35">
      <c r="A202" s="286" t="s">
        <v>3755</v>
      </c>
      <c r="B202" s="286" t="s">
        <v>3756</v>
      </c>
      <c r="C202" s="287">
        <v>4</v>
      </c>
    </row>
    <row r="203" spans="1:3" ht="15.5" x14ac:dyDescent="0.35">
      <c r="A203" s="286" t="s">
        <v>3757</v>
      </c>
      <c r="B203" s="286" t="s">
        <v>3758</v>
      </c>
      <c r="C203" s="287">
        <v>4</v>
      </c>
    </row>
    <row r="204" spans="1:3" ht="15.5" x14ac:dyDescent="0.35">
      <c r="A204" s="286" t="s">
        <v>3759</v>
      </c>
      <c r="B204" s="286" t="s">
        <v>3760</v>
      </c>
      <c r="C204" s="287">
        <v>4</v>
      </c>
    </row>
    <row r="205" spans="1:3" ht="15.5" x14ac:dyDescent="0.35">
      <c r="A205" s="286" t="s">
        <v>3761</v>
      </c>
      <c r="B205" s="286" t="s">
        <v>3762</v>
      </c>
      <c r="C205" s="287">
        <v>2</v>
      </c>
    </row>
    <row r="206" spans="1:3" ht="15.5" x14ac:dyDescent="0.35">
      <c r="A206" s="286" t="s">
        <v>3763</v>
      </c>
      <c r="B206" s="286" t="s">
        <v>3764</v>
      </c>
      <c r="C206" s="287">
        <v>3</v>
      </c>
    </row>
    <row r="207" spans="1:3" ht="15.5" x14ac:dyDescent="0.35">
      <c r="A207" s="286" t="s">
        <v>3765</v>
      </c>
      <c r="B207" s="286" t="s">
        <v>3766</v>
      </c>
      <c r="C207" s="287">
        <v>4</v>
      </c>
    </row>
    <row r="208" spans="1:3" ht="15.5" x14ac:dyDescent="0.35">
      <c r="A208" s="286" t="s">
        <v>3767</v>
      </c>
      <c r="B208" s="286" t="s">
        <v>3768</v>
      </c>
      <c r="C208" s="287">
        <v>2</v>
      </c>
    </row>
    <row r="209" spans="1:3" ht="15.5" x14ac:dyDescent="0.35">
      <c r="A209" s="286" t="s">
        <v>3769</v>
      </c>
      <c r="B209" s="286" t="s">
        <v>3770</v>
      </c>
      <c r="C209" s="287">
        <v>4</v>
      </c>
    </row>
    <row r="210" spans="1:3" ht="15.5" x14ac:dyDescent="0.35">
      <c r="A210" s="286" t="s">
        <v>3771</v>
      </c>
      <c r="B210" s="286" t="s">
        <v>3772</v>
      </c>
      <c r="C210" s="287">
        <v>4</v>
      </c>
    </row>
    <row r="211" spans="1:3" ht="15.5" x14ac:dyDescent="0.35">
      <c r="A211" s="286" t="s">
        <v>3773</v>
      </c>
      <c r="B211" s="286" t="s">
        <v>3774</v>
      </c>
      <c r="C211" s="287">
        <v>4</v>
      </c>
    </row>
    <row r="212" spans="1:3" ht="15.5" x14ac:dyDescent="0.35">
      <c r="A212" s="286" t="s">
        <v>3775</v>
      </c>
      <c r="B212" s="286" t="s">
        <v>3776</v>
      </c>
      <c r="C212" s="287">
        <v>3</v>
      </c>
    </row>
    <row r="213" spans="1:3" ht="15.5" x14ac:dyDescent="0.35">
      <c r="A213" s="286" t="s">
        <v>3777</v>
      </c>
      <c r="B213" s="286" t="s">
        <v>3403</v>
      </c>
      <c r="C213" s="287">
        <v>2</v>
      </c>
    </row>
    <row r="214" spans="1:3" ht="15.5" x14ac:dyDescent="0.35">
      <c r="A214" s="286" t="s">
        <v>3778</v>
      </c>
      <c r="B214" s="286" t="s">
        <v>3779</v>
      </c>
      <c r="C214" s="287">
        <v>1</v>
      </c>
    </row>
    <row r="215" spans="1:3" ht="15.5" x14ac:dyDescent="0.35">
      <c r="A215" s="286" t="s">
        <v>3780</v>
      </c>
      <c r="B215" s="286" t="s">
        <v>3781</v>
      </c>
      <c r="C215" s="287">
        <v>4</v>
      </c>
    </row>
    <row r="216" spans="1:3" ht="15.5" x14ac:dyDescent="0.35">
      <c r="A216" s="286" t="s">
        <v>3782</v>
      </c>
      <c r="B216" s="286" t="s">
        <v>3783</v>
      </c>
      <c r="C216" s="287">
        <v>4</v>
      </c>
    </row>
    <row r="217" spans="1:3" ht="15.5" x14ac:dyDescent="0.35">
      <c r="A217" s="286" t="s">
        <v>3784</v>
      </c>
      <c r="B217" s="286" t="s">
        <v>3785</v>
      </c>
      <c r="C217" s="287">
        <v>4</v>
      </c>
    </row>
    <row r="218" spans="1:3" ht="31" x14ac:dyDescent="0.35">
      <c r="A218" s="286" t="s">
        <v>3786</v>
      </c>
      <c r="B218" s="286" t="s">
        <v>3787</v>
      </c>
      <c r="C218" s="287">
        <v>4</v>
      </c>
    </row>
    <row r="219" spans="1:3" ht="15.5" x14ac:dyDescent="0.35">
      <c r="A219" s="286" t="s">
        <v>3788</v>
      </c>
      <c r="B219" s="286" t="s">
        <v>3789</v>
      </c>
      <c r="C219" s="287">
        <v>2</v>
      </c>
    </row>
    <row r="220" spans="1:3" ht="15.5" x14ac:dyDescent="0.35">
      <c r="A220" s="286" t="s">
        <v>3790</v>
      </c>
      <c r="B220" s="286" t="s">
        <v>3791</v>
      </c>
      <c r="C220" s="287">
        <v>1</v>
      </c>
    </row>
    <row r="221" spans="1:3" ht="15.5" x14ac:dyDescent="0.35">
      <c r="A221" s="286" t="s">
        <v>3792</v>
      </c>
      <c r="B221" s="286" t="s">
        <v>3793</v>
      </c>
      <c r="C221" s="287">
        <v>1</v>
      </c>
    </row>
    <row r="222" spans="1:3" ht="31" x14ac:dyDescent="0.35">
      <c r="A222" s="286" t="s">
        <v>3794</v>
      </c>
      <c r="B222" s="286" t="s">
        <v>3795</v>
      </c>
      <c r="C222" s="287">
        <v>4</v>
      </c>
    </row>
    <row r="223" spans="1:3" ht="15.5" x14ac:dyDescent="0.35">
      <c r="A223" s="286" t="s">
        <v>3796</v>
      </c>
      <c r="B223" s="286" t="s">
        <v>3797</v>
      </c>
      <c r="C223" s="287">
        <v>7</v>
      </c>
    </row>
    <row r="224" spans="1:3" ht="15.5" x14ac:dyDescent="0.35">
      <c r="A224" s="286" t="s">
        <v>233</v>
      </c>
      <c r="B224" s="286" t="s">
        <v>3798</v>
      </c>
      <c r="C224" s="287">
        <v>5</v>
      </c>
    </row>
    <row r="225" spans="1:3" ht="15.5" x14ac:dyDescent="0.35">
      <c r="A225" s="286" t="s">
        <v>261</v>
      </c>
      <c r="B225" s="286" t="s">
        <v>3799</v>
      </c>
      <c r="C225" s="287">
        <v>6</v>
      </c>
    </row>
    <row r="226" spans="1:3" ht="15.5" x14ac:dyDescent="0.35">
      <c r="A226" s="286" t="s">
        <v>247</v>
      </c>
      <c r="B226" s="286" t="s">
        <v>3800</v>
      </c>
      <c r="C226" s="287">
        <v>5</v>
      </c>
    </row>
    <row r="227" spans="1:3" ht="15.5" x14ac:dyDescent="0.35">
      <c r="A227" s="286" t="s">
        <v>3801</v>
      </c>
      <c r="B227" s="286" t="s">
        <v>3802</v>
      </c>
      <c r="C227" s="287">
        <v>2</v>
      </c>
    </row>
    <row r="228" spans="1:3" ht="15.5" x14ac:dyDescent="0.35">
      <c r="A228" s="286" t="s">
        <v>218</v>
      </c>
      <c r="B228" s="286" t="s">
        <v>3803</v>
      </c>
      <c r="C228" s="287">
        <v>3</v>
      </c>
    </row>
    <row r="229" spans="1:3" ht="15.5" x14ac:dyDescent="0.35">
      <c r="A229" s="286" t="s">
        <v>1016</v>
      </c>
      <c r="B229" s="286" t="s">
        <v>3804</v>
      </c>
      <c r="C229" s="287">
        <v>1</v>
      </c>
    </row>
    <row r="230" spans="1:3" ht="15.5" x14ac:dyDescent="0.35">
      <c r="A230" s="286" t="s">
        <v>3805</v>
      </c>
      <c r="B230" s="286" t="s">
        <v>3806</v>
      </c>
      <c r="C230" s="287">
        <v>7</v>
      </c>
    </row>
    <row r="231" spans="1:3" ht="15.5" x14ac:dyDescent="0.35">
      <c r="A231" s="286" t="s">
        <v>3807</v>
      </c>
      <c r="B231" s="286" t="s">
        <v>3808</v>
      </c>
      <c r="C231" s="287">
        <v>2</v>
      </c>
    </row>
    <row r="232" spans="1:3" ht="15.5" x14ac:dyDescent="0.35">
      <c r="A232" s="286" t="s">
        <v>1330</v>
      </c>
      <c r="B232" s="286" t="s">
        <v>3809</v>
      </c>
      <c r="C232" s="287">
        <v>5</v>
      </c>
    </row>
    <row r="233" spans="1:3" ht="15.5" x14ac:dyDescent="0.35">
      <c r="A233" s="286" t="s">
        <v>3810</v>
      </c>
      <c r="B233" s="286" t="s">
        <v>3403</v>
      </c>
      <c r="C233" s="287">
        <v>2</v>
      </c>
    </row>
    <row r="234" spans="1:3" ht="15.5" x14ac:dyDescent="0.35">
      <c r="A234" s="286" t="s">
        <v>878</v>
      </c>
      <c r="B234" s="286" t="s">
        <v>3811</v>
      </c>
      <c r="C234" s="287">
        <v>6</v>
      </c>
    </row>
    <row r="235" spans="1:3" ht="15.5" x14ac:dyDescent="0.35">
      <c r="A235" s="286" t="s">
        <v>274</v>
      </c>
      <c r="B235" s="286" t="s">
        <v>3812</v>
      </c>
      <c r="C235" s="287">
        <v>4</v>
      </c>
    </row>
    <row r="236" spans="1:3" ht="15.5" x14ac:dyDescent="0.35">
      <c r="A236" s="286" t="s">
        <v>3813</v>
      </c>
      <c r="B236" s="286" t="s">
        <v>3814</v>
      </c>
      <c r="C236" s="287">
        <v>6</v>
      </c>
    </row>
    <row r="237" spans="1:3" ht="15.5" x14ac:dyDescent="0.35">
      <c r="A237" s="286" t="s">
        <v>3815</v>
      </c>
      <c r="B237" s="286" t="s">
        <v>3816</v>
      </c>
      <c r="C237" s="287">
        <v>4</v>
      </c>
    </row>
    <row r="238" spans="1:3" ht="15.5" x14ac:dyDescent="0.35">
      <c r="A238" s="286" t="s">
        <v>3817</v>
      </c>
      <c r="B238" s="286" t="s">
        <v>3818</v>
      </c>
      <c r="C238" s="287">
        <v>6</v>
      </c>
    </row>
    <row r="239" spans="1:3" ht="15.5" x14ac:dyDescent="0.35">
      <c r="A239" s="286" t="s">
        <v>3819</v>
      </c>
      <c r="B239" s="286" t="s">
        <v>3820</v>
      </c>
      <c r="C239" s="287">
        <v>4</v>
      </c>
    </row>
    <row r="240" spans="1:3" ht="15.5" x14ac:dyDescent="0.35">
      <c r="A240" s="286" t="s">
        <v>3821</v>
      </c>
      <c r="B240" s="286" t="s">
        <v>3822</v>
      </c>
      <c r="C240" s="287">
        <v>7</v>
      </c>
    </row>
    <row r="241" spans="1:3" ht="15.5" x14ac:dyDescent="0.35">
      <c r="A241" s="286" t="s">
        <v>3823</v>
      </c>
      <c r="B241" s="286" t="s">
        <v>3824</v>
      </c>
      <c r="C241" s="287">
        <v>8</v>
      </c>
    </row>
    <row r="242" spans="1:3" ht="15.5" x14ac:dyDescent="0.35">
      <c r="A242" s="286" t="s">
        <v>3825</v>
      </c>
      <c r="B242" s="286" t="s">
        <v>3826</v>
      </c>
      <c r="C242" s="287">
        <v>6</v>
      </c>
    </row>
    <row r="243" spans="1:3" ht="15.5" x14ac:dyDescent="0.35">
      <c r="A243" s="286" t="s">
        <v>3827</v>
      </c>
      <c r="B243" s="286" t="s">
        <v>3828</v>
      </c>
      <c r="C243" s="287">
        <v>5</v>
      </c>
    </row>
    <row r="244" spans="1:3" ht="15.5" x14ac:dyDescent="0.35">
      <c r="A244" s="286" t="s">
        <v>2177</v>
      </c>
      <c r="B244" s="286" t="s">
        <v>3829</v>
      </c>
      <c r="C244" s="287">
        <v>6</v>
      </c>
    </row>
    <row r="245" spans="1:3" ht="31" x14ac:dyDescent="0.35">
      <c r="A245" s="286" t="s">
        <v>3830</v>
      </c>
      <c r="B245" s="286" t="s">
        <v>3831</v>
      </c>
      <c r="C245" s="287">
        <v>1</v>
      </c>
    </row>
    <row r="246" spans="1:3" ht="15.5" x14ac:dyDescent="0.35">
      <c r="A246" s="286" t="s">
        <v>3832</v>
      </c>
      <c r="B246" s="286" t="s">
        <v>3833</v>
      </c>
      <c r="C246" s="287">
        <v>4</v>
      </c>
    </row>
    <row r="247" spans="1:3" ht="15.5" x14ac:dyDescent="0.35">
      <c r="A247" s="286" t="s">
        <v>3834</v>
      </c>
      <c r="B247" s="286" t="s">
        <v>3835</v>
      </c>
      <c r="C247" s="287">
        <v>5</v>
      </c>
    </row>
    <row r="248" spans="1:3" ht="15.5" x14ac:dyDescent="0.35">
      <c r="A248" s="286" t="s">
        <v>3836</v>
      </c>
      <c r="B248" s="286" t="s">
        <v>3403</v>
      </c>
      <c r="C248" s="287">
        <v>2</v>
      </c>
    </row>
    <row r="249" spans="1:3" ht="15.5" x14ac:dyDescent="0.35">
      <c r="A249" s="286" t="s">
        <v>3837</v>
      </c>
      <c r="B249" s="286" t="s">
        <v>3838</v>
      </c>
      <c r="C249" s="287">
        <v>8</v>
      </c>
    </row>
    <row r="250" spans="1:3" ht="15.5" x14ac:dyDescent="0.35">
      <c r="A250" s="286" t="s">
        <v>3839</v>
      </c>
      <c r="B250" s="286" t="s">
        <v>3840</v>
      </c>
      <c r="C250" s="287">
        <v>8</v>
      </c>
    </row>
    <row r="251" spans="1:3" ht="31" x14ac:dyDescent="0.35">
      <c r="A251" s="286" t="s">
        <v>3841</v>
      </c>
      <c r="B251" s="286" t="s">
        <v>3842</v>
      </c>
      <c r="C251" s="287">
        <v>7</v>
      </c>
    </row>
    <row r="252" spans="1:3" ht="15.5" x14ac:dyDescent="0.35">
      <c r="A252" s="286" t="s">
        <v>3843</v>
      </c>
      <c r="B252" s="286" t="s">
        <v>3844</v>
      </c>
      <c r="C252" s="287">
        <v>5</v>
      </c>
    </row>
    <row r="253" spans="1:3" ht="15.5" x14ac:dyDescent="0.35">
      <c r="A253" s="286" t="s">
        <v>3845</v>
      </c>
      <c r="B253" s="286" t="s">
        <v>3846</v>
      </c>
      <c r="C253" s="287">
        <v>7</v>
      </c>
    </row>
    <row r="254" spans="1:3" ht="31" x14ac:dyDescent="0.35">
      <c r="A254" s="286" t="s">
        <v>3847</v>
      </c>
      <c r="B254" s="286" t="s">
        <v>3848</v>
      </c>
      <c r="C254" s="287">
        <v>4</v>
      </c>
    </row>
    <row r="255" spans="1:3" ht="15.5" x14ac:dyDescent="0.35">
      <c r="A255" s="286" t="s">
        <v>3849</v>
      </c>
      <c r="B255" s="286" t="s">
        <v>3850</v>
      </c>
      <c r="C255" s="287">
        <v>4</v>
      </c>
    </row>
    <row r="256" spans="1:3" ht="15.5" x14ac:dyDescent="0.35">
      <c r="A256" s="286" t="s">
        <v>3851</v>
      </c>
      <c r="B256" s="286" t="s">
        <v>3852</v>
      </c>
      <c r="C256" s="287">
        <v>5</v>
      </c>
    </row>
    <row r="257" spans="1:3" ht="15.5" x14ac:dyDescent="0.35">
      <c r="A257" s="286" t="s">
        <v>3853</v>
      </c>
      <c r="B257" s="286" t="s">
        <v>3854</v>
      </c>
      <c r="C257" s="287">
        <v>8</v>
      </c>
    </row>
    <row r="258" spans="1:3" ht="15.5" x14ac:dyDescent="0.35">
      <c r="A258" s="286" t="s">
        <v>3855</v>
      </c>
      <c r="B258" s="286" t="s">
        <v>3856</v>
      </c>
      <c r="C258" s="287">
        <v>4</v>
      </c>
    </row>
    <row r="259" spans="1:3" ht="15.5" x14ac:dyDescent="0.35">
      <c r="A259" s="286" t="s">
        <v>3857</v>
      </c>
      <c r="B259" s="286" t="s">
        <v>3403</v>
      </c>
      <c r="C259" s="287">
        <v>3</v>
      </c>
    </row>
    <row r="260" spans="1:3" ht="15.5" x14ac:dyDescent="0.35">
      <c r="A260" s="286" t="s">
        <v>3858</v>
      </c>
      <c r="B260" s="286" t="s">
        <v>3859</v>
      </c>
      <c r="C260" s="287">
        <v>5</v>
      </c>
    </row>
    <row r="261" spans="1:3" ht="15.5" x14ac:dyDescent="0.35">
      <c r="A261" s="286" t="s">
        <v>3860</v>
      </c>
      <c r="B261" s="286" t="s">
        <v>3861</v>
      </c>
      <c r="C261" s="287">
        <v>8</v>
      </c>
    </row>
    <row r="262" spans="1:3" ht="15.5" x14ac:dyDescent="0.35">
      <c r="A262" s="286" t="s">
        <v>3862</v>
      </c>
      <c r="B262" s="286" t="s">
        <v>3863</v>
      </c>
      <c r="C262" s="287">
        <v>5</v>
      </c>
    </row>
    <row r="263" spans="1:3" ht="15.5" x14ac:dyDescent="0.35">
      <c r="A263" s="286" t="s">
        <v>3864</v>
      </c>
      <c r="B263" s="286" t="s">
        <v>3865</v>
      </c>
      <c r="C263" s="287">
        <v>4</v>
      </c>
    </row>
    <row r="264" spans="1:3" ht="15.5" x14ac:dyDescent="0.35">
      <c r="A264" s="286" t="s">
        <v>3866</v>
      </c>
      <c r="B264" s="286" t="s">
        <v>3867</v>
      </c>
      <c r="C264" s="287">
        <v>4</v>
      </c>
    </row>
    <row r="265" spans="1:3" ht="15.5" x14ac:dyDescent="0.35">
      <c r="A265" s="286" t="s">
        <v>3868</v>
      </c>
      <c r="B265" s="286" t="s">
        <v>3869</v>
      </c>
      <c r="C265" s="287">
        <v>5</v>
      </c>
    </row>
    <row r="266" spans="1:3" ht="15.5" x14ac:dyDescent="0.35">
      <c r="A266" s="286" t="s">
        <v>3870</v>
      </c>
      <c r="B266" s="286" t="s">
        <v>3871</v>
      </c>
      <c r="C266" s="287">
        <v>6</v>
      </c>
    </row>
    <row r="267" spans="1:3" ht="15.5" x14ac:dyDescent="0.35">
      <c r="A267" s="286" t="s">
        <v>3872</v>
      </c>
      <c r="B267" s="286" t="s">
        <v>3873</v>
      </c>
      <c r="C267" s="287">
        <v>5</v>
      </c>
    </row>
    <row r="268" spans="1:3" ht="15.5" x14ac:dyDescent="0.35">
      <c r="A268" s="286" t="s">
        <v>3874</v>
      </c>
      <c r="B268" s="286" t="s">
        <v>3875</v>
      </c>
      <c r="C268" s="287">
        <v>6</v>
      </c>
    </row>
    <row r="269" spans="1:3" ht="31" x14ac:dyDescent="0.35">
      <c r="A269" s="286" t="s">
        <v>3876</v>
      </c>
      <c r="B269" s="286" t="s">
        <v>3877</v>
      </c>
      <c r="C269" s="287">
        <v>8</v>
      </c>
    </row>
    <row r="270" spans="1:3" ht="31" x14ac:dyDescent="0.35">
      <c r="A270" s="286" t="s">
        <v>3878</v>
      </c>
      <c r="B270" s="286" t="s">
        <v>3879</v>
      </c>
      <c r="C270" s="287">
        <v>7</v>
      </c>
    </row>
    <row r="271" spans="1:3" ht="15.5" x14ac:dyDescent="0.35">
      <c r="A271" s="286" t="s">
        <v>3880</v>
      </c>
      <c r="B271" s="286" t="s">
        <v>3881</v>
      </c>
      <c r="C271" s="287">
        <v>6</v>
      </c>
    </row>
    <row r="272" spans="1:3" ht="15.5" x14ac:dyDescent="0.35">
      <c r="A272" s="286" t="s">
        <v>3882</v>
      </c>
      <c r="B272" s="286" t="s">
        <v>3883</v>
      </c>
      <c r="C272" s="287">
        <v>8</v>
      </c>
    </row>
    <row r="273" spans="1:3" ht="31" x14ac:dyDescent="0.35">
      <c r="A273" s="286" t="s">
        <v>1093</v>
      </c>
      <c r="B273" s="286" t="s">
        <v>3884</v>
      </c>
      <c r="C273" s="287">
        <v>4</v>
      </c>
    </row>
    <row r="274" spans="1:3" ht="15.5" x14ac:dyDescent="0.35">
      <c r="A274" s="286" t="s">
        <v>3885</v>
      </c>
      <c r="B274" s="286" t="s">
        <v>3886</v>
      </c>
      <c r="C274" s="287">
        <v>8</v>
      </c>
    </row>
    <row r="275" spans="1:3" ht="15.5" x14ac:dyDescent="0.35">
      <c r="A275" s="286" t="s">
        <v>2566</v>
      </c>
      <c r="B275" s="286" t="s">
        <v>3887</v>
      </c>
      <c r="C275" s="287">
        <v>6</v>
      </c>
    </row>
    <row r="276" spans="1:3" ht="15.5" x14ac:dyDescent="0.35">
      <c r="A276" s="286" t="s">
        <v>3888</v>
      </c>
      <c r="B276" s="286" t="s">
        <v>3889</v>
      </c>
      <c r="C276" s="287">
        <v>6</v>
      </c>
    </row>
    <row r="277" spans="1:3" ht="15.5" x14ac:dyDescent="0.35">
      <c r="A277" s="286" t="s">
        <v>3890</v>
      </c>
      <c r="B277" s="286" t="s">
        <v>3891</v>
      </c>
      <c r="C277" s="287">
        <v>6</v>
      </c>
    </row>
    <row r="278" spans="1:3" ht="15.5" x14ac:dyDescent="0.35">
      <c r="A278" s="286" t="s">
        <v>3892</v>
      </c>
      <c r="B278" s="286" t="s">
        <v>3893</v>
      </c>
      <c r="C278" s="287">
        <v>4</v>
      </c>
    </row>
    <row r="279" spans="1:3" ht="15.5" x14ac:dyDescent="0.35">
      <c r="A279" s="286" t="s">
        <v>3894</v>
      </c>
      <c r="B279" s="286" t="s">
        <v>3403</v>
      </c>
      <c r="C279" s="287">
        <v>2</v>
      </c>
    </row>
    <row r="280" spans="1:3" ht="15.5" x14ac:dyDescent="0.35">
      <c r="A280" s="286" t="s">
        <v>3895</v>
      </c>
      <c r="B280" s="286" t="s">
        <v>3896</v>
      </c>
      <c r="C280" s="287">
        <v>2</v>
      </c>
    </row>
    <row r="281" spans="1:3" ht="15.5" x14ac:dyDescent="0.35">
      <c r="A281" s="286" t="s">
        <v>3897</v>
      </c>
      <c r="B281" s="286" t="s">
        <v>3898</v>
      </c>
      <c r="C281" s="287">
        <v>5</v>
      </c>
    </row>
    <row r="282" spans="1:3" ht="15.5" x14ac:dyDescent="0.35">
      <c r="A282" s="286" t="s">
        <v>1498</v>
      </c>
      <c r="B282" s="286" t="s">
        <v>3899</v>
      </c>
      <c r="C282" s="287">
        <v>5</v>
      </c>
    </row>
    <row r="283" spans="1:3" ht="15.5" x14ac:dyDescent="0.35">
      <c r="A283" s="286" t="s">
        <v>3900</v>
      </c>
      <c r="B283" s="286" t="s">
        <v>3901</v>
      </c>
      <c r="C283" s="287">
        <v>4</v>
      </c>
    </row>
    <row r="284" spans="1:3" ht="31" x14ac:dyDescent="0.35">
      <c r="A284" s="286" t="s">
        <v>3902</v>
      </c>
      <c r="B284" s="286" t="s">
        <v>3903</v>
      </c>
      <c r="C284" s="287">
        <v>4</v>
      </c>
    </row>
    <row r="285" spans="1:3" ht="15.5" x14ac:dyDescent="0.35">
      <c r="A285" s="286" t="s">
        <v>3904</v>
      </c>
      <c r="B285" s="286" t="s">
        <v>3905</v>
      </c>
      <c r="C285" s="287">
        <v>8</v>
      </c>
    </row>
    <row r="286" spans="1:3" ht="31" x14ac:dyDescent="0.35">
      <c r="A286" s="286" t="s">
        <v>3906</v>
      </c>
      <c r="B286" s="286" t="s">
        <v>3907</v>
      </c>
      <c r="C286" s="287">
        <v>7</v>
      </c>
    </row>
    <row r="287" spans="1:3" ht="31" x14ac:dyDescent="0.35">
      <c r="A287" s="286" t="s">
        <v>3908</v>
      </c>
      <c r="B287" s="286" t="s">
        <v>3909</v>
      </c>
      <c r="C287" s="287">
        <v>6</v>
      </c>
    </row>
    <row r="288" spans="1:3" ht="31" x14ac:dyDescent="0.35">
      <c r="A288" s="286" t="s">
        <v>3910</v>
      </c>
      <c r="B288" s="286" t="s">
        <v>3911</v>
      </c>
      <c r="C288" s="287">
        <v>8</v>
      </c>
    </row>
    <row r="289" spans="1:3" ht="31" x14ac:dyDescent="0.35">
      <c r="A289" s="286" t="s">
        <v>3912</v>
      </c>
      <c r="B289" s="286" t="s">
        <v>3913</v>
      </c>
      <c r="C289" s="287">
        <v>7</v>
      </c>
    </row>
    <row r="290" spans="1:3" ht="15.5" x14ac:dyDescent="0.35">
      <c r="A290" s="286" t="s">
        <v>3914</v>
      </c>
      <c r="B290" s="286" t="s">
        <v>3915</v>
      </c>
      <c r="C290" s="287">
        <v>6</v>
      </c>
    </row>
    <row r="291" spans="1:3" ht="31" x14ac:dyDescent="0.35">
      <c r="A291" s="286" t="s">
        <v>3916</v>
      </c>
      <c r="B291" s="286" t="s">
        <v>3917</v>
      </c>
      <c r="C291" s="287">
        <v>4</v>
      </c>
    </row>
    <row r="292" spans="1:3" ht="15.5" x14ac:dyDescent="0.35">
      <c r="A292" s="286" t="s">
        <v>3918</v>
      </c>
      <c r="B292" s="286" t="s">
        <v>3919</v>
      </c>
      <c r="C292" s="287">
        <v>4</v>
      </c>
    </row>
    <row r="293" spans="1:3" ht="15.5" x14ac:dyDescent="0.35">
      <c r="A293" s="286" t="s">
        <v>3920</v>
      </c>
      <c r="B293" s="286" t="s">
        <v>3921</v>
      </c>
      <c r="C293" s="287">
        <v>5</v>
      </c>
    </row>
    <row r="294" spans="1:3" ht="15.5" x14ac:dyDescent="0.35">
      <c r="A294" s="286" t="s">
        <v>3922</v>
      </c>
      <c r="B294" s="286" t="s">
        <v>3923</v>
      </c>
      <c r="C294" s="287">
        <v>1</v>
      </c>
    </row>
    <row r="295" spans="1:3" ht="15.5" x14ac:dyDescent="0.35">
      <c r="A295" s="286" t="s">
        <v>3924</v>
      </c>
      <c r="B295" s="286" t="s">
        <v>3925</v>
      </c>
      <c r="C295" s="287">
        <v>4</v>
      </c>
    </row>
    <row r="296" spans="1:3" ht="15.5" x14ac:dyDescent="0.35">
      <c r="A296" s="286" t="s">
        <v>3926</v>
      </c>
      <c r="B296" s="286" t="s">
        <v>3927</v>
      </c>
      <c r="C296" s="287">
        <v>7</v>
      </c>
    </row>
    <row r="297" spans="1:3" ht="15.5" x14ac:dyDescent="0.35">
      <c r="A297" s="286" t="s">
        <v>3928</v>
      </c>
      <c r="B297" s="286" t="s">
        <v>3929</v>
      </c>
      <c r="C297" s="287">
        <v>6</v>
      </c>
    </row>
    <row r="298" spans="1:3" ht="15.5" x14ac:dyDescent="0.35">
      <c r="A298" s="286" t="s">
        <v>3930</v>
      </c>
      <c r="B298" s="286" t="s">
        <v>3931</v>
      </c>
      <c r="C298" s="287">
        <v>5</v>
      </c>
    </row>
    <row r="299" spans="1:3" ht="15.5" x14ac:dyDescent="0.35">
      <c r="A299" s="286" t="s">
        <v>3932</v>
      </c>
      <c r="B299" s="286" t="s">
        <v>3933</v>
      </c>
      <c r="C299" s="287">
        <v>5</v>
      </c>
    </row>
    <row r="300" spans="1:3" ht="15.5" x14ac:dyDescent="0.35">
      <c r="A300" s="286" t="s">
        <v>3934</v>
      </c>
      <c r="B300" s="286" t="s">
        <v>3935</v>
      </c>
      <c r="C300" s="287">
        <v>3</v>
      </c>
    </row>
    <row r="301" spans="1:3" ht="15.5" x14ac:dyDescent="0.35">
      <c r="A301" s="286" t="s">
        <v>3936</v>
      </c>
      <c r="B301" s="286" t="s">
        <v>3937</v>
      </c>
      <c r="C301" s="287">
        <v>6</v>
      </c>
    </row>
    <row r="302" spans="1:3" ht="15.5" x14ac:dyDescent="0.35">
      <c r="A302" s="286" t="s">
        <v>3938</v>
      </c>
      <c r="B302" s="286" t="s">
        <v>3939</v>
      </c>
      <c r="C302" s="287">
        <v>5</v>
      </c>
    </row>
    <row r="303" spans="1:3" ht="15.5" x14ac:dyDescent="0.35">
      <c r="A303" s="286" t="s">
        <v>3940</v>
      </c>
      <c r="B303" s="286" t="s">
        <v>3941</v>
      </c>
      <c r="C303" s="287">
        <v>5</v>
      </c>
    </row>
    <row r="304" spans="1:3" ht="15.5" x14ac:dyDescent="0.35">
      <c r="A304" s="286" t="s">
        <v>3942</v>
      </c>
      <c r="B304" s="286" t="s">
        <v>3943</v>
      </c>
      <c r="C304" s="287">
        <v>6</v>
      </c>
    </row>
    <row r="305" spans="1:3" ht="15.5" x14ac:dyDescent="0.35">
      <c r="A305" s="286" t="s">
        <v>3944</v>
      </c>
      <c r="B305" s="286" t="s">
        <v>3945</v>
      </c>
      <c r="C305" s="287">
        <v>5</v>
      </c>
    </row>
    <row r="306" spans="1:3" ht="15.5" x14ac:dyDescent="0.35">
      <c r="A306" s="286" t="s">
        <v>3946</v>
      </c>
      <c r="B306" s="286" t="s">
        <v>3947</v>
      </c>
      <c r="C306" s="287">
        <v>5</v>
      </c>
    </row>
    <row r="307" spans="1:3" ht="15.5" x14ac:dyDescent="0.35">
      <c r="A307" s="286" t="s">
        <v>3948</v>
      </c>
      <c r="B307" s="286" t="s">
        <v>3403</v>
      </c>
      <c r="C307" s="287">
        <v>2</v>
      </c>
    </row>
    <row r="308" spans="1:3" ht="15.5" x14ac:dyDescent="0.35">
      <c r="A308" s="286" t="s">
        <v>3949</v>
      </c>
      <c r="B308" s="286" t="s">
        <v>3950</v>
      </c>
      <c r="C308" s="287">
        <v>1</v>
      </c>
    </row>
    <row r="309" spans="1:3" ht="15.5" x14ac:dyDescent="0.35">
      <c r="A309" s="286" t="s">
        <v>3951</v>
      </c>
      <c r="B309" s="286" t="s">
        <v>3952</v>
      </c>
      <c r="C309" s="287">
        <v>4</v>
      </c>
    </row>
    <row r="310" spans="1:3" ht="15.5" x14ac:dyDescent="0.35">
      <c r="A310" s="286" t="s">
        <v>3953</v>
      </c>
      <c r="B310" s="286" t="s">
        <v>3954</v>
      </c>
      <c r="C310" s="287">
        <v>5</v>
      </c>
    </row>
    <row r="311" spans="1:3" ht="15.5" x14ac:dyDescent="0.35">
      <c r="A311" s="286" t="s">
        <v>3955</v>
      </c>
      <c r="B311" s="286" t="s">
        <v>3956</v>
      </c>
      <c r="C311" s="287">
        <v>3</v>
      </c>
    </row>
    <row r="312" spans="1:3" ht="15.5" x14ac:dyDescent="0.35">
      <c r="A312" s="286" t="s">
        <v>3957</v>
      </c>
      <c r="B312" s="286" t="s">
        <v>3958</v>
      </c>
      <c r="C312" s="287">
        <v>6</v>
      </c>
    </row>
    <row r="313" spans="1:3" ht="15.5" x14ac:dyDescent="0.35">
      <c r="A313" s="286" t="s">
        <v>3959</v>
      </c>
      <c r="B313" s="286" t="s">
        <v>3960</v>
      </c>
      <c r="C313" s="287">
        <v>4</v>
      </c>
    </row>
    <row r="314" spans="1:3" ht="15.5" x14ac:dyDescent="0.35">
      <c r="A314" s="286" t="s">
        <v>3961</v>
      </c>
      <c r="B314" s="286" t="s">
        <v>3962</v>
      </c>
      <c r="C314" s="287">
        <v>5</v>
      </c>
    </row>
    <row r="315" spans="1:3" ht="15.5" x14ac:dyDescent="0.35">
      <c r="A315" s="286" t="s">
        <v>3963</v>
      </c>
      <c r="B315" s="286" t="s">
        <v>3964</v>
      </c>
      <c r="C315" s="287">
        <v>4</v>
      </c>
    </row>
    <row r="316" spans="1:3" ht="15.5" x14ac:dyDescent="0.35">
      <c r="A316" s="286" t="s">
        <v>3965</v>
      </c>
      <c r="B316" s="286" t="s">
        <v>3966</v>
      </c>
      <c r="C316" s="287">
        <v>6</v>
      </c>
    </row>
    <row r="317" spans="1:3" ht="15.5" x14ac:dyDescent="0.35">
      <c r="A317" s="286" t="s">
        <v>3967</v>
      </c>
      <c r="B317" s="286" t="s">
        <v>3968</v>
      </c>
      <c r="C317" s="287">
        <v>6</v>
      </c>
    </row>
    <row r="318" spans="1:3" ht="15.5" x14ac:dyDescent="0.35">
      <c r="A318" s="286" t="s">
        <v>3969</v>
      </c>
      <c r="B318" s="286" t="s">
        <v>3970</v>
      </c>
      <c r="C318" s="287">
        <v>4</v>
      </c>
    </row>
    <row r="319" spans="1:3" ht="15.5" x14ac:dyDescent="0.35">
      <c r="A319" s="286" t="s">
        <v>3971</v>
      </c>
      <c r="B319" s="286" t="s">
        <v>3972</v>
      </c>
      <c r="C319" s="287">
        <v>6</v>
      </c>
    </row>
    <row r="320" spans="1:3" ht="15.5" x14ac:dyDescent="0.35">
      <c r="A320" s="286" t="s">
        <v>3973</v>
      </c>
      <c r="B320" s="286" t="s">
        <v>3974</v>
      </c>
      <c r="C320" s="287">
        <v>3</v>
      </c>
    </row>
    <row r="321" spans="1:3" ht="15.5" x14ac:dyDescent="0.35">
      <c r="A321" s="286" t="s">
        <v>3975</v>
      </c>
      <c r="B321" s="286" t="s">
        <v>3976</v>
      </c>
      <c r="C321" s="287">
        <v>5</v>
      </c>
    </row>
    <row r="322" spans="1:3" ht="15.5" x14ac:dyDescent="0.35">
      <c r="A322" s="286" t="s">
        <v>3977</v>
      </c>
      <c r="B322" s="286" t="s">
        <v>3978</v>
      </c>
      <c r="C322" s="287">
        <v>4</v>
      </c>
    </row>
    <row r="323" spans="1:3" ht="15.5" x14ac:dyDescent="0.35">
      <c r="A323" s="286" t="s">
        <v>3979</v>
      </c>
      <c r="B323" s="286" t="s">
        <v>3980</v>
      </c>
      <c r="C323" s="287">
        <v>3</v>
      </c>
    </row>
    <row r="324" spans="1:3" ht="15.5" x14ac:dyDescent="0.35">
      <c r="A324" s="286" t="s">
        <v>3981</v>
      </c>
      <c r="B324" s="286" t="s">
        <v>3982</v>
      </c>
      <c r="C324" s="287">
        <v>4</v>
      </c>
    </row>
    <row r="325" spans="1:3" ht="15.5" x14ac:dyDescent="0.35">
      <c r="A325" s="286" t="s">
        <v>3983</v>
      </c>
      <c r="B325" s="286" t="s">
        <v>3984</v>
      </c>
      <c r="C325" s="287">
        <v>5</v>
      </c>
    </row>
    <row r="326" spans="1:3" ht="15.5" x14ac:dyDescent="0.35">
      <c r="A326" s="286" t="s">
        <v>3985</v>
      </c>
      <c r="B326" s="286" t="s">
        <v>3986</v>
      </c>
      <c r="C326" s="287">
        <v>4</v>
      </c>
    </row>
    <row r="327" spans="1:3" ht="15.5" x14ac:dyDescent="0.35">
      <c r="A327" s="286" t="s">
        <v>3987</v>
      </c>
      <c r="B327" s="286" t="s">
        <v>3988</v>
      </c>
      <c r="C327" s="287">
        <v>5</v>
      </c>
    </row>
    <row r="328" spans="1:3" ht="15.5" x14ac:dyDescent="0.35">
      <c r="A328" s="286" t="s">
        <v>3989</v>
      </c>
      <c r="B328" s="286" t="s">
        <v>3990</v>
      </c>
      <c r="C328" s="287">
        <v>4</v>
      </c>
    </row>
    <row r="329" spans="1:3" ht="15.5" x14ac:dyDescent="0.35">
      <c r="A329" s="286" t="s">
        <v>3991</v>
      </c>
      <c r="B329" s="286" t="s">
        <v>3992</v>
      </c>
      <c r="C329" s="287">
        <v>4</v>
      </c>
    </row>
    <row r="330" spans="1:3" ht="15.5" x14ac:dyDescent="0.35">
      <c r="A330" s="286" t="s">
        <v>3993</v>
      </c>
      <c r="B330" s="286" t="s">
        <v>3994</v>
      </c>
      <c r="C330" s="287">
        <v>5</v>
      </c>
    </row>
    <row r="331" spans="1:3" ht="31" x14ac:dyDescent="0.35">
      <c r="A331" s="286" t="s">
        <v>3995</v>
      </c>
      <c r="B331" s="286" t="s">
        <v>3996</v>
      </c>
      <c r="C331" s="287">
        <v>6</v>
      </c>
    </row>
    <row r="332" spans="1:3" ht="15.5" x14ac:dyDescent="0.35">
      <c r="A332" s="286" t="s">
        <v>3997</v>
      </c>
      <c r="B332" s="286" t="s">
        <v>3998</v>
      </c>
      <c r="C332" s="287">
        <v>5</v>
      </c>
    </row>
    <row r="333" spans="1:3" ht="15.5" x14ac:dyDescent="0.35">
      <c r="A333" s="286" t="s">
        <v>3999</v>
      </c>
      <c r="B333" s="286" t="s">
        <v>4000</v>
      </c>
      <c r="C333" s="287">
        <v>5</v>
      </c>
    </row>
    <row r="334" spans="1:3" ht="15.5" x14ac:dyDescent="0.35">
      <c r="A334" s="286" t="s">
        <v>4001</v>
      </c>
      <c r="B334" s="286" t="s">
        <v>4002</v>
      </c>
      <c r="C334" s="287">
        <v>6</v>
      </c>
    </row>
    <row r="335" spans="1:3" ht="15.5" x14ac:dyDescent="0.35">
      <c r="A335" s="286" t="s">
        <v>4003</v>
      </c>
      <c r="B335" s="286" t="s">
        <v>4004</v>
      </c>
      <c r="C335" s="287">
        <v>5</v>
      </c>
    </row>
    <row r="336" spans="1:3" ht="15.5" x14ac:dyDescent="0.35">
      <c r="A336" s="286" t="s">
        <v>4005</v>
      </c>
      <c r="B336" s="286" t="s">
        <v>4006</v>
      </c>
      <c r="C336" s="287">
        <v>5</v>
      </c>
    </row>
    <row r="337" spans="1:3" ht="15.5" x14ac:dyDescent="0.35">
      <c r="A337" s="286" t="s">
        <v>4007</v>
      </c>
      <c r="B337" s="286" t="s">
        <v>4008</v>
      </c>
      <c r="C337" s="287">
        <v>6</v>
      </c>
    </row>
    <row r="338" spans="1:3" ht="15.5" x14ac:dyDescent="0.35">
      <c r="A338" s="286" t="s">
        <v>4009</v>
      </c>
      <c r="B338" s="286" t="s">
        <v>4010</v>
      </c>
      <c r="C338" s="287">
        <v>6</v>
      </c>
    </row>
    <row r="339" spans="1:3" ht="15.5" x14ac:dyDescent="0.35">
      <c r="A339" s="286" t="s">
        <v>204</v>
      </c>
      <c r="B339" s="286" t="s">
        <v>203</v>
      </c>
      <c r="C339" s="287">
        <v>6</v>
      </c>
    </row>
    <row r="340" spans="1:3" ht="15.5" x14ac:dyDescent="0.35">
      <c r="A340" s="286" t="s">
        <v>4011</v>
      </c>
      <c r="B340" s="286" t="s">
        <v>4012</v>
      </c>
      <c r="C340" s="287">
        <v>6</v>
      </c>
    </row>
    <row r="341" spans="1:3" ht="15.5" x14ac:dyDescent="0.35">
      <c r="A341" s="286" t="s">
        <v>4013</v>
      </c>
      <c r="B341" s="286" t="s">
        <v>4014</v>
      </c>
      <c r="C341" s="287">
        <v>6</v>
      </c>
    </row>
    <row r="342" spans="1:3" ht="15.5" x14ac:dyDescent="0.35">
      <c r="A342" s="286" t="s">
        <v>4015</v>
      </c>
      <c r="B342" s="286" t="s">
        <v>4016</v>
      </c>
      <c r="C342" s="287">
        <v>5</v>
      </c>
    </row>
    <row r="343" spans="1:3" ht="15.5" x14ac:dyDescent="0.35">
      <c r="A343" s="286" t="s">
        <v>2607</v>
      </c>
      <c r="B343" s="286" t="s">
        <v>4017</v>
      </c>
      <c r="C343" s="287">
        <v>6</v>
      </c>
    </row>
    <row r="344" spans="1:3" ht="15.5" x14ac:dyDescent="0.35">
      <c r="A344" s="286" t="s">
        <v>4018</v>
      </c>
      <c r="B344" s="286" t="s">
        <v>4019</v>
      </c>
      <c r="C344" s="287">
        <v>5</v>
      </c>
    </row>
    <row r="345" spans="1:3" ht="15.5" x14ac:dyDescent="0.35">
      <c r="A345" s="286" t="s">
        <v>4020</v>
      </c>
      <c r="B345" s="286" t="s">
        <v>4021</v>
      </c>
      <c r="C345" s="287">
        <v>6</v>
      </c>
    </row>
    <row r="346" spans="1:3" ht="15.5" x14ac:dyDescent="0.35">
      <c r="A346" s="286" t="s">
        <v>4022</v>
      </c>
      <c r="B346" s="286" t="s">
        <v>4023</v>
      </c>
      <c r="C346" s="287">
        <v>6</v>
      </c>
    </row>
    <row r="347" spans="1:3" ht="15.5" x14ac:dyDescent="0.35">
      <c r="A347" s="286" t="s">
        <v>4024</v>
      </c>
      <c r="B347" s="286" t="s">
        <v>4025</v>
      </c>
      <c r="C347" s="287">
        <v>4</v>
      </c>
    </row>
    <row r="348" spans="1:3" ht="15.5" x14ac:dyDescent="0.35">
      <c r="A348" s="286" t="s">
        <v>4026</v>
      </c>
      <c r="B348" s="286" t="s">
        <v>4027</v>
      </c>
      <c r="C348" s="287">
        <v>5</v>
      </c>
    </row>
    <row r="349" spans="1:3" ht="15.5" x14ac:dyDescent="0.35">
      <c r="A349" s="286" t="s">
        <v>3327</v>
      </c>
      <c r="B349" s="286" t="s">
        <v>4028</v>
      </c>
      <c r="C349" s="287">
        <v>4</v>
      </c>
    </row>
    <row r="350" spans="1:3" ht="15.5" x14ac:dyDescent="0.35">
      <c r="A350" s="286" t="s">
        <v>4029</v>
      </c>
      <c r="B350" s="286" t="s">
        <v>4030</v>
      </c>
      <c r="C350" s="287">
        <v>3</v>
      </c>
    </row>
    <row r="351" spans="1:3" ht="15.5" x14ac:dyDescent="0.35">
      <c r="A351" s="286" t="s">
        <v>4031</v>
      </c>
      <c r="B351" s="286" t="s">
        <v>4032</v>
      </c>
      <c r="C351" s="287">
        <v>2</v>
      </c>
    </row>
    <row r="352" spans="1:3" ht="15.5" x14ac:dyDescent="0.35">
      <c r="A352" s="286" t="s">
        <v>4033</v>
      </c>
      <c r="B352" s="286" t="s">
        <v>4034</v>
      </c>
      <c r="C352" s="287">
        <v>3</v>
      </c>
    </row>
    <row r="353" spans="1:3" ht="15.5" x14ac:dyDescent="0.35">
      <c r="A353" s="286" t="s">
        <v>4035</v>
      </c>
      <c r="B353" s="286" t="s">
        <v>3403</v>
      </c>
      <c r="C353" s="287">
        <v>2</v>
      </c>
    </row>
    <row r="354" spans="1:3" ht="15.5" x14ac:dyDescent="0.35">
      <c r="A354" s="286" t="s">
        <v>4036</v>
      </c>
      <c r="B354" s="286" t="s">
        <v>4037</v>
      </c>
      <c r="C354" s="287">
        <v>7</v>
      </c>
    </row>
    <row r="355" spans="1:3" ht="15.5" x14ac:dyDescent="0.35">
      <c r="A355" s="286" t="s">
        <v>4038</v>
      </c>
      <c r="B355" s="286" t="s">
        <v>4039</v>
      </c>
      <c r="C355" s="287">
        <v>6</v>
      </c>
    </row>
    <row r="356" spans="1:3" ht="15.5" x14ac:dyDescent="0.35">
      <c r="A356" s="286" t="s">
        <v>4040</v>
      </c>
      <c r="B356" s="286" t="s">
        <v>4041</v>
      </c>
      <c r="C356" s="287">
        <v>7</v>
      </c>
    </row>
    <row r="357" spans="1:3" ht="15.5" x14ac:dyDescent="0.35">
      <c r="A357" s="286" t="s">
        <v>2412</v>
      </c>
      <c r="B357" s="286" t="s">
        <v>4042</v>
      </c>
      <c r="C357" s="287">
        <v>5</v>
      </c>
    </row>
    <row r="358" spans="1:3" ht="15.5" x14ac:dyDescent="0.35">
      <c r="A358" s="286" t="s">
        <v>4043</v>
      </c>
      <c r="B358" s="286" t="s">
        <v>4044</v>
      </c>
      <c r="C358" s="287">
        <v>5</v>
      </c>
    </row>
    <row r="359" spans="1:3" ht="15.5" x14ac:dyDescent="0.35">
      <c r="A359" s="286" t="s">
        <v>4045</v>
      </c>
      <c r="B359" s="286" t="s">
        <v>4046</v>
      </c>
      <c r="C359" s="287">
        <v>6</v>
      </c>
    </row>
    <row r="360" spans="1:3" ht="15.5" x14ac:dyDescent="0.35">
      <c r="A360" s="286" t="s">
        <v>2396</v>
      </c>
      <c r="B360" s="286" t="s">
        <v>4047</v>
      </c>
      <c r="C360" s="287">
        <v>5</v>
      </c>
    </row>
    <row r="361" spans="1:3" ht="15.5" x14ac:dyDescent="0.35">
      <c r="A361" s="286" t="s">
        <v>4048</v>
      </c>
      <c r="B361" s="286" t="s">
        <v>4049</v>
      </c>
      <c r="C361" s="287">
        <v>4</v>
      </c>
    </row>
    <row r="362" spans="1:3" ht="15.5" x14ac:dyDescent="0.35">
      <c r="A362" s="286" t="s">
        <v>4050</v>
      </c>
      <c r="B362" s="286" t="s">
        <v>4051</v>
      </c>
      <c r="C362" s="287">
        <v>2</v>
      </c>
    </row>
    <row r="363" spans="1:3" ht="15.5" x14ac:dyDescent="0.35">
      <c r="A363" s="286" t="s">
        <v>4052</v>
      </c>
      <c r="B363" s="286" t="s">
        <v>4053</v>
      </c>
      <c r="C363" s="287">
        <v>4</v>
      </c>
    </row>
    <row r="364" spans="1:3" ht="15.5" x14ac:dyDescent="0.35">
      <c r="A364" s="286" t="s">
        <v>4054</v>
      </c>
      <c r="B364" s="286" t="s">
        <v>4055</v>
      </c>
      <c r="C364" s="287">
        <v>4</v>
      </c>
    </row>
    <row r="365" spans="1:3" ht="15.5" x14ac:dyDescent="0.35">
      <c r="A365" s="286" t="s">
        <v>2844</v>
      </c>
      <c r="B365" s="286" t="s">
        <v>4056</v>
      </c>
      <c r="C365" s="287">
        <v>5</v>
      </c>
    </row>
    <row r="366" spans="1:3" ht="15.5" x14ac:dyDescent="0.35">
      <c r="A366" s="286" t="s">
        <v>4057</v>
      </c>
      <c r="B366" s="286" t="s">
        <v>4058</v>
      </c>
      <c r="C366" s="287">
        <v>2</v>
      </c>
    </row>
    <row r="367" spans="1:3" ht="15.5" x14ac:dyDescent="0.35">
      <c r="A367" s="286" t="s">
        <v>4059</v>
      </c>
      <c r="B367" s="286" t="s">
        <v>4060</v>
      </c>
      <c r="C367" s="287">
        <v>4</v>
      </c>
    </row>
    <row r="368" spans="1:3" ht="15.5" x14ac:dyDescent="0.35">
      <c r="A368" s="286" t="s">
        <v>4061</v>
      </c>
      <c r="B368" s="286" t="s">
        <v>4062</v>
      </c>
      <c r="C368" s="287">
        <v>4</v>
      </c>
    </row>
    <row r="369" spans="1:3" ht="15.5" x14ac:dyDescent="0.35">
      <c r="A369" s="286" t="s">
        <v>4063</v>
      </c>
      <c r="B369" s="286" t="s">
        <v>4064</v>
      </c>
      <c r="C369" s="287">
        <v>5</v>
      </c>
    </row>
    <row r="370" spans="1:3" ht="15.5" x14ac:dyDescent="0.35">
      <c r="A370" s="286" t="s">
        <v>4065</v>
      </c>
      <c r="B370" s="286" t="s">
        <v>4066</v>
      </c>
      <c r="C370" s="287">
        <v>8</v>
      </c>
    </row>
    <row r="371" spans="1:3" ht="15.5" x14ac:dyDescent="0.35">
      <c r="A371" s="286" t="s">
        <v>4067</v>
      </c>
      <c r="B371" s="286" t="s">
        <v>4068</v>
      </c>
      <c r="C371" s="287">
        <v>3</v>
      </c>
    </row>
    <row r="372" spans="1:3" ht="15.5" x14ac:dyDescent="0.35">
      <c r="A372" s="286" t="s">
        <v>4069</v>
      </c>
      <c r="B372" s="286" t="s">
        <v>4070</v>
      </c>
      <c r="C372" s="287">
        <v>4</v>
      </c>
    </row>
    <row r="373" spans="1:3" ht="15.5" x14ac:dyDescent="0.35">
      <c r="A373" s="286" t="s">
        <v>4071</v>
      </c>
      <c r="B373" s="286" t="s">
        <v>4072</v>
      </c>
      <c r="C373" s="287">
        <v>4</v>
      </c>
    </row>
    <row r="374" spans="1:3" ht="31" x14ac:dyDescent="0.35">
      <c r="A374" s="286" t="s">
        <v>4073</v>
      </c>
      <c r="B374" s="286" t="s">
        <v>4074</v>
      </c>
      <c r="C374" s="287">
        <v>4</v>
      </c>
    </row>
    <row r="375" spans="1:3" ht="15.5" x14ac:dyDescent="0.35">
      <c r="A375" s="286" t="s">
        <v>4075</v>
      </c>
      <c r="B375" s="286" t="s">
        <v>4076</v>
      </c>
      <c r="C375" s="287">
        <v>5</v>
      </c>
    </row>
    <row r="376" spans="1:3" ht="15.5" x14ac:dyDescent="0.35">
      <c r="A376" s="286" t="s">
        <v>4077</v>
      </c>
      <c r="B376" s="286" t="s">
        <v>4078</v>
      </c>
      <c r="C376" s="287">
        <v>5</v>
      </c>
    </row>
    <row r="377" spans="1:3" ht="15.5" x14ac:dyDescent="0.35">
      <c r="A377" s="286" t="s">
        <v>4079</v>
      </c>
      <c r="B377" s="286" t="s">
        <v>4080</v>
      </c>
      <c r="C377" s="287">
        <v>5</v>
      </c>
    </row>
    <row r="378" spans="1:3" ht="15.5" x14ac:dyDescent="0.35">
      <c r="A378" s="286" t="s">
        <v>4081</v>
      </c>
      <c r="B378" s="286" t="s">
        <v>4082</v>
      </c>
      <c r="C378" s="287">
        <v>4</v>
      </c>
    </row>
    <row r="379" spans="1:3" ht="15.5" x14ac:dyDescent="0.35">
      <c r="A379" s="286" t="s">
        <v>4083</v>
      </c>
      <c r="B379" s="286" t="s">
        <v>4084</v>
      </c>
      <c r="C379" s="287">
        <v>6</v>
      </c>
    </row>
    <row r="380" spans="1:3" ht="15.5" x14ac:dyDescent="0.35">
      <c r="A380" s="286" t="s">
        <v>4085</v>
      </c>
      <c r="B380" s="286" t="s">
        <v>4086</v>
      </c>
      <c r="C380" s="287">
        <v>4</v>
      </c>
    </row>
    <row r="381" spans="1:3" ht="15.5" x14ac:dyDescent="0.35">
      <c r="A381" s="286" t="s">
        <v>4087</v>
      </c>
      <c r="B381" s="286" t="s">
        <v>3403</v>
      </c>
      <c r="C381" s="287">
        <v>2</v>
      </c>
    </row>
    <row r="382" spans="1:3" ht="15.5" x14ac:dyDescent="0.35">
      <c r="A382" s="286" t="s">
        <v>4088</v>
      </c>
      <c r="B382" s="286" t="s">
        <v>4089</v>
      </c>
      <c r="C382" s="287">
        <v>4</v>
      </c>
    </row>
    <row r="383" spans="1:3" ht="15.5" x14ac:dyDescent="0.35">
      <c r="A383" s="286" t="s">
        <v>4090</v>
      </c>
      <c r="B383" s="286" t="s">
        <v>4091</v>
      </c>
      <c r="C383" s="287">
        <v>1</v>
      </c>
    </row>
    <row r="384" spans="1:3" ht="15.5" x14ac:dyDescent="0.35">
      <c r="A384" s="286" t="s">
        <v>4092</v>
      </c>
      <c r="B384" s="286" t="s">
        <v>4093</v>
      </c>
      <c r="C384" s="287">
        <v>4</v>
      </c>
    </row>
    <row r="385" spans="1:3" ht="15.5" x14ac:dyDescent="0.35">
      <c r="A385" s="286" t="s">
        <v>4094</v>
      </c>
      <c r="B385" s="286" t="s">
        <v>4095</v>
      </c>
      <c r="C385" s="287">
        <v>3</v>
      </c>
    </row>
    <row r="386" spans="1:3" ht="15.5" x14ac:dyDescent="0.35">
      <c r="A386" s="286" t="s">
        <v>4096</v>
      </c>
      <c r="B386" s="286" t="s">
        <v>4097</v>
      </c>
      <c r="C386" s="287">
        <v>5</v>
      </c>
    </row>
    <row r="387" spans="1:3" ht="15.5" x14ac:dyDescent="0.35">
      <c r="A387" s="286" t="s">
        <v>4098</v>
      </c>
      <c r="B387" s="286" t="s">
        <v>4099</v>
      </c>
      <c r="C387" s="287">
        <v>4</v>
      </c>
    </row>
    <row r="388" spans="1:3" ht="15.5" x14ac:dyDescent="0.35">
      <c r="A388" s="286" t="s">
        <v>4100</v>
      </c>
      <c r="B388" s="286" t="s">
        <v>4101</v>
      </c>
      <c r="C388" s="287">
        <v>4</v>
      </c>
    </row>
    <row r="389" spans="1:3" ht="15.5" x14ac:dyDescent="0.35">
      <c r="A389" s="286" t="s">
        <v>4102</v>
      </c>
      <c r="B389" s="286" t="s">
        <v>4103</v>
      </c>
      <c r="C389" s="287">
        <v>5</v>
      </c>
    </row>
    <row r="390" spans="1:3" ht="15.5" x14ac:dyDescent="0.35">
      <c r="A390" s="286" t="s">
        <v>4104</v>
      </c>
      <c r="B390" s="286" t="s">
        <v>4105</v>
      </c>
      <c r="C390" s="287">
        <v>1</v>
      </c>
    </row>
    <row r="391" spans="1:3" ht="15.5" x14ac:dyDescent="0.35">
      <c r="A391" s="286" t="s">
        <v>4106</v>
      </c>
      <c r="B391" s="286" t="s">
        <v>4107</v>
      </c>
      <c r="C391" s="287">
        <v>1</v>
      </c>
    </row>
    <row r="392" spans="1:3" ht="15.5" x14ac:dyDescent="0.35">
      <c r="A392" s="286" t="s">
        <v>4108</v>
      </c>
      <c r="B392" s="286" t="s">
        <v>3403</v>
      </c>
      <c r="C392" s="287">
        <v>2</v>
      </c>
    </row>
    <row r="393" spans="1:3" ht="15.5" x14ac:dyDescent="0.35">
      <c r="A393" s="286" t="s">
        <v>4109</v>
      </c>
      <c r="B393" s="286" t="s">
        <v>4110</v>
      </c>
      <c r="C393" s="287">
        <v>1</v>
      </c>
    </row>
    <row r="394" spans="1:3" ht="15.5" x14ac:dyDescent="0.35">
      <c r="A394" s="286" t="s">
        <v>4111</v>
      </c>
      <c r="B394" s="286" t="s">
        <v>4112</v>
      </c>
      <c r="C394" s="287">
        <v>1</v>
      </c>
    </row>
    <row r="395" spans="1:3" ht="15.5" x14ac:dyDescent="0.35">
      <c r="A395" s="286" t="s">
        <v>4113</v>
      </c>
      <c r="B395" s="286" t="s">
        <v>4114</v>
      </c>
      <c r="C395" s="287">
        <v>1</v>
      </c>
    </row>
    <row r="396" spans="1:3" ht="15.5" x14ac:dyDescent="0.35">
      <c r="A396" s="286" t="s">
        <v>4115</v>
      </c>
      <c r="B396" s="286" t="s">
        <v>4116</v>
      </c>
      <c r="C396" s="287">
        <v>1</v>
      </c>
    </row>
    <row r="397" spans="1:3" ht="15.5" x14ac:dyDescent="0.35">
      <c r="A397" s="286" t="s">
        <v>4117</v>
      </c>
      <c r="B397" s="286" t="s">
        <v>4118</v>
      </c>
      <c r="C397" s="287">
        <v>1</v>
      </c>
    </row>
    <row r="398" spans="1:3" ht="15.5" x14ac:dyDescent="0.35">
      <c r="A398" s="286" t="s">
        <v>4119</v>
      </c>
      <c r="B398" s="286" t="s">
        <v>4120</v>
      </c>
      <c r="C398" s="287">
        <v>1</v>
      </c>
    </row>
    <row r="399" spans="1:3" ht="15.5" x14ac:dyDescent="0.35">
      <c r="A399" s="286" t="s">
        <v>4121</v>
      </c>
      <c r="B399" s="286" t="s">
        <v>4122</v>
      </c>
      <c r="C399" s="287">
        <v>1</v>
      </c>
    </row>
    <row r="400" spans="1:3" ht="15.5" x14ac:dyDescent="0.35">
      <c r="A400" s="286" t="s">
        <v>4123</v>
      </c>
      <c r="B400" s="286" t="s">
        <v>4124</v>
      </c>
      <c r="C400" s="287">
        <v>1</v>
      </c>
    </row>
    <row r="401" spans="1:3" ht="15.5" x14ac:dyDescent="0.35">
      <c r="A401" s="286" t="s">
        <v>4125</v>
      </c>
      <c r="B401" s="286" t="s">
        <v>4126</v>
      </c>
      <c r="C401" s="287">
        <v>1</v>
      </c>
    </row>
    <row r="402" spans="1:3" ht="15.5" x14ac:dyDescent="0.35">
      <c r="A402" s="286" t="s">
        <v>4127</v>
      </c>
      <c r="B402" s="286" t="s">
        <v>4128</v>
      </c>
      <c r="C402" s="287">
        <v>1</v>
      </c>
    </row>
    <row r="403" spans="1:3" ht="15.5" x14ac:dyDescent="0.35">
      <c r="A403" s="286" t="s">
        <v>4129</v>
      </c>
      <c r="B403" s="286" t="s">
        <v>4130</v>
      </c>
      <c r="C403" s="287">
        <v>1</v>
      </c>
    </row>
    <row r="404" spans="1:3" ht="15.5" x14ac:dyDescent="0.35">
      <c r="A404" s="286" t="s">
        <v>4131</v>
      </c>
      <c r="B404" s="286" t="s">
        <v>4132</v>
      </c>
      <c r="C404" s="287">
        <v>1</v>
      </c>
    </row>
    <row r="405" spans="1:3" ht="15.5" x14ac:dyDescent="0.35">
      <c r="A405" s="286" t="s">
        <v>4133</v>
      </c>
      <c r="B405" s="286" t="s">
        <v>4134</v>
      </c>
      <c r="C405" s="287">
        <v>1</v>
      </c>
    </row>
    <row r="406" spans="1:3" ht="15.5" x14ac:dyDescent="0.35">
      <c r="A406" s="286" t="s">
        <v>4135</v>
      </c>
      <c r="B406" s="286" t="s">
        <v>4136</v>
      </c>
      <c r="C406" s="287">
        <v>1</v>
      </c>
    </row>
    <row r="407" spans="1:3" ht="15.5" x14ac:dyDescent="0.35">
      <c r="A407" s="286" t="s">
        <v>4137</v>
      </c>
      <c r="B407" s="286" t="s">
        <v>4138</v>
      </c>
      <c r="C407" s="287">
        <v>1</v>
      </c>
    </row>
    <row r="408" spans="1:3" ht="15.5" x14ac:dyDescent="0.35">
      <c r="A408" s="286" t="s">
        <v>4139</v>
      </c>
      <c r="B408" s="286" t="s">
        <v>4140</v>
      </c>
      <c r="C408" s="287">
        <v>1</v>
      </c>
    </row>
    <row r="409" spans="1:3" ht="15.5" x14ac:dyDescent="0.35">
      <c r="A409" s="286" t="s">
        <v>4141</v>
      </c>
      <c r="B409" s="286" t="s">
        <v>4142</v>
      </c>
      <c r="C409" s="287">
        <v>1</v>
      </c>
    </row>
    <row r="410" spans="1:3" ht="15.5" x14ac:dyDescent="0.35">
      <c r="A410" s="286" t="s">
        <v>4143</v>
      </c>
      <c r="B410" s="286" t="s">
        <v>4144</v>
      </c>
      <c r="C410" s="287">
        <v>1</v>
      </c>
    </row>
    <row r="411" spans="1:3" ht="15.5" x14ac:dyDescent="0.35">
      <c r="A411" s="286" t="s">
        <v>4145</v>
      </c>
      <c r="B411" s="286" t="s">
        <v>4146</v>
      </c>
      <c r="C411" s="287">
        <v>1</v>
      </c>
    </row>
    <row r="412" spans="1:3" ht="15.5" x14ac:dyDescent="0.35">
      <c r="A412" s="286" t="s">
        <v>4147</v>
      </c>
      <c r="B412" s="286" t="s">
        <v>4148</v>
      </c>
      <c r="C412" s="287">
        <v>1</v>
      </c>
    </row>
    <row r="413" spans="1:3" ht="15.5" x14ac:dyDescent="0.35">
      <c r="A413" s="286" t="s">
        <v>4149</v>
      </c>
      <c r="B413" s="286" t="s">
        <v>4150</v>
      </c>
      <c r="C413" s="287">
        <v>1</v>
      </c>
    </row>
    <row r="414" spans="1:3" ht="15.5" x14ac:dyDescent="0.35">
      <c r="A414" s="286" t="s">
        <v>4151</v>
      </c>
      <c r="B414" s="286" t="s">
        <v>4152</v>
      </c>
      <c r="C414" s="287">
        <v>1</v>
      </c>
    </row>
    <row r="415" spans="1:3" ht="15.5" x14ac:dyDescent="0.35">
      <c r="A415" s="286" t="s">
        <v>4153</v>
      </c>
      <c r="B415" s="286" t="s">
        <v>4154</v>
      </c>
      <c r="C415" s="287">
        <v>1</v>
      </c>
    </row>
    <row r="416" spans="1:3" ht="15.5" x14ac:dyDescent="0.35">
      <c r="A416" s="286" t="s">
        <v>4155</v>
      </c>
      <c r="B416" s="286" t="s">
        <v>4156</v>
      </c>
      <c r="C416" s="287">
        <v>1</v>
      </c>
    </row>
    <row r="417" spans="1:3" ht="15.5" x14ac:dyDescent="0.35">
      <c r="A417" s="286" t="s">
        <v>4157</v>
      </c>
      <c r="B417" s="286" t="s">
        <v>4158</v>
      </c>
      <c r="C417" s="287">
        <v>1</v>
      </c>
    </row>
    <row r="418" spans="1:3" ht="15.5" x14ac:dyDescent="0.35">
      <c r="A418" s="286" t="s">
        <v>4159</v>
      </c>
      <c r="B418" s="286" t="s">
        <v>4160</v>
      </c>
      <c r="C418" s="287">
        <v>1</v>
      </c>
    </row>
    <row r="419" spans="1:3" ht="15.5" x14ac:dyDescent="0.35">
      <c r="A419" s="286" t="s">
        <v>4161</v>
      </c>
      <c r="B419" s="286" t="s">
        <v>4162</v>
      </c>
      <c r="C419" s="287">
        <v>1</v>
      </c>
    </row>
    <row r="420" spans="1:3" ht="15.5" x14ac:dyDescent="0.35">
      <c r="A420" s="286" t="s">
        <v>4163</v>
      </c>
      <c r="B420" s="286" t="s">
        <v>4164</v>
      </c>
      <c r="C420" s="287">
        <v>1</v>
      </c>
    </row>
    <row r="421" spans="1:3" ht="15.5" x14ac:dyDescent="0.35">
      <c r="A421" s="286" t="s">
        <v>4165</v>
      </c>
      <c r="B421" s="286" t="s">
        <v>4166</v>
      </c>
      <c r="C421" s="287">
        <v>1</v>
      </c>
    </row>
    <row r="422" spans="1:3" ht="15.5" x14ac:dyDescent="0.35">
      <c r="A422" s="286" t="s">
        <v>4167</v>
      </c>
      <c r="B422" s="286" t="s">
        <v>4168</v>
      </c>
      <c r="C422" s="287">
        <v>1</v>
      </c>
    </row>
    <row r="423" spans="1:3" ht="15.5" x14ac:dyDescent="0.35">
      <c r="A423" s="286" t="s">
        <v>4169</v>
      </c>
      <c r="B423" s="286" t="s">
        <v>4170</v>
      </c>
      <c r="C423" s="287">
        <v>1</v>
      </c>
    </row>
    <row r="424" spans="1:3" ht="15.5" x14ac:dyDescent="0.35">
      <c r="A424" s="286" t="s">
        <v>4171</v>
      </c>
      <c r="B424" s="286" t="s">
        <v>4172</v>
      </c>
      <c r="C424" s="287">
        <v>1</v>
      </c>
    </row>
    <row r="425" spans="1:3" ht="15.5" x14ac:dyDescent="0.35">
      <c r="A425" s="286" t="s">
        <v>4173</v>
      </c>
      <c r="B425" s="286" t="s">
        <v>4174</v>
      </c>
      <c r="C425" s="287">
        <v>1</v>
      </c>
    </row>
    <row r="426" spans="1:3" ht="15.5" x14ac:dyDescent="0.35">
      <c r="A426" s="286" t="s">
        <v>4175</v>
      </c>
      <c r="B426" s="286" t="s">
        <v>4176</v>
      </c>
      <c r="C426" s="287">
        <v>1</v>
      </c>
    </row>
    <row r="427" spans="1:3" ht="15.5" x14ac:dyDescent="0.35">
      <c r="A427" s="286" t="s">
        <v>4177</v>
      </c>
      <c r="B427" s="286" t="s">
        <v>4178</v>
      </c>
      <c r="C427" s="287">
        <v>1</v>
      </c>
    </row>
    <row r="428" spans="1:3" ht="15.5" x14ac:dyDescent="0.35">
      <c r="A428" s="286" t="s">
        <v>4179</v>
      </c>
      <c r="B428" s="286" t="s">
        <v>4180</v>
      </c>
      <c r="C428" s="287">
        <v>1</v>
      </c>
    </row>
    <row r="429" spans="1:3" ht="15.5" x14ac:dyDescent="0.35">
      <c r="A429" s="286" t="s">
        <v>4181</v>
      </c>
      <c r="B429" s="286" t="s">
        <v>4168</v>
      </c>
      <c r="C429" s="287">
        <v>1</v>
      </c>
    </row>
    <row r="430" spans="1:3" ht="15.5" x14ac:dyDescent="0.35">
      <c r="A430" s="286" t="s">
        <v>4182</v>
      </c>
      <c r="B430" s="286" t="s">
        <v>4183</v>
      </c>
      <c r="C430" s="287">
        <v>1</v>
      </c>
    </row>
    <row r="431" spans="1:3" ht="15.5" x14ac:dyDescent="0.35">
      <c r="A431" s="286" t="s">
        <v>4184</v>
      </c>
      <c r="B431" s="286" t="s">
        <v>4185</v>
      </c>
      <c r="C431" s="287">
        <v>1</v>
      </c>
    </row>
    <row r="432" spans="1:3" ht="15.5" x14ac:dyDescent="0.35">
      <c r="A432" s="286" t="s">
        <v>4186</v>
      </c>
      <c r="B432" s="286" t="s">
        <v>4187</v>
      </c>
      <c r="C432" s="287">
        <v>1</v>
      </c>
    </row>
    <row r="433" spans="1:3" ht="15.5" x14ac:dyDescent="0.35">
      <c r="A433" s="286" t="s">
        <v>4188</v>
      </c>
      <c r="B433" s="286" t="s">
        <v>4189</v>
      </c>
      <c r="C433" s="287">
        <v>1</v>
      </c>
    </row>
    <row r="434" spans="1:3" ht="15.5" x14ac:dyDescent="0.35">
      <c r="A434" s="286" t="s">
        <v>4190</v>
      </c>
      <c r="B434" s="286" t="s">
        <v>4191</v>
      </c>
      <c r="C434" s="287">
        <v>1</v>
      </c>
    </row>
    <row r="435" spans="1:3" ht="15.5" x14ac:dyDescent="0.35">
      <c r="A435" s="286" t="s">
        <v>4192</v>
      </c>
      <c r="B435" s="286" t="s">
        <v>4193</v>
      </c>
      <c r="C435" s="287">
        <v>1</v>
      </c>
    </row>
    <row r="436" spans="1:3" ht="15.5" x14ac:dyDescent="0.35">
      <c r="A436" s="286" t="s">
        <v>4194</v>
      </c>
      <c r="B436" s="286" t="s">
        <v>4195</v>
      </c>
      <c r="C436" s="287">
        <v>1</v>
      </c>
    </row>
    <row r="437" spans="1:3" ht="15.5" x14ac:dyDescent="0.35">
      <c r="A437" s="286" t="s">
        <v>4196</v>
      </c>
      <c r="B437" s="286" t="s">
        <v>4197</v>
      </c>
      <c r="C437" s="287">
        <v>1</v>
      </c>
    </row>
    <row r="438" spans="1:3" ht="15.5" x14ac:dyDescent="0.35">
      <c r="A438" s="286" t="s">
        <v>4198</v>
      </c>
      <c r="B438" s="286" t="s">
        <v>4199</v>
      </c>
      <c r="C438" s="287">
        <v>1</v>
      </c>
    </row>
    <row r="439" spans="1:3" ht="15.5" x14ac:dyDescent="0.35">
      <c r="A439" s="286" t="s">
        <v>4200</v>
      </c>
      <c r="B439" s="286" t="s">
        <v>4201</v>
      </c>
      <c r="C439" s="287">
        <v>1</v>
      </c>
    </row>
    <row r="440" spans="1:3" ht="15.5" x14ac:dyDescent="0.35">
      <c r="A440" s="286" t="s">
        <v>4202</v>
      </c>
      <c r="B440" s="286" t="s">
        <v>4203</v>
      </c>
      <c r="C440" s="287">
        <v>1</v>
      </c>
    </row>
    <row r="441" spans="1:3" ht="15.5" x14ac:dyDescent="0.35">
      <c r="A441" s="286" t="s">
        <v>4204</v>
      </c>
      <c r="B441" s="286" t="s">
        <v>4205</v>
      </c>
      <c r="C441" s="287">
        <v>1</v>
      </c>
    </row>
    <row r="442" spans="1:3" ht="15.5" x14ac:dyDescent="0.35">
      <c r="A442" s="286" t="s">
        <v>4206</v>
      </c>
      <c r="B442" s="286" t="s">
        <v>4207</v>
      </c>
      <c r="C442" s="287">
        <v>1</v>
      </c>
    </row>
    <row r="443" spans="1:3" ht="15.5" x14ac:dyDescent="0.35">
      <c r="A443" s="286" t="s">
        <v>4208</v>
      </c>
      <c r="B443" s="286" t="s">
        <v>4209</v>
      </c>
      <c r="C443" s="287">
        <v>1</v>
      </c>
    </row>
    <row r="444" spans="1:3" ht="15.5" x14ac:dyDescent="0.35">
      <c r="A444" s="286" t="s">
        <v>4210</v>
      </c>
      <c r="B444" s="286" t="s">
        <v>4211</v>
      </c>
      <c r="C444" s="287">
        <v>1</v>
      </c>
    </row>
    <row r="445" spans="1:3" ht="15.5" x14ac:dyDescent="0.35">
      <c r="A445" s="286" t="s">
        <v>4212</v>
      </c>
      <c r="B445" s="286" t="s">
        <v>4213</v>
      </c>
      <c r="C445" s="287">
        <v>1</v>
      </c>
    </row>
    <row r="446" spans="1:3" ht="15.5" x14ac:dyDescent="0.35">
      <c r="A446" s="286" t="s">
        <v>4214</v>
      </c>
      <c r="B446" s="286" t="s">
        <v>4215</v>
      </c>
      <c r="C446" s="287">
        <v>1</v>
      </c>
    </row>
    <row r="447" spans="1:3" ht="15.5" x14ac:dyDescent="0.35">
      <c r="A447" s="286" t="s">
        <v>4216</v>
      </c>
      <c r="B447" s="286" t="s">
        <v>4217</v>
      </c>
      <c r="C447" s="287">
        <v>1</v>
      </c>
    </row>
    <row r="448" spans="1:3" ht="15.5" x14ac:dyDescent="0.35">
      <c r="A448" s="286" t="s">
        <v>4218</v>
      </c>
      <c r="B448" s="286" t="s">
        <v>4219</v>
      </c>
      <c r="C448" s="287">
        <v>1</v>
      </c>
    </row>
    <row r="449" spans="1:3" ht="15.5" x14ac:dyDescent="0.35">
      <c r="A449" s="286" t="s">
        <v>4220</v>
      </c>
      <c r="B449" s="286" t="s">
        <v>4221</v>
      </c>
      <c r="C449" s="287">
        <v>1</v>
      </c>
    </row>
    <row r="450" spans="1:3" ht="15.5" x14ac:dyDescent="0.35">
      <c r="A450" s="286" t="s">
        <v>4222</v>
      </c>
      <c r="B450" s="286" t="s">
        <v>4223</v>
      </c>
      <c r="C450" s="287">
        <v>1</v>
      </c>
    </row>
    <row r="451" spans="1:3" ht="15.5" x14ac:dyDescent="0.35">
      <c r="A451" s="286" t="s">
        <v>4224</v>
      </c>
      <c r="B451" s="286" t="s">
        <v>4225</v>
      </c>
      <c r="C451" s="287">
        <v>1</v>
      </c>
    </row>
    <row r="452" spans="1:3" ht="15.5" x14ac:dyDescent="0.35">
      <c r="A452" s="286" t="s">
        <v>4226</v>
      </c>
      <c r="B452" s="286" t="s">
        <v>4227</v>
      </c>
      <c r="C452" s="287">
        <v>1</v>
      </c>
    </row>
    <row r="453" spans="1:3" ht="15.5" x14ac:dyDescent="0.35">
      <c r="A453" s="286" t="s">
        <v>4228</v>
      </c>
      <c r="B453" s="286" t="s">
        <v>4229</v>
      </c>
      <c r="C453" s="287">
        <v>1</v>
      </c>
    </row>
    <row r="454" spans="1:3" ht="15.5" x14ac:dyDescent="0.35">
      <c r="A454" s="286" t="s">
        <v>4230</v>
      </c>
      <c r="B454" s="286" t="s">
        <v>4231</v>
      </c>
      <c r="C454" s="287">
        <v>1</v>
      </c>
    </row>
    <row r="455" spans="1:3" ht="15.5" x14ac:dyDescent="0.35">
      <c r="A455" s="286" t="s">
        <v>4232</v>
      </c>
      <c r="B455" s="286" t="s">
        <v>4233</v>
      </c>
      <c r="C455" s="287">
        <v>1</v>
      </c>
    </row>
    <row r="456" spans="1:3" ht="15.5" x14ac:dyDescent="0.35">
      <c r="A456" s="286" t="s">
        <v>4234</v>
      </c>
      <c r="B456" s="286" t="s">
        <v>4235</v>
      </c>
      <c r="C456" s="287">
        <v>1</v>
      </c>
    </row>
    <row r="457" spans="1:3" ht="15.5" x14ac:dyDescent="0.35">
      <c r="A457" s="286" t="s">
        <v>4236</v>
      </c>
      <c r="B457" s="286" t="s">
        <v>4237</v>
      </c>
      <c r="C457" s="287">
        <v>1</v>
      </c>
    </row>
    <row r="458" spans="1:3" ht="15.5" x14ac:dyDescent="0.35">
      <c r="A458" s="286" t="s">
        <v>4238</v>
      </c>
      <c r="B458" s="286" t="s">
        <v>4239</v>
      </c>
      <c r="C458" s="287">
        <v>1</v>
      </c>
    </row>
    <row r="459" spans="1:3" ht="15.5" x14ac:dyDescent="0.35">
      <c r="A459" s="286" t="s">
        <v>4240</v>
      </c>
      <c r="B459" s="286" t="s">
        <v>4241</v>
      </c>
      <c r="C459" s="287">
        <v>1</v>
      </c>
    </row>
    <row r="460" spans="1:3" ht="15.5" x14ac:dyDescent="0.35">
      <c r="A460" s="286" t="s">
        <v>4242</v>
      </c>
      <c r="B460" s="286" t="s">
        <v>4243</v>
      </c>
      <c r="C460" s="287">
        <v>1</v>
      </c>
    </row>
    <row r="461" spans="1:3" ht="15.5" x14ac:dyDescent="0.35">
      <c r="A461" s="286" t="s">
        <v>4244</v>
      </c>
      <c r="B461" s="286" t="s">
        <v>4245</v>
      </c>
      <c r="C461" s="287">
        <v>1</v>
      </c>
    </row>
    <row r="462" spans="1:3" ht="15.5" x14ac:dyDescent="0.35">
      <c r="A462" s="286" t="s">
        <v>4246</v>
      </c>
      <c r="B462" s="286" t="s">
        <v>4247</v>
      </c>
      <c r="C462" s="287">
        <v>1</v>
      </c>
    </row>
    <row r="463" spans="1:3" ht="15.5" x14ac:dyDescent="0.35">
      <c r="A463" s="286" t="s">
        <v>4248</v>
      </c>
      <c r="B463" s="286" t="s">
        <v>4249</v>
      </c>
      <c r="C463" s="287">
        <v>1</v>
      </c>
    </row>
    <row r="464" spans="1:3" ht="15.5" x14ac:dyDescent="0.35">
      <c r="A464" s="286" t="s">
        <v>4250</v>
      </c>
      <c r="B464" s="286" t="s">
        <v>4251</v>
      </c>
      <c r="C464" s="287">
        <v>1</v>
      </c>
    </row>
    <row r="465" spans="1:3" ht="15.5" x14ac:dyDescent="0.35">
      <c r="A465" s="286" t="s">
        <v>4252</v>
      </c>
      <c r="B465" s="286" t="s">
        <v>4253</v>
      </c>
      <c r="C465" s="287">
        <v>1</v>
      </c>
    </row>
    <row r="466" spans="1:3" ht="15.5" x14ac:dyDescent="0.35">
      <c r="A466" s="286" t="s">
        <v>4254</v>
      </c>
      <c r="B466" s="286" t="s">
        <v>4255</v>
      </c>
      <c r="C466" s="287">
        <v>1</v>
      </c>
    </row>
    <row r="467" spans="1:3" ht="15.5" x14ac:dyDescent="0.35">
      <c r="A467" s="286" t="s">
        <v>4256</v>
      </c>
      <c r="B467" s="286" t="s">
        <v>4257</v>
      </c>
      <c r="C467" s="287">
        <v>1</v>
      </c>
    </row>
    <row r="468" spans="1:3" ht="15.5" x14ac:dyDescent="0.35">
      <c r="A468" s="286" t="s">
        <v>4258</v>
      </c>
      <c r="B468" s="286" t="s">
        <v>4259</v>
      </c>
      <c r="C468" s="287">
        <v>1</v>
      </c>
    </row>
    <row r="469" spans="1:3" ht="15.5" x14ac:dyDescent="0.35">
      <c r="A469" s="286" t="s">
        <v>4260</v>
      </c>
      <c r="B469" s="286" t="s">
        <v>4261</v>
      </c>
      <c r="C469" s="287">
        <v>1</v>
      </c>
    </row>
    <row r="470" spans="1:3" ht="15.5" x14ac:dyDescent="0.35">
      <c r="A470" s="286" t="s">
        <v>4262</v>
      </c>
      <c r="B470" s="286" t="s">
        <v>4263</v>
      </c>
      <c r="C470" s="287">
        <v>1</v>
      </c>
    </row>
    <row r="471" spans="1:3" ht="15.5" x14ac:dyDescent="0.35">
      <c r="A471" s="286" t="s">
        <v>4264</v>
      </c>
      <c r="B471" s="286" t="s">
        <v>4265</v>
      </c>
      <c r="C471" s="287">
        <v>1</v>
      </c>
    </row>
    <row r="472" spans="1:3" ht="15.5" x14ac:dyDescent="0.35">
      <c r="A472" s="286" t="s">
        <v>4266</v>
      </c>
      <c r="B472" s="286" t="s">
        <v>4267</v>
      </c>
      <c r="C472" s="287">
        <v>1</v>
      </c>
    </row>
    <row r="473" spans="1:3" ht="15.5" x14ac:dyDescent="0.35">
      <c r="A473" s="286" t="s">
        <v>4268</v>
      </c>
      <c r="B473" s="286" t="s">
        <v>4269</v>
      </c>
      <c r="C473" s="287">
        <v>1</v>
      </c>
    </row>
    <row r="474" spans="1:3" ht="15.5" x14ac:dyDescent="0.35">
      <c r="A474" s="286" t="s">
        <v>4270</v>
      </c>
      <c r="B474" s="286" t="s">
        <v>4271</v>
      </c>
      <c r="C474" s="287">
        <v>1</v>
      </c>
    </row>
    <row r="475" spans="1:3" ht="15.5" x14ac:dyDescent="0.35">
      <c r="A475" s="286" t="s">
        <v>4272</v>
      </c>
      <c r="B475" s="286" t="s">
        <v>4273</v>
      </c>
      <c r="C475" s="287">
        <v>5</v>
      </c>
    </row>
    <row r="476" spans="1:3" ht="15.5" x14ac:dyDescent="0.35">
      <c r="A476" s="286" t="s">
        <v>4274</v>
      </c>
      <c r="B476" s="286" t="s">
        <v>4275</v>
      </c>
      <c r="C476" s="287">
        <v>4</v>
      </c>
    </row>
    <row r="477" spans="1:3" ht="15.5" x14ac:dyDescent="0.35">
      <c r="A477" s="286" t="s">
        <v>4276</v>
      </c>
      <c r="B477" s="286" t="s">
        <v>4277</v>
      </c>
      <c r="C477" s="287">
        <v>1</v>
      </c>
    </row>
    <row r="478" spans="1:3" ht="15.5" x14ac:dyDescent="0.35">
      <c r="A478" s="286" t="s">
        <v>4278</v>
      </c>
      <c r="B478" s="286" t="s">
        <v>4279</v>
      </c>
      <c r="C478" s="287">
        <v>1</v>
      </c>
    </row>
    <row r="479" spans="1:3" ht="15.5" x14ac:dyDescent="0.35">
      <c r="A479" s="286" t="s">
        <v>4280</v>
      </c>
      <c r="B479" s="286" t="s">
        <v>4281</v>
      </c>
      <c r="C479" s="287">
        <v>1</v>
      </c>
    </row>
    <row r="480" spans="1:3" ht="15.5" x14ac:dyDescent="0.35">
      <c r="A480" s="286" t="s">
        <v>4282</v>
      </c>
      <c r="B480" s="286" t="s">
        <v>4283</v>
      </c>
      <c r="C480" s="287">
        <v>1</v>
      </c>
    </row>
    <row r="481" spans="1:3" ht="15.5" x14ac:dyDescent="0.35">
      <c r="A481" s="286" t="s">
        <v>4284</v>
      </c>
      <c r="B481" s="286" t="s">
        <v>4285</v>
      </c>
      <c r="C481" s="287">
        <v>1</v>
      </c>
    </row>
    <row r="482" spans="1:3" ht="15.5" x14ac:dyDescent="0.35">
      <c r="A482" s="286" t="s">
        <v>4286</v>
      </c>
      <c r="B482" s="286" t="s">
        <v>4287</v>
      </c>
      <c r="C482" s="287">
        <v>1</v>
      </c>
    </row>
    <row r="483" spans="1:3" ht="15.5" x14ac:dyDescent="0.35">
      <c r="A483" s="286" t="s">
        <v>4288</v>
      </c>
      <c r="B483" s="286" t="s">
        <v>4289</v>
      </c>
      <c r="C483" s="287">
        <v>1</v>
      </c>
    </row>
    <row r="484" spans="1:3" ht="15.5" x14ac:dyDescent="0.35">
      <c r="A484" s="286" t="s">
        <v>4290</v>
      </c>
      <c r="B484" s="286" t="s">
        <v>4291</v>
      </c>
      <c r="C484" s="287">
        <v>1</v>
      </c>
    </row>
    <row r="485" spans="1:3" ht="15.5" x14ac:dyDescent="0.35">
      <c r="A485" s="286" t="s">
        <v>4292</v>
      </c>
      <c r="B485" s="286" t="s">
        <v>4293</v>
      </c>
      <c r="C485" s="287">
        <v>1</v>
      </c>
    </row>
    <row r="486" spans="1:3" ht="15.5" x14ac:dyDescent="0.35">
      <c r="A486" s="286" t="s">
        <v>4294</v>
      </c>
      <c r="B486" s="286" t="s">
        <v>4295</v>
      </c>
      <c r="C486" s="287">
        <v>1</v>
      </c>
    </row>
    <row r="487" spans="1:3" ht="15.5" x14ac:dyDescent="0.35">
      <c r="A487" s="286" t="s">
        <v>4296</v>
      </c>
      <c r="B487" s="286" t="s">
        <v>4297</v>
      </c>
      <c r="C487" s="287">
        <v>1</v>
      </c>
    </row>
    <row r="488" spans="1:3" ht="15.5" x14ac:dyDescent="0.35">
      <c r="A488" s="286" t="s">
        <v>4298</v>
      </c>
      <c r="B488" s="286" t="s">
        <v>4299</v>
      </c>
      <c r="C488" s="287">
        <v>1</v>
      </c>
    </row>
    <row r="489" spans="1:3" ht="15.5" x14ac:dyDescent="0.35">
      <c r="A489" s="286" t="s">
        <v>4300</v>
      </c>
      <c r="B489" s="286" t="s">
        <v>4301</v>
      </c>
      <c r="C489" s="287">
        <v>1</v>
      </c>
    </row>
    <row r="490" spans="1:3" ht="15.5" x14ac:dyDescent="0.35">
      <c r="A490" s="286" t="s">
        <v>4302</v>
      </c>
      <c r="B490" s="286" t="s">
        <v>4303</v>
      </c>
      <c r="C490" s="287">
        <v>8</v>
      </c>
    </row>
    <row r="491" spans="1:3" ht="15.5" x14ac:dyDescent="0.35">
      <c r="A491" s="286" t="s">
        <v>4304</v>
      </c>
      <c r="B491" s="286" t="s">
        <v>4305</v>
      </c>
      <c r="C491" s="287">
        <v>1</v>
      </c>
    </row>
    <row r="492" spans="1:3" ht="15.5" x14ac:dyDescent="0.35">
      <c r="A492" s="286" t="s">
        <v>4306</v>
      </c>
      <c r="B492" s="286" t="s">
        <v>4307</v>
      </c>
      <c r="C492" s="287">
        <v>1</v>
      </c>
    </row>
    <row r="493" spans="1:3" ht="15.5" x14ac:dyDescent="0.35">
      <c r="A493" s="286" t="s">
        <v>4308</v>
      </c>
      <c r="B493" s="286" t="s">
        <v>4309</v>
      </c>
      <c r="C493" s="287">
        <v>1</v>
      </c>
    </row>
    <row r="494" spans="1:3" ht="15.5" x14ac:dyDescent="0.35">
      <c r="A494" s="286" t="s">
        <v>4310</v>
      </c>
      <c r="B494" s="286" t="s">
        <v>4311</v>
      </c>
      <c r="C494" s="287">
        <v>1</v>
      </c>
    </row>
    <row r="495" spans="1:3" ht="15.5" x14ac:dyDescent="0.35">
      <c r="A495" s="286" t="s">
        <v>4312</v>
      </c>
      <c r="B495" s="286" t="s">
        <v>4313</v>
      </c>
      <c r="C495" s="287">
        <v>1</v>
      </c>
    </row>
    <row r="496" spans="1:3" ht="15.5" x14ac:dyDescent="0.35">
      <c r="A496" s="286" t="s">
        <v>4314</v>
      </c>
      <c r="B496" s="286" t="s">
        <v>4315</v>
      </c>
      <c r="C496" s="287">
        <v>1</v>
      </c>
    </row>
    <row r="497" spans="1:3" ht="15.5" x14ac:dyDescent="0.35">
      <c r="A497" s="286" t="s">
        <v>4316</v>
      </c>
      <c r="B497" s="286" t="s">
        <v>4317</v>
      </c>
      <c r="C497" s="287">
        <v>1</v>
      </c>
    </row>
    <row r="498" spans="1:3" ht="15.5" x14ac:dyDescent="0.35">
      <c r="A498" s="286" t="s">
        <v>4318</v>
      </c>
      <c r="B498" s="286" t="s">
        <v>4319</v>
      </c>
      <c r="C498" s="287">
        <v>1</v>
      </c>
    </row>
    <row r="499" spans="1:3" ht="15.5" x14ac:dyDescent="0.35">
      <c r="A499" s="286" t="s">
        <v>4320</v>
      </c>
      <c r="B499" s="286" t="s">
        <v>4321</v>
      </c>
      <c r="C499" s="287">
        <v>1</v>
      </c>
    </row>
    <row r="500" spans="1:3" ht="15.5" x14ac:dyDescent="0.35">
      <c r="A500" s="286" t="s">
        <v>4322</v>
      </c>
      <c r="B500" s="286" t="s">
        <v>4323</v>
      </c>
      <c r="C500" s="287">
        <v>1</v>
      </c>
    </row>
    <row r="501" spans="1:3" ht="15.5" x14ac:dyDescent="0.35">
      <c r="A501" s="286" t="s">
        <v>4324</v>
      </c>
      <c r="B501" s="286" t="s">
        <v>4325</v>
      </c>
      <c r="C501" s="287">
        <v>1</v>
      </c>
    </row>
    <row r="502" spans="1:3" ht="15.5" x14ac:dyDescent="0.35">
      <c r="A502" s="286" t="s">
        <v>4326</v>
      </c>
      <c r="B502" s="286" t="s">
        <v>4327</v>
      </c>
      <c r="C502" s="287">
        <v>1</v>
      </c>
    </row>
    <row r="503" spans="1:3" ht="15.5" x14ac:dyDescent="0.35">
      <c r="A503" s="286" t="s">
        <v>4328</v>
      </c>
      <c r="B503" s="286" t="s">
        <v>4329</v>
      </c>
      <c r="C503" s="287">
        <v>1</v>
      </c>
    </row>
    <row r="504" spans="1:3" ht="15.5" x14ac:dyDescent="0.35">
      <c r="A504" s="286" t="s">
        <v>4330</v>
      </c>
      <c r="B504" s="286" t="s">
        <v>4331</v>
      </c>
      <c r="C504" s="287">
        <v>1</v>
      </c>
    </row>
    <row r="505" spans="1:3" ht="15.5" x14ac:dyDescent="0.35">
      <c r="A505" s="286" t="s">
        <v>4332</v>
      </c>
      <c r="B505" s="286" t="s">
        <v>4333</v>
      </c>
      <c r="C505" s="287">
        <v>1</v>
      </c>
    </row>
    <row r="506" spans="1:3" ht="15.5" x14ac:dyDescent="0.35">
      <c r="A506" s="286" t="s">
        <v>4334</v>
      </c>
      <c r="B506" s="286" t="s">
        <v>4335</v>
      </c>
      <c r="C506" s="287">
        <v>1</v>
      </c>
    </row>
    <row r="507" spans="1:3" ht="15.5" x14ac:dyDescent="0.35">
      <c r="A507" s="286" t="s">
        <v>4336</v>
      </c>
      <c r="B507" s="286" t="s">
        <v>4337</v>
      </c>
      <c r="C507" s="287">
        <v>1</v>
      </c>
    </row>
    <row r="508" spans="1:3" ht="15.5" x14ac:dyDescent="0.35">
      <c r="A508" s="286" t="s">
        <v>4338</v>
      </c>
      <c r="B508" s="286" t="s">
        <v>4339</v>
      </c>
      <c r="C508" s="287">
        <v>1</v>
      </c>
    </row>
    <row r="509" spans="1:3" ht="15.5" x14ac:dyDescent="0.35">
      <c r="A509" s="286" t="s">
        <v>4340</v>
      </c>
      <c r="B509" s="286" t="s">
        <v>4341</v>
      </c>
      <c r="C509" s="287">
        <v>1</v>
      </c>
    </row>
    <row r="510" spans="1:3" ht="15.5" x14ac:dyDescent="0.35">
      <c r="A510" s="286" t="s">
        <v>4342</v>
      </c>
      <c r="B510" s="286" t="s">
        <v>4343</v>
      </c>
      <c r="C510" s="287">
        <v>1</v>
      </c>
    </row>
    <row r="511" spans="1:3" ht="15.5" x14ac:dyDescent="0.35">
      <c r="A511" s="286" t="s">
        <v>4344</v>
      </c>
      <c r="B511" s="286" t="s">
        <v>4345</v>
      </c>
      <c r="C511" s="287">
        <v>1</v>
      </c>
    </row>
    <row r="512" spans="1:3" ht="15.5" x14ac:dyDescent="0.35">
      <c r="A512" s="286" t="s">
        <v>4346</v>
      </c>
      <c r="B512" s="286" t="s">
        <v>4347</v>
      </c>
      <c r="C512" s="287">
        <v>1</v>
      </c>
    </row>
    <row r="513" spans="1:3" ht="15.5" x14ac:dyDescent="0.35">
      <c r="A513" s="286" t="s">
        <v>4348</v>
      </c>
      <c r="B513" s="286" t="s">
        <v>4349</v>
      </c>
      <c r="C513" s="287">
        <v>1</v>
      </c>
    </row>
    <row r="514" spans="1:3" ht="15.5" x14ac:dyDescent="0.35">
      <c r="A514" s="286" t="s">
        <v>4350</v>
      </c>
      <c r="B514" s="286" t="s">
        <v>4351</v>
      </c>
      <c r="C514" s="287">
        <v>1</v>
      </c>
    </row>
    <row r="515" spans="1:3" ht="15.5" x14ac:dyDescent="0.35">
      <c r="A515" s="286" t="s">
        <v>4352</v>
      </c>
      <c r="B515" s="286" t="s">
        <v>4353</v>
      </c>
      <c r="C515" s="287">
        <v>1</v>
      </c>
    </row>
    <row r="516" spans="1:3" ht="15.5" x14ac:dyDescent="0.35">
      <c r="A516" s="286" t="s">
        <v>4354</v>
      </c>
      <c r="B516" s="286" t="s">
        <v>4355</v>
      </c>
      <c r="C516" s="287">
        <v>1</v>
      </c>
    </row>
    <row r="517" spans="1:3" ht="15.5" x14ac:dyDescent="0.35">
      <c r="A517" s="286" t="s">
        <v>4356</v>
      </c>
      <c r="B517" s="286" t="s">
        <v>4357</v>
      </c>
      <c r="C517" s="287">
        <v>1</v>
      </c>
    </row>
    <row r="518" spans="1:3" ht="15.5" x14ac:dyDescent="0.35">
      <c r="A518" s="286" t="s">
        <v>4358</v>
      </c>
      <c r="B518" s="286" t="s">
        <v>4359</v>
      </c>
      <c r="C518" s="287">
        <v>1</v>
      </c>
    </row>
    <row r="519" spans="1:3" ht="15.5" x14ac:dyDescent="0.35">
      <c r="A519" s="286" t="s">
        <v>4360</v>
      </c>
      <c r="B519" s="286" t="s">
        <v>4361</v>
      </c>
      <c r="C519" s="287">
        <v>1</v>
      </c>
    </row>
    <row r="520" spans="1:3" ht="15.5" x14ac:dyDescent="0.35">
      <c r="A520" s="286" t="s">
        <v>4362</v>
      </c>
      <c r="B520" s="286" t="s">
        <v>4363</v>
      </c>
      <c r="C520" s="287">
        <v>1</v>
      </c>
    </row>
    <row r="521" spans="1:3" ht="15.5" x14ac:dyDescent="0.35">
      <c r="A521" s="286" t="s">
        <v>4364</v>
      </c>
      <c r="B521" s="286" t="s">
        <v>4365</v>
      </c>
      <c r="C521" s="287">
        <v>1</v>
      </c>
    </row>
    <row r="522" spans="1:3" ht="15.5" x14ac:dyDescent="0.35">
      <c r="A522" s="286" t="s">
        <v>4366</v>
      </c>
      <c r="B522" s="286" t="s">
        <v>4367</v>
      </c>
      <c r="C522" s="287">
        <v>1</v>
      </c>
    </row>
    <row r="523" spans="1:3" ht="15.5" x14ac:dyDescent="0.35">
      <c r="A523" s="286" t="s">
        <v>4368</v>
      </c>
      <c r="B523" s="286" t="s">
        <v>4369</v>
      </c>
      <c r="C523" s="287">
        <v>1</v>
      </c>
    </row>
    <row r="524" spans="1:3" ht="15.5" x14ac:dyDescent="0.35">
      <c r="A524" s="286" t="s">
        <v>4370</v>
      </c>
      <c r="B524" s="286" t="s">
        <v>4371</v>
      </c>
      <c r="C524" s="287">
        <v>1</v>
      </c>
    </row>
    <row r="525" spans="1:3" ht="15.5" x14ac:dyDescent="0.35">
      <c r="A525" s="286" t="s">
        <v>4372</v>
      </c>
      <c r="B525" s="286" t="s">
        <v>4373</v>
      </c>
      <c r="C525" s="287">
        <v>1</v>
      </c>
    </row>
    <row r="526" spans="1:3" ht="15.5" x14ac:dyDescent="0.35">
      <c r="A526" s="286" t="s">
        <v>4374</v>
      </c>
      <c r="B526" s="286" t="s">
        <v>4375</v>
      </c>
      <c r="C526" s="287">
        <v>1</v>
      </c>
    </row>
    <row r="527" spans="1:3" ht="15.5" x14ac:dyDescent="0.35">
      <c r="A527" s="286" t="s">
        <v>4376</v>
      </c>
      <c r="B527" s="286" t="s">
        <v>4377</v>
      </c>
      <c r="C527" s="287">
        <v>1</v>
      </c>
    </row>
    <row r="528" spans="1:3" ht="15.5" x14ac:dyDescent="0.35">
      <c r="A528" s="286" t="s">
        <v>4384</v>
      </c>
      <c r="B528" s="286" t="s">
        <v>4385</v>
      </c>
      <c r="C528" s="287">
        <v>1</v>
      </c>
    </row>
    <row r="529" spans="1:3" ht="15.5" x14ac:dyDescent="0.35">
      <c r="A529" s="286" t="s">
        <v>4386</v>
      </c>
      <c r="B529" s="286" t="s">
        <v>4387</v>
      </c>
      <c r="C529" s="287">
        <v>1</v>
      </c>
    </row>
    <row r="530" spans="1:3" ht="15.5" x14ac:dyDescent="0.35">
      <c r="A530" s="286" t="s">
        <v>4388</v>
      </c>
      <c r="B530" s="286" t="s">
        <v>4389</v>
      </c>
      <c r="C530" s="287">
        <v>1</v>
      </c>
    </row>
    <row r="531" spans="1:3" ht="15.5" x14ac:dyDescent="0.35">
      <c r="A531" s="286" t="s">
        <v>4390</v>
      </c>
      <c r="B531" s="286" t="s">
        <v>4391</v>
      </c>
      <c r="C531" s="287">
        <v>1</v>
      </c>
    </row>
    <row r="532" spans="1:3" ht="15.5" x14ac:dyDescent="0.35">
      <c r="A532" s="286" t="s">
        <v>4392</v>
      </c>
      <c r="B532" s="286" t="s">
        <v>4393</v>
      </c>
      <c r="C532" s="287">
        <v>1</v>
      </c>
    </row>
    <row r="533" spans="1:3" ht="15.5" x14ac:dyDescent="0.35">
      <c r="A533" s="286" t="s">
        <v>4394</v>
      </c>
      <c r="B533" s="286" t="s">
        <v>4395</v>
      </c>
      <c r="C533" s="287">
        <v>1</v>
      </c>
    </row>
    <row r="534" spans="1:3" ht="31" x14ac:dyDescent="0.35">
      <c r="A534" s="286" t="s">
        <v>4396</v>
      </c>
      <c r="B534" s="286" t="s">
        <v>4397</v>
      </c>
      <c r="C534" s="287">
        <v>1</v>
      </c>
    </row>
    <row r="535" spans="1:3" ht="31" x14ac:dyDescent="0.35">
      <c r="A535" s="286" t="s">
        <v>4398</v>
      </c>
      <c r="B535" s="286" t="s">
        <v>4399</v>
      </c>
      <c r="C535" s="287">
        <v>1</v>
      </c>
    </row>
    <row r="536" spans="1:3" ht="15.5" x14ac:dyDescent="0.35">
      <c r="A536" s="286" t="s">
        <v>4400</v>
      </c>
      <c r="B536" s="286" t="s">
        <v>4401</v>
      </c>
      <c r="C536" s="287">
        <v>1</v>
      </c>
    </row>
    <row r="537" spans="1:3" ht="15.5" x14ac:dyDescent="0.35">
      <c r="A537" s="286" t="s">
        <v>4402</v>
      </c>
      <c r="B537" s="286" t="s">
        <v>4403</v>
      </c>
      <c r="C537" s="287">
        <v>1</v>
      </c>
    </row>
    <row r="538" spans="1:3" ht="15.5" x14ac:dyDescent="0.35">
      <c r="A538" s="286" t="s">
        <v>4404</v>
      </c>
      <c r="B538" s="286" t="s">
        <v>4405</v>
      </c>
      <c r="C538" s="287">
        <v>1</v>
      </c>
    </row>
    <row r="539" spans="1:3" ht="15.5" x14ac:dyDescent="0.35">
      <c r="A539" s="286" t="s">
        <v>4406</v>
      </c>
      <c r="B539" s="286" t="s">
        <v>4422</v>
      </c>
      <c r="C539" s="287">
        <v>1</v>
      </c>
    </row>
    <row r="540" spans="1:3" ht="15.5" x14ac:dyDescent="0.35">
      <c r="A540" s="286" t="s">
        <v>4423</v>
      </c>
      <c r="B540" s="286" t="s">
        <v>4424</v>
      </c>
      <c r="C540" s="287">
        <v>1</v>
      </c>
    </row>
    <row r="541" spans="1:3" ht="15.5" x14ac:dyDescent="0.35">
      <c r="A541" s="286" t="s">
        <v>4425</v>
      </c>
      <c r="B541" s="286" t="s">
        <v>4426</v>
      </c>
      <c r="C541" s="287">
        <v>1</v>
      </c>
    </row>
    <row r="542" spans="1:3" ht="15.5" x14ac:dyDescent="0.35">
      <c r="A542" s="286" t="s">
        <v>4427</v>
      </c>
      <c r="B542" s="286" t="s">
        <v>4428</v>
      </c>
      <c r="C542" s="287">
        <v>1</v>
      </c>
    </row>
    <row r="543" spans="1:3" ht="15.5" x14ac:dyDescent="0.35">
      <c r="A543" s="286" t="s">
        <v>4429</v>
      </c>
      <c r="B543" s="286" t="s">
        <v>4430</v>
      </c>
      <c r="C543" s="287">
        <v>1</v>
      </c>
    </row>
    <row r="544" spans="1:3" ht="15.5" x14ac:dyDescent="0.35">
      <c r="A544" s="286" t="s">
        <v>4431</v>
      </c>
      <c r="B544" s="286" t="s">
        <v>4432</v>
      </c>
      <c r="C544" s="287">
        <v>1</v>
      </c>
    </row>
    <row r="545" spans="1:3" ht="15.5" x14ac:dyDescent="0.35">
      <c r="A545" s="286" t="s">
        <v>4433</v>
      </c>
      <c r="B545" s="286" t="s">
        <v>4434</v>
      </c>
      <c r="C545" s="287">
        <v>1</v>
      </c>
    </row>
    <row r="546" spans="1:3" ht="15.5" x14ac:dyDescent="0.35">
      <c r="A546" s="286" t="s">
        <v>4435</v>
      </c>
      <c r="B546" s="286" t="s">
        <v>4436</v>
      </c>
      <c r="C546" s="287">
        <v>1</v>
      </c>
    </row>
    <row r="547" spans="1:3" ht="15.5" x14ac:dyDescent="0.35">
      <c r="A547" s="286" t="s">
        <v>4437</v>
      </c>
      <c r="B547" s="286" t="s">
        <v>4438</v>
      </c>
      <c r="C547" s="287">
        <v>1</v>
      </c>
    </row>
    <row r="548" spans="1:3" ht="15.5" x14ac:dyDescent="0.35">
      <c r="A548" s="286" t="s">
        <v>4439</v>
      </c>
      <c r="B548" s="286" t="s">
        <v>4440</v>
      </c>
      <c r="C548" s="287">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012B7-C12F-4036-BE90-83DE0D6A9F30}">
  <ds:schemaRefs>
    <ds:schemaRef ds:uri="http://schemas.microsoft.com/sharepoint/v3/contenttype/forms"/>
  </ds:schemaRefs>
</ds:datastoreItem>
</file>

<file path=customXml/itemProps2.xml><?xml version="1.0" encoding="utf-8"?>
<ds:datastoreItem xmlns:ds="http://schemas.openxmlformats.org/officeDocument/2006/customXml" ds:itemID="{9D17088A-E484-45AA-B5F3-232EA588F97D}">
  <ds:schemaRefs>
    <ds:schemaRef ds:uri="http://schemas.microsoft.com/office/infopath/2007/PartnerControls"/>
    <ds:schemaRef ds:uri="http://purl.org/dc/elements/1.1/"/>
    <ds:schemaRef ds:uri="http://schemas.microsoft.com/office/2006/metadata/properties"/>
    <ds:schemaRef ds:uri="http://schemas.microsoft.com/sharepoint/v3"/>
    <ds:schemaRef ds:uri="2c75e67c-ed2d-4c91-baba-8aa4949e551e"/>
    <ds:schemaRef ds:uri="http://purl.org/dc/terms/"/>
    <ds:schemaRef ds:uri="http://schemas.openxmlformats.org/package/2006/metadata/core-properties"/>
    <ds:schemaRef ds:uri="http://schemas.microsoft.com/office/2006/documentManagement/types"/>
    <ds:schemaRef ds:uri="33874043-1092-46f2-b7ed-3863b0441e79"/>
    <ds:schemaRef ds:uri="http://www.w3.org/XML/1998/namespace"/>
    <ds:schemaRef ds:uri="http://purl.org/dc/dcmitype/"/>
  </ds:schemaRefs>
</ds:datastoreItem>
</file>

<file path=customXml/itemProps3.xml><?xml version="1.0" encoding="utf-8"?>
<ds:datastoreItem xmlns:ds="http://schemas.openxmlformats.org/officeDocument/2006/customXml" ds:itemID="{BBCB7A3D-49A2-41C2-A123-EEECB514C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2023-11-28T15:43:53Z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