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AFD89207-75E1-470E-AC97-D71B778011C7}"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4" r:id="rId6"/>
    <sheet name="Issue Code Table" sheetId="12" r:id="rId7"/>
  </sheets>
  <definedNames>
    <definedName name="_xlnm._FilterDatabase" localSheetId="6" hidden="1">'Issue Code Table'!$A$1:$U$539</definedName>
    <definedName name="_xlnm._FilterDatabase" localSheetId="3" hidden="1">'Test Cases'!$A$2:$N$44</definedName>
    <definedName name="_xlnm.Print_Area" localSheetId="4">'Change Log'!$A$1:$D$13</definedName>
    <definedName name="_xlnm.Print_Area" localSheetId="0">Dashboard!$A$1:$C$42</definedName>
    <definedName name="_xlnm.Print_Area" localSheetId="2">Instructions!$A$1:$N$34</definedName>
    <definedName name="_xlnm.Print_Area" localSheetId="5">'New Release Changes'!$A$1:$D$3</definedName>
    <definedName name="_xlnm.Print_Area" localSheetId="1">Results!$A$1:$N$16</definedName>
    <definedName name="_xlnm.Print_Area" localSheetId="3">'Test Cases'!$A$1:$J$43</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 i="4" l="1"/>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B29" i="8"/>
  <c r="D12" i="8"/>
  <c r="B27" i="8"/>
  <c r="E12" i="8"/>
  <c r="C12" i="8"/>
  <c r="B12" i="8"/>
  <c r="M12" i="8"/>
  <c r="O12" i="8"/>
  <c r="F12" i="8" l="1"/>
  <c r="N12" i="8"/>
  <c r="A27" i="8" s="1"/>
  <c r="C16" i="8"/>
  <c r="E18" i="8"/>
  <c r="F19" i="8"/>
  <c r="E21" i="8"/>
  <c r="C17" i="8"/>
  <c r="C20" i="8"/>
  <c r="F16" i="8"/>
  <c r="H16" i="8" s="1"/>
  <c r="F22" i="8"/>
  <c r="D22" i="8"/>
  <c r="I22" i="8" s="1"/>
  <c r="A29" i="8"/>
  <c r="D20" i="8"/>
  <c r="I20" i="8" s="1"/>
  <c r="F23" i="8"/>
  <c r="D17" i="8"/>
  <c r="I17" i="8" s="1"/>
  <c r="E17" i="8"/>
  <c r="C21" i="8"/>
  <c r="C18" i="8"/>
  <c r="C23" i="8"/>
  <c r="E20" i="8"/>
  <c r="D18" i="8"/>
  <c r="I18" i="8" s="1"/>
  <c r="D23" i="8"/>
  <c r="I23" i="8" s="1"/>
  <c r="D16" i="8"/>
  <c r="I16" i="8" s="1"/>
  <c r="D21" i="8"/>
  <c r="I21" i="8" s="1"/>
  <c r="E19" i="8"/>
  <c r="E16" i="8"/>
  <c r="F21" i="8"/>
  <c r="E23" i="8"/>
  <c r="F20" i="8"/>
  <c r="F18" i="8"/>
  <c r="C19" i="8"/>
  <c r="C22" i="8"/>
  <c r="E22" i="8"/>
  <c r="F17" i="8"/>
  <c r="H17" i="8" s="1"/>
  <c r="D19" i="8"/>
  <c r="I19" i="8" s="1"/>
  <c r="H22" i="8" l="1"/>
  <c r="H19" i="8"/>
  <c r="H21" i="8"/>
  <c r="H20" i="8"/>
  <c r="H23" i="8"/>
  <c r="H18" i="8"/>
  <c r="D24" i="8" l="1"/>
  <c r="G12" i="8" s="1"/>
</calcChain>
</file>

<file path=xl/sharedStrings.xml><?xml version="1.0" encoding="utf-8"?>
<sst xmlns="http://schemas.openxmlformats.org/spreadsheetml/2006/main" count="1716" uniqueCount="1533">
  <si>
    <t>Internal Revenue Service</t>
  </si>
  <si>
    <t>Office of Safeguards</t>
  </si>
  <si>
    <t>Safeguard Computer Security Evaluation Matrix (SCSEM)</t>
  </si>
  <si>
    <t xml:space="preserve"> ▪ Teradata</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</si>
  <si>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</si>
  <si>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</si>
  <si>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</si>
  <si>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</si>
  <si>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</si>
  <si>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</si>
  <si>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</si>
  <si>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</si>
  <si>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</si>
  <si>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</si>
  <si>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</si>
  <si>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</si>
  <si>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</si>
  <si>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</si>
  <si>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</si>
  <si>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</si>
  <si>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</si>
  <si>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</si>
  <si>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</si>
  <si>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</si>
  <si>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</si>
  <si>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</si>
  <si>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</si>
  <si>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</si>
  <si>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</si>
  <si>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</si>
  <si>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</si>
  <si>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</si>
  <si>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</si>
  <si>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</si>
  <si>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</si>
  <si>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</si>
  <si>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</si>
  <si>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</si>
  <si>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</si>
  <si>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</si>
  <si>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</si>
  <si>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</si>
  <si>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</si>
  <si>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</si>
  <si>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</si>
  <si>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</si>
  <si>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</si>
  <si>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</si>
  <si>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</si>
  <si>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</si>
  <si>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</si>
  <si>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</si>
  <si>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</si>
  <si>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</si>
  <si>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</si>
  <si>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</si>
  <si>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</si>
  <si>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</si>
  <si>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</si>
  <si>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</si>
  <si>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</si>
  <si>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</si>
  <si>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</si>
  <si>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</si>
  <si>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</si>
  <si>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</si>
  <si>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</si>
  <si>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</si>
  <si>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</si>
  <si>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</si>
  <si>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</si>
  <si>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</si>
  <si>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</si>
  <si>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</si>
  <si>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</si>
  <si>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</si>
  <si>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</si>
  <si>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</si>
  <si>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</si>
  <si>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</si>
  <si>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</si>
  <si>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</si>
  <si>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</si>
  <si>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</si>
  <si>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</si>
  <si>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</si>
  <si>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</si>
  <si>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</si>
  <si>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</si>
  <si>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</si>
  <si>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</si>
  <si>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</si>
  <si>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</si>
  <si>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</si>
  <si>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</si>
  <si>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</si>
  <si>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</si>
  <si>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Supplemental Information</t>
  </si>
  <si>
    <t>Additional information provided to assist with executing the test case.</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</si>
  <si>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</si>
  <si>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</si>
  <si>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</si>
  <si>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</si>
  <si>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</si>
  <si>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</si>
  <si>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</si>
  <si>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</si>
  <si>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</si>
  <si>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</si>
  <si>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</si>
  <si>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</si>
  <si>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</si>
  <si>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</si>
  <si>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Supplemental Information provided by Vendor</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</si>
  <si>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</si>
  <si>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</si>
  <si>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</si>
  <si>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</si>
  <si>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TD-01</t>
  </si>
  <si>
    <t>SA-22</t>
  </si>
  <si>
    <t>Unsupported System Components</t>
  </si>
  <si>
    <t>Examine</t>
  </si>
  <si>
    <t>The organization schedules, performs, documents, and reviews records of routine preventative and regular maintenance (including repairs) on the components of the Teradata in accordance with manufacturer or vendor specifications and/or organizational requirements.</t>
  </si>
  <si>
    <t>Examine the system to determine if the version of the Teradata application is a current vendor-supported version that still receives security updates/patches, and that a current maintenance contract is in place with the Teradata vendor.</t>
  </si>
  <si>
    <t>The version of the Teradata application is a current vendor-supported version that still receives security updates/patches.
A current maintenance support contract is in place with the Teradata vendor.</t>
  </si>
  <si>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</si>
  <si>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</si>
  <si>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</si>
  <si>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TD-02</t>
  </si>
  <si>
    <t>AC-2</t>
  </si>
  <si>
    <t>Account Management</t>
  </si>
  <si>
    <t>Test / 
Interview</t>
  </si>
  <si>
    <t>Teradata system accounts are managed through a documented account management process and align with agency-wide account management procedures.</t>
  </si>
  <si>
    <t>1. Interview the system administrator to determine if: 
- user account templates are used to generate accounts.
- processes are in place to establish a new user account, 
- role/group memberships are managed
- processes determine when an accounts should be removed,
- processes are in place to create/monitor/remove temporary account(s), 
Validate this requirement through the query in the "Supplemental Information" field to the right.
2. Determine whether Active Directory or local Teradata account authentication is used.
3.  Randomly select a sampling of user accounts and verify users are still active and require access to Teradata. 
4. Interview the system or security administrator to verify how often the Teradata account list or Active Directory Group membership is reviewed for potential revision and verify the process to disable/remove accounts.  The agency should have a process in place where the CAMS administrator sets the Inactive flag for inactive user accounts.
5. Verify that user and administrative accounts are automatically locked (i.e., it is not only manual process to lock accounts) after 120 days due to inactivity.</t>
  </si>
  <si>
    <t>1. Account management processes are implemented to request and create accounts, appropriate role/group membership is determined before the account is created, timely notification is received and processed by the Teradata administrators for the removal of accounts, and the use of temporary accounts is defined, documented, and strictly limited, and user account templates are used to generate a standardized profile of security features when creating new user accounts,.
2. Accounts are managed through a centralized directory such as Active Directory if at all possible.  
3. All active accounts are assigned to users that currently require access to the Teradata and there are no unassigned active accounts.
4. User accounts are reviewed at least annually to ensure accounts are necessary and that account privileges are assigned correctly. Account managers are notified when information system users are terminated or transferred and associated accounts are removed, disabled, or otherwise secured. Account managers are also notified when users' information system usage or need-to-know/need-to-share changes. 
5. User and administrator accounts are automatically locked after 120 days of inactivity.</t>
  </si>
  <si>
    <t>The implementation of account management may fall outside of the technical solution provided by the product depending on the agency's implementation.
The administrator should determine who has access to and who can add/updated users within CAMS. User can be marked as inactive within the application.</t>
  </si>
  <si>
    <t xml:space="preserve">/* This view shows all access rights held by all users, as well as whether the access right was granted directly to the user or through a role, and who granted them that access right */
REPLACE VIEW SECADMIN.ALLUSERSACCESSRIGHTS
AS
select
  a.Grantee
, a. RoleName
, coalesce (  sr.subrolename ,  cast (  ''  as  varchar(32)))   as  SubRoleName
, case
      when  sr.subrolename IS NULL     then 'Role'
      when  sr.subrolename IS NOT NULL then 'Subrole'
      else  'Oops'  END  (varchar(10))   as GranteeKind
, case
      when  sr.subrolename IS NULL     then coalesce( c. DatabaseName, 'no db in role' )
      when  sr.subrolename IS NOT NULL then coalesce( b. DatabaseName, 'no db in subrole' )
      else  'Oops'  END  (varchar( 32 )) as DatabaseName
, case
      when  sr.subrolename IS NULL     then coalesce( c.AccessRight, cast ('' as char(3) ) )
      when  sr.subrolename IS NOT NULL then coalesce( b.AccessRight, cast ('' as char(3) ) )
      else  'Oops'   END  (varchar(5))   as AccessRight
from dbc.RoleMembers a
LEFT OUTER JOIN
(select rolename as subrolename , grantee  as rolename  from dbc.rolemembers) sr
on a.RoleName = sr.RoleName
LEFT OUTER JOIN dbc.AllRoleRights b
on b.RoleName = sr.subRoleName
LEFT OUTER JOIN dbc.allrolerights c
on a.rolename = c.rolename
where
           a.grantee      like any  ( '%%'   )
   and  (  b.databasename like any  ( '%' )  or  c.databasename like any ( '%' ) )
   and  (  b.accessright  like any  ( '%' )  or  C.accessright  like any ( '%' ) )
UNION
SELECT
  UserName as Grantee
, cast ('' as varchar(32))   as RoleName
, cast ('' as varchar(32))   as subrolename
, 'DIRECT'   (varchar(10))   as GranteeKind
, DatabaseName as DatabaseName
, AccessRight as AccessRight
FROM DBC.AllRights
where
         grantee      like any  ( '%%'     )
   and   databasename like any  ( '%' )
   and   accessright  like any  ( '%' )
GROUP BY   1,2,3,4,5,6;
SELECT * FROM SECADMIN.ALLUSERSACCESSRIGHTS;
</t>
  </si>
  <si>
    <t>Significant</t>
  </si>
  <si>
    <t>HAC37
HAC8
HAC41
HAC10</t>
  </si>
  <si>
    <t>HAC37: Account management procedures are not implemented
HAC8: Accounts are not reviewed periodically for proper privileges
HAC41: Accounts are not removed or suspended when no longer necessary
HAC10: Accounts do not expire after the correct period of inactivity</t>
  </si>
  <si>
    <t>TD-03</t>
  </si>
  <si>
    <t>AC-6</t>
  </si>
  <si>
    <t>Least Functionality</t>
  </si>
  <si>
    <t>Checks to see if the Teradata enforces assigned authorizations for controlling access to the system in accordance with applicable policy.</t>
  </si>
  <si>
    <t xml:space="preserve">Examine the user or group role structure that is set up within the Active Directory group membership or within the Teradata application itself.  Verify access to functions or areas in Teradata are protected by access controls. 
</t>
  </si>
  <si>
    <t>The application enforces role-based access control by  using a user or group role structure.  
Roles are assigned for a particular set of users and then that role/group is given only the rights that are required to perform that duty.</t>
  </si>
  <si>
    <t>HAC24</t>
  </si>
  <si>
    <t>HAC24: User roles do not exist within the data warehouse environment</t>
  </si>
  <si>
    <t>TD-04</t>
  </si>
  <si>
    <t>AC-3</t>
  </si>
  <si>
    <t>Access Enforcement</t>
  </si>
  <si>
    <t>Test</t>
  </si>
  <si>
    <t>Checks to see if the Teradata enforces assigned authorizations for controlling access to FTI for only those accounts necessary</t>
  </si>
  <si>
    <t xml:space="preserve">1. Verify security configuration settings for accounts with elevated privileges (i.e., accounts with more rights than user accounts) 
Examine Teradata set of security views to show users, access, roles etc
2. Verify security on individual FTI data stores in Data Warehouse manager.  
</t>
  </si>
  <si>
    <t>Access to the Data Warehouse Manager and the individual FTI data stores is restricted to authorized agency personnel with a valid need-to-know and a job function that requires access to FTI.</t>
  </si>
  <si>
    <t>HAC11</t>
  </si>
  <si>
    <t>HAC11: User access was not established with the concept of least privilege</t>
  </si>
  <si>
    <t>TD-05</t>
  </si>
  <si>
    <t>AC-4</t>
  </si>
  <si>
    <t>Information Flow Enforcement</t>
  </si>
  <si>
    <t>FTI data that is commingled with other agency data in a data warehouse is properly labeled in the database.</t>
  </si>
  <si>
    <t>1. Interview the administrator to identify any database tables that contain FTI commingled with other agency data.
2. Review the standard end-user interface to the Teradata to determine if specific fields within the commingled data is labeled as FTI.</t>
  </si>
  <si>
    <t>1. In situations where FTI is commingled with other agency data in the database the FTI within database tables, columns, rows and data elements is back-end labeled and tagged with an IRS identifier.
2. If FTI is displayed on screen as part of any Teradata report, the FTI is clearly labeled.</t>
  </si>
  <si>
    <t>Moderate</t>
  </si>
  <si>
    <t>HAC4
HCM2</t>
  </si>
  <si>
    <t>HAC4: FTI is not labeled and is commingled with non-FTI
HCM2: FTI is not labeled on-screen</t>
  </si>
  <si>
    <t>TD-06</t>
  </si>
  <si>
    <t>AC-5</t>
  </si>
  <si>
    <t>Separation of Duties</t>
  </si>
  <si>
    <t>Interview / Examine</t>
  </si>
  <si>
    <t>Checks to see if the Teradata enforces separation of duties through assigned access authorizations.</t>
  </si>
  <si>
    <t>1. Verify  the controls in place within the Teradata application to ensure users have proper access to functionality. A single user/role cannot manage all aspects of the application environment.</t>
  </si>
  <si>
    <t>1. A documented process (i.e., account authorization request forms) exists to determine the proper level of access that should be assigned to user accounts.
2. User and group access is assigned using the principle of least privilege by job function and need-to-know.
User or group structure separates privilege levels for personnel that create, modify, and delete access control rules and personnel that perform either data entry or application programming.
User or group structure separates privilege levels for personnel that review and clear audit logs and personnel that perform non-audit administration.
Users listed, if any, with security equal to a "root user" are documented.
3. Administrative access to the Teradata application is restricted to application administrators only.
4. User accounts do not have "open" and "find" permissions unnecessarily assigned to them and can only access cases assigned to them.</t>
  </si>
  <si>
    <t>HAC12</t>
  </si>
  <si>
    <t>HAC12: Separation of duties is not in place</t>
  </si>
  <si>
    <t>TD-07</t>
  </si>
  <si>
    <t>AC-7</t>
  </si>
  <si>
    <t>Unsuccessful Logon Attempts</t>
  </si>
  <si>
    <t>Failed Login Minimum Requirement and locked account timeout</t>
  </si>
  <si>
    <t xml:space="preserve">1.If user account authentication is done via Active Directory, verify the account Lockout setting on the Windows® AD Domain Controller.
2. If user account authentication is performed locally within the Teradata perform the following command to identify the number of failed logon attempts permitted.:
OS CMD to check:
egrep '(^FAIL_DELAY|^PASS_MAX_DAY|^PASS_MIN_DAY|^PASS_WARN_AGE|^LOGIN_RETRIES|^PASS_MIN_LEN)' /etc/login.defs;
</t>
  </si>
  <si>
    <t xml:space="preserve">1/2. User account lockout feature disables the user account after 3 unsuccessful login attempts.  Account lockout duration is permanent until an authorized system administrator reinstates the user account. 
</t>
  </si>
  <si>
    <t>HAC15</t>
  </si>
  <si>
    <t>HAC15: User accounts not locked out after 3 unsuccessful login attempts</t>
  </si>
  <si>
    <t>TD-08</t>
  </si>
  <si>
    <t>AC-8</t>
  </si>
  <si>
    <t>System Use Notification</t>
  </si>
  <si>
    <t>Checks to ensure the IRS approved login banner is used and displayed before login for both users and administrators.</t>
  </si>
  <si>
    <t>Logon to the Teradata environment.  Validate the system warning banner is compliant with Publication 1075 requirements before the system grants access.
Log on the system OS (Linux) and the banner appears.  You can also use :  cat /etc/banner to view the banner.
AD login banner is set up by the customer AD Admin</t>
  </si>
  <si>
    <t>The information system displays an approved, system use notification message (i.e., warning banner) BEFORE granting system access informing potential users (i.e., web-based) and Teradata administrators (i.e., thin client based) that contains the following elements: 
a. The system contains U.S. Government information;
b. Users actions are monitored and audited;
c. Unauthorized use of the system is prohibited; and
d. Unauthorized use of the system is subject to criminal and civil sanctions. 
The system use notification message provides appropriate privacy and security notices (based on associated privacy and security policies or summaries) and remains on the screen until the user takes explicit actions to log on to the information system.</t>
  </si>
  <si>
    <t>The current CAMS Login page displays a warning banner identifying the data in the application may contain Federal information</t>
  </si>
  <si>
    <t>Limited</t>
  </si>
  <si>
    <t>HAC14
HAC38</t>
  </si>
  <si>
    <t>HAC14: Warning banner is insufficient
HAC38: Warning banner does not exist</t>
  </si>
  <si>
    <t>TD-09</t>
  </si>
  <si>
    <t>AC-11</t>
  </si>
  <si>
    <t>Device Lock</t>
  </si>
  <si>
    <t>Teradata prevents further access to the system by initiating a session lock after  15 minutes of inactivity, and the session lock remains in effect until the user reestablishes access using appropriate identification and authentication procedures.</t>
  </si>
  <si>
    <t>Verify that an automatic session lock timeout due to inactivity is enabled and configured to 15 minutes or less by the following:
echo "Set users to timeout after 15 minutes of idle. - TDSH";
echo -e "\n# Standard Teradata Hardening\nTMOUT=900\nexport TMOUT" &gt;&gt; /etc/bash.bashrc.local;
echo "Set permissions to users can read default bash.bashrc - TDSH";
chmod 644 /etc/bash.bashrc.local;                                                                                                                                                                                                         
OR                                                                                                                       Item #12:  Using Viewpoint, it can be configured to log a user id off after a certain amount of inactivity.  Log on to Viewpoint, and go to the screen where this is configured to show it is set.                                                               
DB: ProfileInfoV</t>
  </si>
  <si>
    <t xml:space="preserve">An automatic session lock timeout due to inactivity is enabled and configured to 15 minutes or less.
</t>
  </si>
  <si>
    <t>At Linux OS level
In AD the session timeout is set in group policy.
The application has a timeout period that can be set to 15 minutes. There is no visible status to the user until they take action, at which time the application will indicate to the user their session has timed out and they must login again to gain access to the application.</t>
  </si>
  <si>
    <t>HAC2</t>
  </si>
  <si>
    <t>HAC2: User sessions do not lock after the Publication 1075 required timeframe</t>
  </si>
  <si>
    <t>TD-10</t>
  </si>
  <si>
    <t>AU-6</t>
  </si>
  <si>
    <t>Audit Review, Analysis, and Reporting</t>
  </si>
  <si>
    <t>Checks to see if table and/or security logs are reviewed on a periodic basis.</t>
  </si>
  <si>
    <t>Verify table and/or security logs are reviewed on a periodic basis for:
- logon attempt failures by user
- logons at unusual/non-duty hours
- access to restricted system or data files indicating a possible pattern of deliberate browsing
- System failures or errors
- Unusual or suspicious patterns of activity
Verify the requirements for this test by executing the query provided in the supplemental information column.</t>
  </si>
  <si>
    <t>Agencies  routinely review audit records for indications of unusual activities, suspicious activities or suspected violations, and report findings to appropriate officials for prompt resolution.</t>
  </si>
  <si>
    <t>Collection, review, retention are set by customer policy.
DBAs can run security scripts on tables</t>
  </si>
  <si>
    <t>/*  Select records from the DBQL Log Table and create a type of report  */
/*  This selects records only for the last 7 days                       */
select Cast(Current_Date as Date format 'yyyy-mm-dd') || '---' || Cast((Current_Date - 7) as Date format 'yyyy-mm-dd')as Report_Date_Range
 ,UserName
 ,ClientID  
 ,ClientAddr 
 ,ProcID 
 ,AppID 
 ,CollectTimeStamp
 ,LogonSource 
 ,StartTime 
 ,NumResultRows 
 ,TotalIOCount 
 ,ErrorCode 
 ,ErrorText 
 ,StatementType 
 ,QueryText 
from DBC.DBQLogTbl 
Where  Cast(CollectTimeStamp as Date format 'yyyy-mm-dd') &gt;= (Current_Date - 7)
order by  UserName,ClientID,ProcID, CollectTimeStamp
sample 1000;                                                                                                                     
OS: /var/log/messages
DB: SECADMIN.DBQLOGTBLAUDIT</t>
  </si>
  <si>
    <t>HAU3
HAU18</t>
  </si>
  <si>
    <t>HAU3: Audit logs are not being reviewed
HAU18: Audit logs are reviewed, but not per Pub 1075 requirements</t>
  </si>
  <si>
    <t>TD-11</t>
  </si>
  <si>
    <t>AC-14</t>
  </si>
  <si>
    <t>Permitted Actions without Identification or Authentication</t>
  </si>
  <si>
    <t>Checks to see if the agency identifies and documents specific user actions that can be performed on the Teradata without identification or authentication</t>
  </si>
  <si>
    <t>Attempt to access any module of the Teradata Application without logging in.</t>
  </si>
  <si>
    <t>No actions can be performed within Teradata without user identification and authentication first being required.</t>
  </si>
  <si>
    <t>HAC29</t>
  </si>
  <si>
    <t>HAC29: Access to system functionality without identification and authentication</t>
  </si>
  <si>
    <t>TD-12</t>
  </si>
  <si>
    <t>AC-17</t>
  </si>
  <si>
    <t>Remote Access</t>
  </si>
  <si>
    <t>The agency authorizes, monitors, and controls all methods of remote access to the Teradata.</t>
  </si>
  <si>
    <t xml:space="preserve">Examine the mechanism used for remote access to the Teradata (i.e., verify if the user and administrator web interfaces are accessible through the internet or corporate VPN).  </t>
  </si>
  <si>
    <t>The remote access mechanisms are part of an enterprise service offering either by the agency or a consolidated data center function. Remote access is properly limited.
Note: All remote access mechanisms must be reviewed using appropriate networking SCSEM.</t>
  </si>
  <si>
    <t xml:space="preserve">Note: Remote access is defined as any access to an agency information system by a user communicating through an external network, for example: the Internet.   </t>
  </si>
  <si>
    <t>HRM7</t>
  </si>
  <si>
    <t>HRM7: The agency does not adequately control remote access to its systems</t>
  </si>
  <si>
    <t>TD-13</t>
  </si>
  <si>
    <t>AU-11</t>
  </si>
  <si>
    <t>Audit Record Retention</t>
  </si>
  <si>
    <t>The agency retains audit records for 7 years in an encrypted format to provide support for after-the-fact investigations of security incidents and to meet regulatory and organizational information retention requirements.</t>
  </si>
  <si>
    <t>Interview the system administrator and examine examples of labeled storage media that the organization retains audit records for 7 years in an encrypted format to provide support for after-the-fact investigations of security incidents and to meet regulatory and organizational information retention requirements.</t>
  </si>
  <si>
    <t>HAU7</t>
  </si>
  <si>
    <t>HAU7: Audit records are not retained per Pub 1075</t>
  </si>
  <si>
    <t>TD-14</t>
  </si>
  <si>
    <t>AU-12</t>
  </si>
  <si>
    <t>Audit Generation</t>
  </si>
  <si>
    <t>Teradata provides audit record generation capability for the list of auditable events defined in AU-2 ; Generates audit records for the list of audited events defined in AU-2 with the content as defined in AU-3.</t>
  </si>
  <si>
    <t>Confirm the auditing is enabled (i.e., the Teradata Audit Manager Module provides monitoring capabilities of ongoing tax audits, not auditing functions within the Teradata) and ensure the logs are not empty.  
Collection, review, retention are set by customer policy.
DBAs can run security scripts on tables</t>
  </si>
  <si>
    <t>Teradata auditing is enabled.</t>
  </si>
  <si>
    <t>HAU2</t>
  </si>
  <si>
    <t>HAU2: No auditing is being performed on the system</t>
  </si>
  <si>
    <t>TD-15</t>
  </si>
  <si>
    <t>AU-3</t>
  </si>
  <si>
    <t>Content of Audit Records</t>
  </si>
  <si>
    <t>Interview</t>
  </si>
  <si>
    <t xml:space="preserve">The agency requires Teradata to audit  events as defined in Publication 1075; 
Coordinates the security audit function with other organizational entities requiring audit-related information to enhance mutual support and to help guide the selection of auditable events; 
</t>
  </si>
  <si>
    <t xml:space="preserve">Review the logging mechanism to see what elements are recorded. The following elements are selected to be recorded in the logs:  
a) User ID (if available), but do not log password used; 
b) Action/request attempted (particularly: database queries, table changes, etc);
c) Success or failure of the action; and
d) Date/time stamp of the event 
</t>
  </si>
  <si>
    <t xml:space="preserve">1. Sufficient security relevant data is captured in system logs. </t>
  </si>
  <si>
    <t>HAU22</t>
  </si>
  <si>
    <t>HAU22: Content of Audit records is not sufficient.</t>
  </si>
  <si>
    <t>TD-16</t>
  </si>
  <si>
    <t>AU-2</t>
  </si>
  <si>
    <t>Audit Events</t>
  </si>
  <si>
    <t>Checks to ensure successful and unsuccessful login and logout activity is logged.</t>
  </si>
  <si>
    <t>Verify login/logout events are audited by the following process:
DBAs can run security scripts on tables</t>
  </si>
  <si>
    <t>1. Successful logins and logouts are logged.
2. Unsuccessful logins are logged.</t>
  </si>
  <si>
    <t>HAU21</t>
  </si>
  <si>
    <t>HAU21: System does not audit all attempts to gain access</t>
  </si>
  <si>
    <t>TD-17</t>
  </si>
  <si>
    <t>The Teradata produces audit records that contain sufficient information to establish what events occurred, the sources of the events, and the outcomes of the events (i.e., capture access, modification, deletion and movement of FTI by each unique user).</t>
  </si>
  <si>
    <t>1. Examine the access logs and have the administrator point out the access events surrounding FTI data.
Request the DBA to run security scripts on tables to validate the audit capability.
OS: N/A
DB: DBC.DBQLT     
2. Examine the audit events in the log to verify access, modification, deletion and movement of FTI in and out of the data warehouse is captured.</t>
  </si>
  <si>
    <t xml:space="preserve">1. Within the data warehouse and/or application auditing is enabled to the extent necessary to capture access, modification, deletion and movement of FTI by each unique user. This auditing requirement also applies to data tables or databases embedded in or residing outside of the application. </t>
  </si>
  <si>
    <t>HAU17</t>
  </si>
  <si>
    <t>HAU17: Audit logs do not capture sufficient auditable events.</t>
  </si>
  <si>
    <t>TD-18</t>
  </si>
  <si>
    <t>AU-4</t>
  </si>
  <si>
    <t>Audit Storage Capacity</t>
  </si>
  <si>
    <t>The organization allocates sufficient audit record storage capacity and configures auditing to reduce the likelihood of such capacity being exceeded.</t>
  </si>
  <si>
    <t xml:space="preserve">1. Examine example log tables
Collection, review, retention are set by customer policy.
DBAs can run security scripts on tables
</t>
  </si>
  <si>
    <t xml:space="preserve">1. Complete log history is maintained in DBMS in appropriate table(s).  Allocation storage is maintained as part of DBMS maintenance.  Audit security logs are archived to a central log server when the tablespace nears a defined capacity.
</t>
  </si>
  <si>
    <t xml:space="preserve">There is no audit log size.  The audit log keeps getting written to until all PERM space is taken up.  It never happens but theoretically it could.  If that were to happen, Teradata would shutdown.  Events would not overwrite existing logs or continue auditing without logging.
</t>
  </si>
  <si>
    <t xml:space="preserve">HAU23
HAU16
</t>
  </si>
  <si>
    <t>HAU23: Audit storage capacity threshold has not been defined
HAU16: A centralized automated audit log analysis solution is not implemented</t>
  </si>
  <si>
    <t>TD-19</t>
  </si>
  <si>
    <t>AU-5</t>
  </si>
  <si>
    <t>Response to Audit Processing Failures</t>
  </si>
  <si>
    <t xml:space="preserve">The Teradata alerts appropriate organizational officials in the event of an audit processing failure and takes the additional actions. </t>
  </si>
  <si>
    <t>Examine system audit features/options to determine if the  information system alerts appropriate organizational officials in the event of an audit processing failure and takes the following additional actions: [Assignment: organization-defined actions to be taken (e.g., shut down information system, overwrite oldest audit records, stop generating audit records)].
Collection, review, retention are set by customer policy.
DBAs can run security scripts on tables</t>
  </si>
  <si>
    <t>The information system alerts appropriate organizational officials in the event of an audit processing failure and takes the following additional actions: Assignment: organization-defined actions to be taken (e.g., shut down information system, overwrite oldest audit records, stop generating audit records).</t>
  </si>
  <si>
    <t>Below is the code to turn Access Logging on for every function performed  BEGIN LOGGING WITH TEXT ON FIRST AND LAST  EXECUTE, 
SELECT, 
INSERT, 
UPDATE, 
DELETE, 
INDEX, 
REFERENCES, 
DUMP, 
RESTORE, 
CHECKPOINT, 
EXECUTE PROCEDURE, 
ALTER PROCEDURE, 
GRANT, 
EXECUTE FUNCTION, 
ALTER FUNCTION, 
ALTER EXTERNAL PROCEDURE, 
CREATE TABLE, 
CREATE VIEW, 
CREATE  MACRO, 
CREATE DATABASE, 
CREATE USER, 
CREATE TRIGGER, 
CREATE PROCEDURE, 
CREATE FUNCTION, 
CREATE EXTERNAL PROCEDURE, 
CREATE AUTHORIZATION, 
DROP TABLE, 
DROP VIEW, 
DROP MACRO, 
DROP DATABASE, 
DROP USER, 
DROP TRIGGER, 
DROP PROCEDURE, 
DROP FUNCTION, 
DROP AUTHORIZATION 
ON Database "TDWProdIRS";</t>
  </si>
  <si>
    <t>HAU24</t>
  </si>
  <si>
    <t>HAU24: Administrators are not notified when audit storage threshold is reached</t>
  </si>
  <si>
    <t>TD-20</t>
  </si>
  <si>
    <t>AU-7</t>
  </si>
  <si>
    <t>Audit Reduction and Report Generation</t>
  </si>
  <si>
    <t>The Teradata provides an audit reduction and report generation capability.</t>
  </si>
  <si>
    <t>Verify that the agency provides an audit reduction and report generation capability for data residing within the Teradata environment.</t>
  </si>
  <si>
    <t>The information system provides an audit reduction and report generation capability.</t>
  </si>
  <si>
    <t>HAU9</t>
  </si>
  <si>
    <t>HAU9: No log reduction system exists</t>
  </si>
  <si>
    <t>TD-21</t>
  </si>
  <si>
    <t>AU-8</t>
  </si>
  <si>
    <t>Time Stamps</t>
  </si>
  <si>
    <t>The Teradata provides time stamps for use in audit record generation.</t>
  </si>
  <si>
    <t>Verify that the Teradata provides synchronized time stamp information in audit record generation.
OS: cat /etc/ntp.conf
DB  DBC.LogonOffV
User, timestamp, and SQL information is captured in DBQL table.  Time service is configured in etc/ntp.conf in Linux OS</t>
  </si>
  <si>
    <t>The information system provides synchronized time stamp data for use in audit record generation.</t>
  </si>
  <si>
    <t>HAU12
HAU11</t>
  </si>
  <si>
    <t>HAU12: Audit records are not time stamped
HAU11: NTP is not properly implemented</t>
  </si>
  <si>
    <t>TD-22</t>
  </si>
  <si>
    <t>AU-9</t>
  </si>
  <si>
    <t>Protection of Audit Information</t>
  </si>
  <si>
    <t>Checks to see if the Teradata protects audit information and audit tools from unauthorized access, modification, and deletion.</t>
  </si>
  <si>
    <t xml:space="preserve">1. Locate the table(s) that store the application audit log files within the DBMS.  Examine the properties of the log files.  
2. Verify the table permissions to ensure read, write and delete access is only granted to personnel responsible for maintaining and reviewing the audit logs.
</t>
  </si>
  <si>
    <t>1. The application does not permit modification of logged or historical information.  
2. Access to the application audit logs is restricted to personnel responsible for maintaining and reviewing the audit logs (e.g., security administrator).</t>
  </si>
  <si>
    <t>HAU10</t>
  </si>
  <si>
    <t>HAU10: Audit logs are not properly protected</t>
  </si>
  <si>
    <t>TD-23</t>
  </si>
  <si>
    <t>IA-4</t>
  </si>
  <si>
    <t>Identifier Management</t>
  </si>
  <si>
    <t>The Teradata uniquely identifies and authenticates users and devices before establishing a connection.</t>
  </si>
  <si>
    <t>Verify that all user accounts have unique account names by performing the following:
DBAs can run security scripts on tables
If LDAP is used the Teradata relies on the control implemented by Windows® Active Directory.  The uniqueness of all accounts will need to be verified on the Windows® AD Domain Controller.</t>
  </si>
  <si>
    <t>Every Teradata account name is unique.  Accounts do not have the same user account name.</t>
  </si>
  <si>
    <t>HAC20</t>
  </si>
  <si>
    <t>HAC20: Agency duplicates usernames</t>
  </si>
  <si>
    <t>TD-24</t>
  </si>
  <si>
    <t>IA-5</t>
  </si>
  <si>
    <t>Authenticator Management</t>
  </si>
  <si>
    <t>Agency has defined appropriate rules for password management in Teradata (e.g. minimum/maximum length, complexity, etc.)</t>
  </si>
  <si>
    <t>If LDAP is not used, verify password configuration based on the following:
DB password criteria is set by DBC--usually in profiles
If LDAP is used the Teradata relies on the control implemented by Windows® Active Directory.  The password minimum/maximum length and complexity settings will need to be verified on the Windows® AD Domain Controller.</t>
  </si>
  <si>
    <t xml:space="preserve">Passwords are a minimum length of 14 characters in a combination of alpha, numeric, and special characters (i.e., complexity requirements).  </t>
  </si>
  <si>
    <t>HPW3
HPW12
HPW19</t>
  </si>
  <si>
    <t>HPW3: Minimum password length is too short
HPW12: Passwords do not meet complexity requirements
HPW19: More than one Publication 1075 password requirement is not met</t>
  </si>
  <si>
    <t>TD-25</t>
  </si>
  <si>
    <t>The Teradata shall routinely prompt users to change their passwords within 5-14 days before such password expires.</t>
  </si>
  <si>
    <t>If LDAP is not used, verify password expiration notification:
Set in AD Group Policy
In DB, password parameters are set in the global setting or user profile:
PASSWORD [ATTRIBUTES] =
{ (attribute = &lt;val&gt; | NULL, [ ... ,attribute = &lt;val&gt; | NULL])
|
NULL }
where attribute is one of the following in any order:
EXPIRE = n
MINCHAR = n
MAXCHAR = n
DIGITS = c
SPECCHAR = c
RESTRICTWORDS = c
MAXLOGONATTEMPTS = n
LOCKEDUSEREXPIRE = n
REUSE = n
If LDAP is used the Teradata relies on the control implemented by Windows® Active Directory.  The password change warning setting will need to be verified on the Windows® AD Domain Controller.</t>
  </si>
  <si>
    <t>The application prompts users to change their passwords within 5-14 days before such password expires.</t>
  </si>
  <si>
    <t>HPW7</t>
  </si>
  <si>
    <t>HPW7: Password change notification is not sufficient</t>
  </si>
  <si>
    <t>TD-26</t>
  </si>
  <si>
    <t xml:space="preserve">Users shall be prohibited from using their last six passwords to deter reuse of the same password. </t>
  </si>
  <si>
    <t>If LDAP is not used, verify password history requirement.
OS:  /etc/security/pam_pwcheck.conf
DB: dbc.ProfileInfoV
If LDAP is used the Teradata relies on the control implemented by Windows® Active Directory.  The password history setting will need to be verified on the Windows® AD Domain Controller.</t>
  </si>
  <si>
    <t>Users are prohibited from using their last 24 passwords to deter reuse of the same password.</t>
  </si>
  <si>
    <t>3/3/14: Updated to 24 passwords remembered.</t>
  </si>
  <si>
    <t>HPW6</t>
  </si>
  <si>
    <t>HPW6: Password history is insufficient</t>
  </si>
  <si>
    <t>TD-27</t>
  </si>
  <si>
    <t>Maximum Password Age is enforced.</t>
  </si>
  <si>
    <t xml:space="preserve">If LDAP is not used, verify password maximum length requirement based on the following:
OS:  /etc/security/pam_pwcheck.conf
DB: DBC.ProfileInfoV
If LDAP is used the Teradata relies on the control implemented by Windows® Active Directory.  The maximum password age setting will need to be verified on the Windows® AD Domain Controller.
</t>
  </si>
  <si>
    <t>The maximum password age is configured to 90 days or less for privileged user accounts, and for standard user accounts.</t>
  </si>
  <si>
    <t>HPW2</t>
  </si>
  <si>
    <t>HPW2: Password does not expire timely</t>
  </si>
  <si>
    <t>TD-28</t>
  </si>
  <si>
    <t>Minimum Password Age is enforced.</t>
  </si>
  <si>
    <t xml:space="preserve">If LDAP is not used, verify password minimum length requirement based on the following:
If LDAP is used the Teradata relies on the control implemented by Windows® Active Directory.  The minimum password age setting will need to be verified on the Windows® AD Domain Controller.
</t>
  </si>
  <si>
    <t xml:space="preserve">The minimum password age is configured to be 1 day or more. </t>
  </si>
  <si>
    <t>3/3/14: Updated to 1 day.</t>
  </si>
  <si>
    <t>HPW4</t>
  </si>
  <si>
    <t>HPW4: Minimum password age does not exist</t>
  </si>
  <si>
    <t>TD-29</t>
  </si>
  <si>
    <t>Checks to ensure new users must change their password upon initial login to the application.</t>
  </si>
  <si>
    <t xml:space="preserve">Verify that new users must change their password upon initial login if using authentication provided by Teradata.
If LDAP is used the Teradata relies on the control implemented by Windows® Active Directory.  The "required to change password upon first login" will need to be verified on the Windows® AD Domain Controller.
</t>
  </si>
  <si>
    <t xml:space="preserve">The account configuration requirement that the user must change password upon first login flag is set to True.
</t>
  </si>
  <si>
    <t>HPW20</t>
  </si>
  <si>
    <t>HPW20: User is not required to change password upon first use</t>
  </si>
  <si>
    <t>TD-30</t>
  </si>
  <si>
    <t>IA-6</t>
  </si>
  <si>
    <t>Authenticator Feedback</t>
  </si>
  <si>
    <t>Test / 
Examine</t>
  </si>
  <si>
    <t>Checks to see if the Teradata obscures feedback of authentication information during the authentication process to protect the information from possible exploitation/use by unauthorized individuals.</t>
  </si>
  <si>
    <t>1. Examine during login to the application that the user's password is obscured on screen during input.
2. Test the application by forcing a bad login through entering an invalid password and observe the onscreen feedback.
If LDAP is used the Teradata relies on the control implemented by Windows® Active Directory, which implements this requirement by default.</t>
  </si>
  <si>
    <t>1. Passwords are masked during input.
2. Invalid login reports message of bad login or password, thus not providing information of what was wrong (the password or the login).
If LDAP is used the Teradata relies on the control implemented by Windows® Active Directory, which implements this requirement by default.</t>
  </si>
  <si>
    <t>HPW8</t>
  </si>
  <si>
    <t>HPW8: Passwords are displayed on screen when entered</t>
  </si>
  <si>
    <t>TD-31</t>
  </si>
  <si>
    <t>AC-12</t>
  </si>
  <si>
    <t>Session Termination</t>
  </si>
  <si>
    <t>Checks to ensure the application automatically terminates connections after 30 minutes of inactivity.</t>
  </si>
  <si>
    <t>Network connections are automatically terminated after 30 minutes of inactivity.</t>
  </si>
  <si>
    <t>3/3/14: Updated to 30 minutes.</t>
  </si>
  <si>
    <t>HSC25</t>
  </si>
  <si>
    <t>HSC25: Network sessions do not timeout per Publication 1075 requirements</t>
  </si>
  <si>
    <t>TD-32</t>
  </si>
  <si>
    <t>SC-13</t>
  </si>
  <si>
    <t>Cryptographic Protection</t>
  </si>
  <si>
    <t>Checks to ensure the application uses an approved cryptographic module.</t>
  </si>
  <si>
    <t xml:space="preserve">If the application does not utilize encryption, key exchange, digital signature or hash, FIPS 140 cryptography is not required this check is not applicable.
Examine and verify that all cryptography functions used by the application are FIPS-140 validated cryptographic modules.  
The National Institute of Standards and Technology's FIPS 140-1 and FIPS 140 Vendor List is http://csrc.nist.gov/cryptval/.
Note - CMVP stopped accepting FIPS 140 submissions for new validation certificates of 9/21/2021. However, it is still valid as of 9/30/2021 without an announced end of life date. Check the NIST website for further guidance.
</t>
  </si>
  <si>
    <t xml:space="preserve">The application uses approved FIPS 140 compliant modules. </t>
  </si>
  <si>
    <t>HSC42</t>
  </si>
  <si>
    <t>HSC42: Encryption capabilities do not meet the latest FIPS 140 requirements</t>
  </si>
  <si>
    <t>TD-33</t>
  </si>
  <si>
    <t>SC-2</t>
  </si>
  <si>
    <t>Application Partitioning</t>
  </si>
  <si>
    <t>Checks to see if the Teradata separates user functionality (including user interface services) from Teradata management functionality.</t>
  </si>
  <si>
    <t xml:space="preserve">Interview the Teradata administrator or examine the application documentation to determine how management and user interface services are separate.  
</t>
  </si>
  <si>
    <t xml:space="preserve">The Teradata system provides separate management and user interface services to prevent management-related information or functionality from being presented to non-privileged users.  
</t>
  </si>
  <si>
    <t>This is part of the TTU. CAMS uses a Teradata database instance and the policies and protection of the database is maintained by the database administrator.</t>
  </si>
  <si>
    <t>CMVP stopped accepting FIPS 140-2 submissions for new validation certificates on 9/21/2021. However, many 140-2 certificates will be valid through 2026. Check the NIST website for further guidance.</t>
  </si>
  <si>
    <t>HCM20</t>
  </si>
  <si>
    <t>HCM20: Application interfaces are not separated from management functionality</t>
  </si>
  <si>
    <t>TD-34</t>
  </si>
  <si>
    <t>SC-10</t>
  </si>
  <si>
    <t>Network Disconnect</t>
  </si>
  <si>
    <t>Checks to see if Teradata allows users to initiate a logout process to terminate the session and displays an explicitly logout message to notify the user that the session has been successfully and securely terminated.</t>
  </si>
  <si>
    <t xml:space="preserve">Interview the administrator to determine if the Teradata provides users with a method to initiate a logout function through the user interface and notifies the user that the connection has been successfully terminated.
</t>
  </si>
  <si>
    <t>Teradata provides users with a method to initiate a logout function through the user interface and notifies the user that the connection has been successfully terminated.</t>
  </si>
  <si>
    <t>HAC44</t>
  </si>
  <si>
    <t>HAC44: System does not have a manual log off feature</t>
  </si>
  <si>
    <t>TD-35</t>
  </si>
  <si>
    <t>SC-4</t>
  </si>
  <si>
    <t xml:space="preserve">Information in Shared System Resources
 </t>
  </si>
  <si>
    <t>Initial FTI extract does not remain on initial receipt machine after imported into the Data Warehouse.</t>
  </si>
  <si>
    <t>Interview the administrator and/or network personnel and determine what happens to the original FTI extract after it has been loaded into the Data Warehouse.</t>
  </si>
  <si>
    <t>The agency has documented procedures in place for the removal or backing up of the original FTI extract, after it has been loaded into the Data Warehouse.</t>
  </si>
  <si>
    <t>HSC10
HSC12</t>
  </si>
  <si>
    <t>HSC10: FTI is not properly deleted / destroyed
HSC12: Original FTI extracts are not protected after ETL process</t>
  </si>
  <si>
    <t>TD-36</t>
  </si>
  <si>
    <t>Checks to ensure the agency adequately protects FTI in reports or products stored outside of the application.</t>
  </si>
  <si>
    <t>Interview the administrator to determine if a documented procedure exists for handling reports which contain FTI. Reports containing FTI, if kept, must be stored in an enterprise system which is approved to process FTI.
Check whether files containing FTI are easily identifiable as containing FTI.</t>
  </si>
  <si>
    <t>Files containing FTI are maintained as part of an enterprise system for storing information; files are easily identifiable.
The agency properly restricts access to the reports or products.</t>
  </si>
  <si>
    <t>HSI30</t>
  </si>
  <si>
    <t>HSI30: System output is not secured in accordance with Publication 1075</t>
  </si>
  <si>
    <t>TD-37</t>
  </si>
  <si>
    <t xml:space="preserve">Checks to ensure the application prevents unauthorized and unintended information transfer via shared system resources.
</t>
  </si>
  <si>
    <t xml:space="preserve">Examine the system architecture and interview the system administrator to verify the application does not store FTI in a system cache, registers, main memory, or secondary storage after a user session is terminated.
</t>
  </si>
  <si>
    <t>Temporary files/objects that may contain FTI, including encrypted files, are not released to any system cache, registers, main memory or secondary storage when a user session is terminated.  Volatile and materialized tables are automatically dropped at session end.</t>
  </si>
  <si>
    <t>HRM10</t>
  </si>
  <si>
    <t>HRM10: Client side caching utility has not been implemented</t>
  </si>
  <si>
    <t>TD-38</t>
  </si>
  <si>
    <t>SC-8</t>
  </si>
  <si>
    <t>Transmission Confidentiality and Integrity</t>
  </si>
  <si>
    <t>The information system protects the confidentiality of transmitted information.</t>
  </si>
  <si>
    <t>Interview the administrator and examine system settings to determine how data is encrypted using ODBC/JBDC driver and setting encryption on in the DB. Determine if the environment requires a TLS layer for client to CAMS  application server secure transmission of data. Determine if the application server to database connection uses Teradata encryption.</t>
  </si>
  <si>
    <t>The information system protects the confidentiality of transmitted information by using TLS 1.2 or above.</t>
  </si>
  <si>
    <t>Turning the ODBC encryption on.
1) When setting up a new ODBC connection,  at the bottom of the ODBC setup page click on the "Options" button.
2) A Drivers option screen will display, with a set of check boxes.  Second from the bottom is Enable Encryption.  Check this, and encryption will be turned on for that ODBC connection.</t>
  </si>
  <si>
    <t>Note - As of 9/30/2021, TLS 1.2 does not have an announced end of life date and is still acceptable.  Refer to NIST 800-52 Rev 2 for further information.</t>
  </si>
  <si>
    <t>TD-39</t>
  </si>
  <si>
    <t>SI-10</t>
  </si>
  <si>
    <t>Information Input Validation</t>
  </si>
  <si>
    <t>Teradata checks the validity of information inputs.</t>
  </si>
  <si>
    <t>1. Verify that all data and query requests submitted by users are checked for validity before they are processed (i.e., text and special characters are not accepted when a field is expected to contain only numbers).
2. Verify that all data sources are loaded into a staging database and the data is validated before it is loaded into the production data warehouse.</t>
  </si>
  <si>
    <t>1. The information system checks the validity of information inputs.  CAMS enforces character data validation rules within the application based on the business rules for data entry. Only default character sets are used within the CAMS application and ColdFusion defaults. 
2. All data sources are loaded into a staging database during ETL and the data is validated before it is loaded into the production data warehouse.</t>
  </si>
  <si>
    <t>HSI19</t>
  </si>
  <si>
    <t>HSI19: Data inputs are not being validated</t>
  </si>
  <si>
    <t>TD-40</t>
  </si>
  <si>
    <t>SA-10</t>
  </si>
  <si>
    <t>Developer Configuration Management</t>
  </si>
  <si>
    <t>The agency requires that Teradata developers/ integrators perform configuration management during Teradata design, development, implementation, and operation.  Control changes are managed and go through agency approval.</t>
  </si>
  <si>
    <t>1. Verify how patch, update and security testing is performed in the development environment (i.e., is it performed by Teradata within their domain before delivering the patch/update software to the agency, or is it performed in an agency pre-production environment with Teradata's assistance?</t>
  </si>
  <si>
    <t>All patch/update/security testing is performed in accordance with organizational procedures. The agency tests changes before making them in production.
Significant changes are controlled and approved by agency management.</t>
  </si>
  <si>
    <t>Per vendor description of services, developer configuration is performed prior to certification for the customers on a separate development environment.</t>
  </si>
  <si>
    <t>HCM34
HCM6</t>
  </si>
  <si>
    <t>HCM34: Agency does not control significant changes to systems via an approval process
HCM6: Agency does not control routine operational changes to systems via an approval process</t>
  </si>
  <si>
    <t>TD-41</t>
  </si>
  <si>
    <t>CP-9</t>
  </si>
  <si>
    <t>Information System Backup</t>
  </si>
  <si>
    <t>The agency protects the confidentiality and integrity of Teradata backup information for end-user or system resources at the storage location.</t>
  </si>
  <si>
    <t>Interview the system and verify logical protections of any sensitive database content (i.e., all databases containing FTI) in the backup environment.
Review the use of encryption and access controls in the backup environment.</t>
  </si>
  <si>
    <t>The Teradata database content (i.e., all databases containing FTI) are properly protected in system backups.
Note: If the system is not backed up, this control is N/A.</t>
  </si>
  <si>
    <t>HCP5</t>
  </si>
  <si>
    <t>HCP5: Backup data is not adequately protected</t>
  </si>
  <si>
    <t>Do not edit below</t>
  </si>
  <si>
    <t>Info</t>
  </si>
  <si>
    <t>Automated</t>
  </si>
  <si>
    <t>Test (Automated)</t>
  </si>
  <si>
    <t>Test (Manual)</t>
  </si>
  <si>
    <t>Criticality Ratings</t>
  </si>
  <si>
    <t>Change Log</t>
  </si>
  <si>
    <t>Version</t>
  </si>
  <si>
    <t>Date</t>
  </si>
  <si>
    <t>Description of Changes</t>
  </si>
  <si>
    <t>Author</t>
  </si>
  <si>
    <t>9.23/2013</t>
  </si>
  <si>
    <t>First Release</t>
  </si>
  <si>
    <t>Updates based on Publication 1075.  See SCSEM notes column for specific updates.</t>
  </si>
  <si>
    <t>Added baseline Criticality Score and Issue Codes, weighted test cases based on criticality, and updated Results Tab</t>
  </si>
  <si>
    <t>Removed duplicative test cases, added test cases per latest Publication 1075, re-assigned issue codes and revised weighted risk formulas</t>
  </si>
  <si>
    <t>Session terminations set to 30 minutes, account automated unlock set to 15 minutes, TLS requirements raised to TLS 1.2, Issue code changes</t>
  </si>
  <si>
    <t>Moved Risk Rating to column AA, deleted lagging spaces from HAC40 and HSA14 in IC Table</t>
  </si>
  <si>
    <t>Updated issue code table</t>
  </si>
  <si>
    <t>Minor Fix - Changed to TLS1.1 or greater allowed</t>
  </si>
  <si>
    <t>Internal Update</t>
  </si>
  <si>
    <t>Internal Updates</t>
  </si>
  <si>
    <t>Internal Updates and Updated issue code table</t>
  </si>
  <si>
    <t>Updated based on IRS Publication 1075 (November 2021) Internal updates and Issue Code Table updates</t>
  </si>
  <si>
    <t>Description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</si>
  <si>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</si>
  <si>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</si>
  <si>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</si>
  <si>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</si>
  <si>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</si>
  <si>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</si>
  <si>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</si>
  <si>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</si>
  <si>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</si>
  <si>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</si>
  <si>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</si>
  <si>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</si>
  <si>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</si>
  <si>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</si>
  <si>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</si>
  <si>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</si>
  <si>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</si>
  <si>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</si>
  <si>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</si>
  <si>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</si>
  <si>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</si>
  <si>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</si>
  <si>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</si>
  <si>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</si>
  <si>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</si>
  <si>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</si>
  <si>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</si>
  <si>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</si>
  <si>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</si>
  <si>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</si>
  <si>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</si>
  <si>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</si>
  <si>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</si>
  <si>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</si>
  <si>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</si>
  <si>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</si>
  <si>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</si>
  <si>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</si>
  <si>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</si>
  <si>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</si>
  <si>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</si>
  <si>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</si>
  <si>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</si>
  <si>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</si>
  <si>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</si>
  <si>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</si>
  <si>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</si>
  <si>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</si>
  <si>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</si>
  <si>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</si>
  <si>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</si>
  <si>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</si>
  <si>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</si>
  <si>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</si>
  <si>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</si>
  <si>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</si>
  <si>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</si>
  <si>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</si>
  <si>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</si>
  <si>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</si>
  <si>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</si>
  <si>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</si>
  <si>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</si>
  <si>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</si>
  <si>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</si>
  <si>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</si>
  <si>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</si>
  <si>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</si>
  <si>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</si>
  <si>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</si>
  <si>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</si>
  <si>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</si>
  <si>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</si>
  <si>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</si>
  <si>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</si>
  <si>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</si>
  <si>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</si>
  <si>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</si>
  <si>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</si>
  <si>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</si>
  <si>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</si>
  <si>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</si>
  <si>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</si>
  <si>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</si>
  <si>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</si>
  <si>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</si>
  <si>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</si>
  <si>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</si>
  <si>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</si>
  <si>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</si>
  <si>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</si>
  <si>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</si>
  <si>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</si>
  <si>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</si>
  <si>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</si>
  <si>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</si>
  <si>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</si>
  <si>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</si>
  <si>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</si>
  <si>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</si>
  <si>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</si>
  <si>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</si>
  <si>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</si>
  <si>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</si>
  <si>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</si>
  <si>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</si>
  <si>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</si>
  <si>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</si>
  <si>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</si>
  <si>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</si>
  <si>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</si>
  <si>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</si>
  <si>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</si>
  <si>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</si>
  <si>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</si>
  <si>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</si>
  <si>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</si>
  <si>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</si>
  <si>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</si>
  <si>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</si>
  <si>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</si>
  <si>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</si>
  <si>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</si>
  <si>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</si>
  <si>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</si>
  <si>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</si>
  <si>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</si>
  <si>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</si>
  <si>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</si>
  <si>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</si>
  <si>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</si>
  <si>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</si>
  <si>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</si>
  <si>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</si>
  <si>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</si>
  <si>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</si>
  <si>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</si>
  <si>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</si>
  <si>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</si>
  <si>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</si>
  <si>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</si>
  <si>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</si>
  <si>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</si>
  <si>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</si>
  <si>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</si>
  <si>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</si>
  <si>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</si>
  <si>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</si>
  <si>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</si>
  <si>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</si>
  <si>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</si>
  <si>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</si>
  <si>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</si>
  <si>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</si>
  <si>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</si>
  <si>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</si>
  <si>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</si>
  <si>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</si>
  <si>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</si>
  <si>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</si>
  <si>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</si>
  <si>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</si>
  <si>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</si>
  <si>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</si>
  <si>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</si>
  <si>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</si>
  <si>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</si>
  <si>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</si>
  <si>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</si>
  <si>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</si>
  <si>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</si>
  <si>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</si>
  <si>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</si>
  <si>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</si>
  <si>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</si>
  <si>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</si>
  <si>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</si>
  <si>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</si>
  <si>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</si>
  <si>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</si>
  <si>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</si>
  <si>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</si>
  <si>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</si>
  <si>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</si>
  <si>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</si>
  <si>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</si>
  <si>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</si>
  <si>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</si>
  <si>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</si>
  <si>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</si>
  <si>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</si>
  <si>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</si>
  <si>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</si>
  <si>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</si>
  <si>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</si>
  <si>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</si>
  <si>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</si>
  <si>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</si>
  <si>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</si>
  <si>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</si>
  <si>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</si>
  <si>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</si>
  <si>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</si>
  <si>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</si>
  <si>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</si>
  <si>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</si>
  <si>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</si>
  <si>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</si>
  <si>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</si>
  <si>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</si>
  <si>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</si>
  <si>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</si>
  <si>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</si>
  <si>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</si>
  <si>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</si>
  <si>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</si>
  <si>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</si>
  <si>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</si>
  <si>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</si>
  <si>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</si>
  <si>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</si>
  <si>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</si>
  <si>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</si>
  <si>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</si>
  <si>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</si>
  <si>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</si>
  <si>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</si>
  <si>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</si>
  <si>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</si>
  <si>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</si>
  <si>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</si>
  <si>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</si>
  <si>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</si>
  <si>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</si>
  <si>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</si>
  <si>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</si>
  <si>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</si>
  <si>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</si>
  <si>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</si>
  <si>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</si>
  <si>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</si>
  <si>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</si>
  <si>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</si>
  <si>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</si>
  <si>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</si>
  <si>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</si>
  <si>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</si>
  <si>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</si>
  <si>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</si>
  <si>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</si>
  <si>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</si>
  <si>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</si>
  <si>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</si>
  <si>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</si>
  <si>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</si>
  <si>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</si>
  <si>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</si>
  <si>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</si>
  <si>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</si>
  <si>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</si>
  <si>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</si>
  <si>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</si>
  <si>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</si>
  <si>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</si>
  <si>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</si>
  <si>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</si>
  <si>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</si>
  <si>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</si>
  <si>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</si>
  <si>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</si>
  <si>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</si>
  <si>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</si>
  <si>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</si>
  <si>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</si>
  <si>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</si>
  <si>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</si>
  <si>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</si>
  <si>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</si>
  <si>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</si>
  <si>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</si>
  <si>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</si>
  <si>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</si>
  <si>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</si>
  <si>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</si>
  <si>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</si>
  <si>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</si>
  <si>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</si>
  <si>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</si>
  <si>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</si>
  <si>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</si>
  <si>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</si>
  <si>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</si>
  <si>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</si>
  <si>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</si>
  <si>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</si>
  <si>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</si>
  <si>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</si>
  <si>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</si>
  <si>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</si>
  <si>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</si>
  <si>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</si>
  <si>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</si>
  <si>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</si>
  <si>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</si>
  <si>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</si>
  <si>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</si>
  <si>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</si>
  <si>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</si>
  <si>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</si>
  <si>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</si>
  <si>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</si>
  <si>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</si>
  <si>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</si>
  <si>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</si>
  <si>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</si>
  <si>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</si>
  <si>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</si>
  <si>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</si>
  <si>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</si>
  <si>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</si>
  <si>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</si>
  <si>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</si>
  <si>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</si>
  <si>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</si>
  <si>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</si>
  <si>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</si>
  <si>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</si>
  <si>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</si>
  <si>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</si>
  <si>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</si>
  <si>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</si>
  <si>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</si>
  <si>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</si>
  <si>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</si>
  <si>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</si>
  <si>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</si>
  <si>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</si>
  <si>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</si>
  <si>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</si>
  <si>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</si>
  <si>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</si>
  <si>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</si>
  <si>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</si>
  <si>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</si>
  <si>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</si>
  <si>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</si>
  <si>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</si>
  <si>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</si>
  <si>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</si>
  <si>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</si>
  <si>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</si>
  <si>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</si>
  <si>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</si>
  <si>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</si>
  <si>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</si>
  <si>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</si>
  <si>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</si>
  <si>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</si>
  <si>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</si>
  <si>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</si>
  <si>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</si>
  <si>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</si>
  <si>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</si>
  <si>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</si>
  <si>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</si>
  <si>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</si>
  <si>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</si>
  <si>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</si>
  <si>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</si>
  <si>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</si>
  <si>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</si>
  <si>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</si>
  <si>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</si>
  <si>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</si>
  <si>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</si>
  <si>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</si>
  <si>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</si>
  <si>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</si>
  <si>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</si>
  <si>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</si>
  <si>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</si>
  <si>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</si>
  <si>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</si>
  <si>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</si>
  <si>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</si>
  <si>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</si>
  <si>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</si>
  <si>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</si>
  <si>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</si>
  <si>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</si>
  <si>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</si>
  <si>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</si>
  <si>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</si>
  <si>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</si>
  <si>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</si>
  <si>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</si>
  <si>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</si>
  <si>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</si>
  <si>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</si>
  <si>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</si>
  <si>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</si>
  <si>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</si>
  <si>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</si>
  <si>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</si>
  <si>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</si>
  <si>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</si>
  <si>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</si>
  <si>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</si>
  <si>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</si>
  <si>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</si>
  <si>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</si>
  <si>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</si>
  <si>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</si>
  <si>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</si>
  <si>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</si>
  <si>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</si>
  <si>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</si>
  <si>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</si>
  <si>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</si>
  <si>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</si>
  <si>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</si>
  <si>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</si>
  <si>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</si>
  <si>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</si>
  <si>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</si>
  <si>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</si>
  <si>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</si>
  <si>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</si>
  <si>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</si>
  <si>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</si>
  <si>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</si>
  <si>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</si>
  <si>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</si>
  <si>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</si>
  <si>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</si>
  <si>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</si>
  <si>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</si>
  <si>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</si>
  <si>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</si>
  <si>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</si>
  <si>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</si>
  <si>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</si>
  <si>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</si>
  <si>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</si>
  <si>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</si>
  <si>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</si>
  <si>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</si>
  <si>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</si>
  <si>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</si>
  <si>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</si>
  <si>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</si>
  <si>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</si>
  <si>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</si>
  <si>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</si>
  <si>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</si>
  <si>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</si>
  <si>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</si>
  <si>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</si>
  <si>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</si>
  <si>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</si>
  <si>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</si>
  <si>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</si>
  <si>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</si>
  <si>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</si>
  <si>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</si>
  <si>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</si>
  <si>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</si>
  <si>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</si>
  <si>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</si>
  <si>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</si>
  <si>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</si>
  <si>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</si>
  <si>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</si>
  <si>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</si>
  <si>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</si>
  <si>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</si>
  <si>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</si>
  <si>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</si>
  <si>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</si>
  <si>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</si>
  <si>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</si>
  <si>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</si>
  <si>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</si>
  <si>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</si>
  <si>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</si>
  <si>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</si>
  <si>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</si>
  <si>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</si>
  <si>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</si>
  <si>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</si>
  <si>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</si>
  <si>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</si>
  <si>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</si>
  <si>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</si>
  <si>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</si>
  <si>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</si>
  <si>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</si>
  <si>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</si>
  <si>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</si>
  <si>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</si>
  <si>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</si>
  <si>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</si>
  <si>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</si>
  <si>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</si>
  <si>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</si>
  <si>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</si>
  <si>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</si>
  <si>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</si>
  <si>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</si>
  <si>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</si>
  <si>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</si>
  <si>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</si>
  <si>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</si>
  <si>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</si>
  <si>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</si>
  <si>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</si>
  <si>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</si>
  <si>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</si>
  <si>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</si>
  <si>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</si>
  <si>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</si>
  <si>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</si>
  <si>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</si>
  <si>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</si>
  <si>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</si>
  <si>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</si>
  <si>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</si>
  <si>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</si>
  <si>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</si>
  <si>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</si>
  <si>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</si>
  <si>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</si>
  <si>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</si>
  <si>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</si>
  <si>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</si>
  <si>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</si>
  <si>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</si>
  <si>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</si>
  <si>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</si>
  <si>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</si>
  <si>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</si>
  <si>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</si>
  <si>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</si>
  <si>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</si>
  <si>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</si>
  <si>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</si>
  <si>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</si>
  <si>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</si>
  <si>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</si>
  <si>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</si>
  <si>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</si>
  <si>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</si>
  <si>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</si>
  <si>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</si>
  <si>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</si>
  <si>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</si>
  <si>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</si>
  <si>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</si>
  <si>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</si>
  <si>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</si>
  <si>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</si>
  <si>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</si>
  <si>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</si>
  <si>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</si>
  <si>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</si>
  <si>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</si>
  <si>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</si>
  <si>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</si>
  <si>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</si>
  <si>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</si>
  <si>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</si>
  <si>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</si>
  <si>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</si>
  <si>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</si>
  <si>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</si>
  <si>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</si>
  <si>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</si>
  <si>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</si>
  <si>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</si>
  <si>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</si>
  <si>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</si>
  <si>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</si>
  <si>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</si>
  <si>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</si>
  <si>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</si>
  <si>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</si>
  <si>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</si>
  <si>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</si>
  <si>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</si>
  <si>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</si>
  <si>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</si>
  <si>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</si>
  <si>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</si>
  <si>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</si>
  <si>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</si>
  <si>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</si>
  <si>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</si>
  <si>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</si>
  <si>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</si>
  <si>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</si>
  <si>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</si>
  <si>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</si>
  <si>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</si>
  <si>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</si>
  <si>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</si>
  <si>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</si>
  <si>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</si>
  <si>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</si>
  <si>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</si>
  <si>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</si>
  <si>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</si>
  <si>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</si>
  <si>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</si>
  <si>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</si>
  <si>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</si>
  <si>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</si>
  <si>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</si>
  <si>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</si>
  <si>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</si>
  <si>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</si>
  <si>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</si>
  <si>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</si>
  <si>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</si>
  <si>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</si>
  <si>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</si>
  <si>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</si>
  <si>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</si>
  <si>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</si>
  <si>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</si>
  <si>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</si>
  <si>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</si>
  <si>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</si>
  <si>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</si>
  <si>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</si>
  <si>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</si>
  <si>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</si>
  <si>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</si>
  <si>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</si>
  <si>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</si>
  <si>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</si>
  <si>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</si>
  <si>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</si>
  <si>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</si>
  <si>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</si>
  <si>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</si>
  <si>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</si>
  <si>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</si>
  <si>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</si>
  <si>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</si>
  <si>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</si>
  <si>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</si>
  <si>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</si>
  <si>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</si>
  <si>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</si>
  <si>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</si>
  <si>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</si>
  <si>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</si>
  <si>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</si>
  <si>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</si>
  <si>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</si>
  <si>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</si>
  <si>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</si>
  <si>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</si>
  <si>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</si>
  <si>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</si>
  <si>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</si>
  <si>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</si>
  <si>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</si>
  <si>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</si>
  <si>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</si>
  <si>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</si>
  <si>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</si>
  <si>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</si>
  <si>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</si>
  <si>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</si>
  <si>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</si>
  <si>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</si>
  <si>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</si>
  <si>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</si>
  <si>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</si>
  <si>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</si>
  <si>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</si>
  <si>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</si>
  <si>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</si>
  <si>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</si>
  <si>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</si>
  <si>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</si>
  <si>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</si>
  <si>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</si>
  <si>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</si>
  <si>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</si>
  <si>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</si>
  <si>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</si>
  <si>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</si>
  <si>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</si>
  <si>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</si>
  <si>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</si>
  <si>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</si>
  <si>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</si>
  <si>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</si>
  <si>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</si>
  <si>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</si>
  <si>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</si>
  <si>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</si>
  <si>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</si>
  <si>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</si>
  <si>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</si>
  <si>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</si>
  <si>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</si>
  <si>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</si>
  <si>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</si>
  <si>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</si>
  <si>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</si>
  <si>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</si>
  <si>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</si>
  <si>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</si>
  <si>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</si>
  <si>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</si>
  <si>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</si>
  <si>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</si>
  <si>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</si>
  <si>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</si>
  <si>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</si>
  <si>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</si>
  <si>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</si>
  <si>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</si>
  <si>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</si>
  <si>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</si>
  <si>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</si>
  <si>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</si>
  <si>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</si>
  <si>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</si>
  <si>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</si>
  <si>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</si>
  <si>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</si>
  <si>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</si>
  <si>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</si>
  <si>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</si>
  <si>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</si>
  <si>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</si>
  <si>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</si>
  <si>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</si>
  <si>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</si>
  <si>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</si>
  <si>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</si>
  <si>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</si>
  <si>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</si>
  <si>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</si>
  <si>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</si>
  <si>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</si>
  <si>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</si>
  <si>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</si>
  <si>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</si>
  <si>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</si>
  <si>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</si>
  <si>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</si>
  <si>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</si>
  <si>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</si>
  <si>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</si>
  <si>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</si>
  <si>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</si>
  <si>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</si>
  <si>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</si>
  <si>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</si>
  <si>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</si>
  <si>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</si>
  <si>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</si>
  <si>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</si>
  <si>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</si>
  <si>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</si>
  <si>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</si>
  <si>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</si>
  <si>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</si>
  <si>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</si>
  <si>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</si>
  <si>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</si>
  <si>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</si>
  <si>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</si>
  <si>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</si>
  <si>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</si>
  <si>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</si>
  <si>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</si>
  <si>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</si>
  <si>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</si>
  <si>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</si>
  <si>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</si>
  <si>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</si>
  <si>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</si>
  <si>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</si>
  <si>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</si>
  <si>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</si>
  <si>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</si>
  <si>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</si>
  <si>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</si>
  <si>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</si>
  <si>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</si>
  <si>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</si>
  <si>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</si>
  <si>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</si>
  <si>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</si>
  <si>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</si>
  <si>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</si>
  <si>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</si>
  <si>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</si>
  <si>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</si>
  <si>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</si>
  <si>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</si>
  <si>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</si>
  <si>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</si>
  <si>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</si>
  <si>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</si>
  <si>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</si>
  <si>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</si>
  <si>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</si>
  <si>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</si>
  <si>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</si>
  <si>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</si>
  <si>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</si>
  <si>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</si>
  <si>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</si>
  <si>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</si>
  <si>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</si>
  <si>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</si>
  <si>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</si>
  <si>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</si>
  <si>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</si>
  <si>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</si>
  <si>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</si>
  <si>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</si>
  <si>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</si>
  <si>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</si>
  <si>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</si>
  <si>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</si>
  <si>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</si>
  <si>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</si>
  <si>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</si>
  <si>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</si>
  <si>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</si>
  <si>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</si>
  <si>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</si>
  <si>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</si>
  <si>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</si>
  <si>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</si>
  <si>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</si>
  <si>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</si>
  <si>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</si>
  <si>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</si>
  <si>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</si>
  <si>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</si>
  <si>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</si>
  <si>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</si>
  <si>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</si>
  <si>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</si>
  <si>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</si>
  <si>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</si>
  <si>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</si>
  <si>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</si>
  <si>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</si>
  <si>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</si>
  <si>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</si>
  <si>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</si>
  <si>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</si>
  <si>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</si>
  <si>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</si>
  <si>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</si>
  <si>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</si>
  <si>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</si>
  <si>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</si>
  <si>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</si>
  <si>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</si>
  <si>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</si>
  <si>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</si>
  <si>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</si>
  <si>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</si>
  <si>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</si>
  <si>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</si>
  <si>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</si>
  <si>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</si>
  <si>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</si>
  <si>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</si>
  <si>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</si>
  <si>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</si>
  <si>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</si>
  <si>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</si>
  <si>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</si>
  <si>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</si>
  <si>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</si>
  <si>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</si>
  <si>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</si>
  <si>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</si>
  <si>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</si>
  <si>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</si>
  <si>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</si>
  <si>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</si>
  <si>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</si>
  <si>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</si>
  <si>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</si>
  <si>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</si>
  <si>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</si>
  <si>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</si>
  <si>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</si>
  <si>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</si>
  <si>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</si>
  <si>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</si>
  <si>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</si>
  <si>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</si>
  <si>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</si>
  <si>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</si>
  <si>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</si>
  <si>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</si>
  <si>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</si>
  <si>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</si>
  <si>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</si>
  <si>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</si>
  <si>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</si>
  <si>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</si>
  <si>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</si>
  <si>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</si>
  <si>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</si>
  <si>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</si>
  <si>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</si>
  <si>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</si>
  <si>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</si>
  <si>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</si>
  <si>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</si>
  <si>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</si>
  <si>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</si>
  <si>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</si>
  <si>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</si>
  <si>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</si>
  <si>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</si>
  <si>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</si>
  <si>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</si>
  <si>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</si>
  <si>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</si>
  <si>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</si>
  <si>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</si>
  <si>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</si>
  <si>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</si>
  <si>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</si>
  <si>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</si>
  <si>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</si>
  <si>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</si>
  <si>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</si>
  <si>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</si>
  <si>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</si>
  <si>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</si>
  <si>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</si>
  <si>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</si>
  <si>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</si>
  <si>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</si>
  <si>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</si>
  <si>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</si>
  <si>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</si>
  <si>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</si>
  <si>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</si>
  <si>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</si>
  <si>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</si>
  <si>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</si>
  <si>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</si>
  <si>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</si>
  <si>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</si>
  <si>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</si>
  <si>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</si>
  <si>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</si>
  <si>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</si>
  <si>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</si>
  <si>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</si>
  <si>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</si>
  <si>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</si>
  <si>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</si>
  <si>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</si>
  <si>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</si>
  <si>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</si>
  <si>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</si>
  <si>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</si>
  <si>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</si>
  <si>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</si>
  <si>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</si>
  <si>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</si>
  <si>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</si>
  <si>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</si>
  <si>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</si>
  <si>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</si>
  <si>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</si>
  <si>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</si>
  <si>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</si>
  <si>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</si>
  <si>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</si>
  <si>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</si>
  <si>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</si>
  <si>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</si>
  <si>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</si>
  <si>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</si>
  <si>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</si>
  <si>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</si>
  <si>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</si>
  <si>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</si>
  <si>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</si>
  <si>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</si>
  <si>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</si>
  <si>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</si>
  <si>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</si>
  <si>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</si>
  <si>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</si>
  <si>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This SCSEM is used by the IRS Office of Safeguards to evaluate compliance with IRS Publication 1075 for agencies that have implemented Teradata that receives, stores, processes or transmits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Custom SCSEM developed in coordination with Teradata.</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</si>
  <si>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</si>
  <si>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</si>
  <si>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</si>
  <si>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</si>
  <si>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</si>
  <si>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</si>
  <si>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</si>
  <si>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</si>
  <si>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</si>
  <si>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</si>
  <si>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</si>
  <si>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</si>
  <si>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</si>
  <si>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</si>
  <si>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</si>
  <si>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</si>
  <si>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</si>
  <si>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</si>
  <si>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</si>
  <si>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</si>
  <si>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</si>
  <si>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</si>
  <si>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</si>
  <si>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</si>
  <si>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</si>
  <si>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Updated issue code table.</t>
  </si>
  <si>
    <t xml:space="preserve">Internal Revenue Service </t>
  </si>
  <si>
    <t xml:space="preserve"> ▪ SCSEM Version: 3.7</t>
  </si>
  <si>
    <t xml:space="preserve"> ▪ SCSEM Release Date: September 30, 2023</t>
  </si>
  <si>
    <t>Updated Issue Code Table</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</si>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</sst>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1"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9"/>
      <name val="Arial"/>
      <family val="2"/>
    </font>
    <font>
      <u/>
      <sz val="10"/>
      <color theme="10"/>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b/>
      <sz val="10"/>
      <color rgb="FFFF0000"/>
      <name val="Arial"/>
      <family val="2"/>
    </font>
    <font>
      <sz val="10"/>
      <color theme="0"/>
      <name val="Arial"/>
      <family val="2"/>
    </font>
    <font>
      <sz val="12"/>
      <color theme="1"/>
      <name val="Calibri"/>
      <family val="2"/>
      <scheme val="minor"/>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42">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3"/>
      </left>
      <right/>
      <top style="thin">
        <color indexed="63"/>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3"/>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3" fillId="0" borderId="0" applyNumberFormat="0" applyFill="0" applyBorder="0" applyAlignment="0" applyProtection="0"/>
    <xf numFmtId="0" fontId="7" fillId="0" borderId="0"/>
    <xf numFmtId="0" fontId="7" fillId="0" borderId="0"/>
    <xf numFmtId="0" fontId="1" fillId="0" borderId="0" applyFill="0" applyProtection="0"/>
  </cellStyleXfs>
  <cellXfs count="208">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7" fillId="0" borderId="7" xfId="0" applyFont="1" applyBorder="1" applyAlignment="1">
      <alignment vertical="top"/>
    </xf>
    <xf numFmtId="0" fontId="7" fillId="0" borderId="0" xfId="0" applyFont="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5" fillId="0" borderId="0" xfId="0" applyFont="1" applyAlignment="1">
      <alignment vertical="top"/>
    </xf>
    <xf numFmtId="0" fontId="7" fillId="0" borderId="11"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9" fillId="3" borderId="0" xfId="0" applyFont="1" applyFill="1"/>
    <xf numFmtId="0" fontId="7" fillId="3" borderId="0" xfId="0" applyFont="1" applyFill="1"/>
    <xf numFmtId="0" fontId="3" fillId="4" borderId="5" xfId="0" applyFont="1" applyFill="1" applyBorder="1" applyAlignment="1">
      <alignment vertical="center"/>
    </xf>
    <xf numFmtId="0" fontId="0" fillId="4" borderId="0" xfId="0" applyFill="1" applyAlignment="1">
      <alignment vertical="top"/>
    </xf>
    <xf numFmtId="0" fontId="0" fillId="4" borderId="9" xfId="0" applyFill="1" applyBorder="1" applyAlignment="1">
      <alignment vertical="top"/>
    </xf>
    <xf numFmtId="0" fontId="3" fillId="2" borderId="3" xfId="0" applyFont="1"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12" xfId="0" applyFill="1" applyBorder="1" applyAlignment="1">
      <alignment vertical="center"/>
    </xf>
    <xf numFmtId="0" fontId="13" fillId="0" borderId="0" xfId="1" applyProtection="1"/>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15" fillId="0" borderId="0" xfId="0" applyFont="1"/>
    <xf numFmtId="0" fontId="3" fillId="6" borderId="13" xfId="0" applyFont="1" applyFill="1" applyBorder="1" applyAlignment="1">
      <alignment vertical="top"/>
    </xf>
    <xf numFmtId="0" fontId="3" fillId="6" borderId="5" xfId="0" applyFont="1" applyFill="1" applyBorder="1" applyAlignment="1">
      <alignment vertical="top"/>
    </xf>
    <xf numFmtId="0" fontId="3" fillId="6" borderId="6" xfId="0" applyFont="1" applyFill="1" applyBorder="1" applyAlignment="1">
      <alignment vertical="top"/>
    </xf>
    <xf numFmtId="0" fontId="7" fillId="0" borderId="13"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3" fillId="6" borderId="11" xfId="0" applyFont="1" applyFill="1" applyBorder="1" applyAlignment="1">
      <alignment vertical="top"/>
    </xf>
    <xf numFmtId="0" fontId="3" fillId="6" borderId="9" xfId="0" applyFont="1" applyFill="1" applyBorder="1" applyAlignment="1">
      <alignment vertical="top"/>
    </xf>
    <xf numFmtId="0" fontId="3" fillId="6" borderId="10"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7" xfId="0" applyFont="1" applyFill="1" applyBorder="1" applyAlignment="1">
      <alignment vertical="top"/>
    </xf>
    <xf numFmtId="0" fontId="3" fillId="6" borderId="0" xfId="0" applyFont="1" applyFill="1" applyAlignment="1">
      <alignment vertical="top"/>
    </xf>
    <xf numFmtId="0" fontId="3" fillId="6" borderId="8" xfId="0" applyFont="1" applyFill="1" applyBorder="1" applyAlignment="1">
      <alignment vertical="top"/>
    </xf>
    <xf numFmtId="0" fontId="6" fillId="4" borderId="0" xfId="0" applyFont="1" applyFill="1"/>
    <xf numFmtId="0" fontId="7" fillId="4" borderId="7" xfId="0" applyFont="1" applyFill="1" applyBorder="1" applyAlignment="1">
      <alignment horizontal="left" vertical="top" indent="1"/>
    </xf>
    <xf numFmtId="0" fontId="3" fillId="2" borderId="2" xfId="0" applyFont="1" applyFill="1" applyBorder="1" applyAlignment="1">
      <alignment horizontal="left" vertical="center" indent="1"/>
    </xf>
    <xf numFmtId="0" fontId="4" fillId="3" borderId="7" xfId="0" applyFont="1" applyFill="1" applyBorder="1" applyAlignment="1">
      <alignment horizontal="left" indent="1"/>
    </xf>
    <xf numFmtId="0" fontId="3" fillId="4" borderId="13" xfId="0" applyFont="1" applyFill="1" applyBorder="1" applyAlignment="1">
      <alignment horizontal="left" indent="1"/>
    </xf>
    <xf numFmtId="0" fontId="7" fillId="4" borderId="11" xfId="0" applyFont="1" applyFill="1" applyBorder="1" applyAlignment="1">
      <alignment horizontal="left" vertical="top" indent="1"/>
    </xf>
    <xf numFmtId="0" fontId="16" fillId="0" borderId="4" xfId="0" applyFont="1" applyBorder="1" applyAlignment="1">
      <alignment vertical="top" wrapText="1"/>
    </xf>
    <xf numFmtId="0" fontId="3" fillId="0" borderId="2" xfId="0" applyFont="1" applyBorder="1" applyAlignment="1">
      <alignment horizontal="left" vertical="top" indent="1"/>
    </xf>
    <xf numFmtId="165" fontId="16" fillId="0" borderId="4" xfId="0" applyNumberFormat="1" applyFont="1" applyBorder="1" applyAlignment="1">
      <alignment vertical="top" wrapText="1"/>
    </xf>
    <xf numFmtId="0" fontId="16" fillId="0" borderId="4" xfId="0" applyFont="1" applyBorder="1" applyAlignment="1">
      <alignment horizontal="left" vertical="top" wrapText="1"/>
    </xf>
    <xf numFmtId="165" fontId="16" fillId="0" borderId="4" xfId="0" applyNumberFormat="1" applyFont="1" applyBorder="1" applyAlignment="1">
      <alignment horizontal="left" vertical="top" wrapText="1"/>
    </xf>
    <xf numFmtId="0" fontId="9" fillId="3" borderId="0" xfId="0" applyFont="1" applyFill="1" applyAlignment="1">
      <alignment vertical="top"/>
    </xf>
    <xf numFmtId="0" fontId="4" fillId="3" borderId="7" xfId="0" applyFont="1" applyFill="1" applyBorder="1" applyAlignment="1">
      <alignment horizontal="left" vertical="top" indent="1"/>
    </xf>
    <xf numFmtId="0" fontId="3" fillId="5" borderId="2" xfId="0" applyFont="1" applyFill="1" applyBorder="1" applyAlignment="1">
      <alignment horizontal="left" vertical="center" indent="1"/>
    </xf>
    <xf numFmtId="0" fontId="7" fillId="3" borderId="7" xfId="0" applyFont="1" applyFill="1" applyBorder="1" applyAlignment="1">
      <alignment horizontal="left" indent="1"/>
    </xf>
    <xf numFmtId="0" fontId="7" fillId="3" borderId="7" xfId="0" applyFont="1" applyFill="1" applyBorder="1" applyAlignment="1">
      <alignment horizontal="left" vertical="top" indent="1"/>
    </xf>
    <xf numFmtId="0" fontId="7" fillId="0" borderId="1" xfId="0" applyFont="1" applyBorder="1" applyAlignment="1">
      <alignment horizontal="left" vertical="top"/>
    </xf>
    <xf numFmtId="0" fontId="7" fillId="0" borderId="0" xfId="0" applyFont="1"/>
    <xf numFmtId="0" fontId="7" fillId="0" borderId="14" xfId="0" applyFont="1" applyBorder="1" applyAlignment="1">
      <alignment horizontal="center" vertical="top" wrapText="1"/>
    </xf>
    <xf numFmtId="0" fontId="7" fillId="0" borderId="14" xfId="0" applyFont="1" applyBorder="1" applyAlignment="1">
      <alignment horizontal="left" vertical="top" wrapText="1"/>
    </xf>
    <xf numFmtId="14" fontId="7" fillId="0" borderId="2" xfId="0" applyNumberFormat="1" applyFont="1" applyBorder="1" applyAlignment="1">
      <alignment horizontal="left" vertical="top"/>
    </xf>
    <xf numFmtId="0" fontId="7" fillId="3" borderId="15" xfId="0" applyFont="1" applyFill="1" applyBorder="1"/>
    <xf numFmtId="0" fontId="9" fillId="3" borderId="15" xfId="0" applyFont="1" applyFill="1" applyBorder="1"/>
    <xf numFmtId="0" fontId="9" fillId="3" borderId="15" xfId="0" applyFont="1" applyFill="1" applyBorder="1" applyAlignment="1">
      <alignment vertical="top"/>
    </xf>
    <xf numFmtId="0" fontId="3" fillId="4" borderId="16" xfId="0" applyFont="1" applyFill="1" applyBorder="1" applyAlignment="1">
      <alignment vertical="center"/>
    </xf>
    <xf numFmtId="0" fontId="0" fillId="4" borderId="15" xfId="0" applyFill="1" applyBorder="1" applyAlignment="1">
      <alignment vertical="top"/>
    </xf>
    <xf numFmtId="0" fontId="0" fillId="4" borderId="17" xfId="0" applyFill="1" applyBorder="1" applyAlignment="1">
      <alignment vertical="top"/>
    </xf>
    <xf numFmtId="0" fontId="0" fillId="0" borderId="15" xfId="0" applyBorder="1"/>
    <xf numFmtId="0" fontId="3" fillId="2" borderId="12" xfId="0" applyFont="1" applyFill="1" applyBorder="1" applyAlignment="1">
      <alignment vertical="center"/>
    </xf>
    <xf numFmtId="0" fontId="7" fillId="0" borderId="14" xfId="0" applyFont="1" applyBorder="1" applyAlignment="1">
      <alignment horizontal="left" vertical="top"/>
    </xf>
    <xf numFmtId="0" fontId="6" fillId="4" borderId="0" xfId="0" applyFont="1" applyFill="1" applyAlignment="1">
      <alignment horizontal="left" vertical="center"/>
    </xf>
    <xf numFmtId="0" fontId="7" fillId="0" borderId="0" xfId="0" applyFont="1" applyAlignment="1">
      <alignment horizontal="left"/>
    </xf>
    <xf numFmtId="0" fontId="17"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5"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3" fillId="0" borderId="13" xfId="0" applyFont="1" applyBorder="1" applyAlignment="1">
      <alignment vertical="center"/>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5" xfId="0" applyFont="1" applyFill="1" applyBorder="1"/>
    <xf numFmtId="0" fontId="0" fillId="8" borderId="26" xfId="0" applyFill="1" applyBorder="1"/>
    <xf numFmtId="0" fontId="3" fillId="4" borderId="26" xfId="0" applyFont="1" applyFill="1" applyBorder="1"/>
    <xf numFmtId="0" fontId="0" fillId="8" borderId="27"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7" borderId="21" xfId="0" applyFill="1" applyBorder="1"/>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7" fillId="5" borderId="34" xfId="0" applyFont="1" applyFill="1" applyBorder="1" applyAlignment="1">
      <alignment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7" borderId="21" xfId="0" applyFont="1" applyFill="1" applyBorder="1" applyAlignment="1">
      <alignment vertical="top"/>
    </xf>
    <xf numFmtId="0" fontId="5" fillId="0" borderId="14"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7" xfId="0" applyFont="1" applyFill="1" applyBorder="1"/>
    <xf numFmtId="0" fontId="0" fillId="0" borderId="21"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14" xfId="0" applyFont="1" applyBorder="1" applyAlignment="1">
      <alignment horizontal="center" vertical="center"/>
    </xf>
    <xf numFmtId="0" fontId="5" fillId="0" borderId="14" xfId="0" applyFont="1" applyBorder="1" applyAlignment="1">
      <alignment horizontal="center" vertical="top" wrapText="1"/>
    </xf>
    <xf numFmtId="0" fontId="7" fillId="7" borderId="25" xfId="0" applyFont="1" applyFill="1" applyBorder="1"/>
    <xf numFmtId="0" fontId="7" fillId="0" borderId="26" xfId="0" applyFont="1" applyBorder="1"/>
    <xf numFmtId="2" fontId="3" fillId="0" borderId="27" xfId="0" applyNumberFormat="1" applyFont="1" applyBorder="1" applyAlignment="1">
      <alignment horizontal="center"/>
    </xf>
    <xf numFmtId="0" fontId="0" fillId="0" borderId="22" xfId="0" applyBorder="1"/>
    <xf numFmtId="0" fontId="0" fillId="0" borderId="23" xfId="0" applyBorder="1"/>
    <xf numFmtId="0" fontId="5" fillId="0" borderId="23" xfId="0" applyFont="1" applyBorder="1" applyAlignment="1">
      <alignment vertical="top" wrapText="1"/>
    </xf>
    <xf numFmtId="0" fontId="0" fillId="0" borderId="24" xfId="0" applyBorder="1"/>
    <xf numFmtId="0" fontId="3" fillId="5" borderId="14" xfId="0" applyFont="1" applyFill="1" applyBorder="1" applyAlignment="1" applyProtection="1">
      <alignment vertical="top" wrapText="1"/>
      <protection locked="0"/>
    </xf>
    <xf numFmtId="0" fontId="0" fillId="0" borderId="0" xfId="0" applyProtection="1">
      <protection locked="0"/>
    </xf>
    <xf numFmtId="0" fontId="7" fillId="0" borderId="0" xfId="0" applyFont="1" applyProtection="1">
      <protection locked="0"/>
    </xf>
    <xf numFmtId="0" fontId="7" fillId="0" borderId="14" xfId="2" applyBorder="1" applyAlignment="1">
      <alignment horizontal="center" vertical="top"/>
    </xf>
    <xf numFmtId="0" fontId="7" fillId="0" borderId="1" xfId="0" applyFont="1" applyBorder="1" applyAlignment="1">
      <alignment horizontal="left" vertical="top" wrapText="1"/>
    </xf>
    <xf numFmtId="0" fontId="10" fillId="0" borderId="14" xfId="0" applyFont="1" applyBorder="1" applyAlignment="1">
      <alignment horizontal="center" vertical="center"/>
    </xf>
    <xf numFmtId="0" fontId="10" fillId="0" borderId="14" xfId="0" applyFont="1" applyBorder="1" applyAlignment="1">
      <alignment horizontal="center" vertical="center" wrapText="1"/>
    </xf>
    <xf numFmtId="9" fontId="10" fillId="0" borderId="14" xfId="0" applyNumberFormat="1" applyFont="1" applyBorder="1" applyAlignment="1">
      <alignment horizontal="center" vertical="center"/>
    </xf>
    <xf numFmtId="0" fontId="3" fillId="7" borderId="4" xfId="0" applyFont="1" applyFill="1" applyBorder="1" applyAlignment="1">
      <alignment vertical="center"/>
    </xf>
    <xf numFmtId="0" fontId="3" fillId="7" borderId="2" xfId="0" applyFont="1" applyFill="1" applyBorder="1" applyAlignment="1">
      <alignment horizontal="left" vertical="center" indent="1"/>
    </xf>
    <xf numFmtId="0" fontId="3" fillId="0" borderId="2" xfId="0" applyFont="1" applyBorder="1" applyAlignment="1">
      <alignment horizontal="left" vertical="center" indent="1"/>
    </xf>
    <xf numFmtId="0" fontId="1" fillId="7" borderId="0" xfId="0" applyFont="1" applyFill="1"/>
    <xf numFmtId="0" fontId="18" fillId="7" borderId="0" xfId="0" applyFont="1" applyFill="1"/>
    <xf numFmtId="0" fontId="0" fillId="7" borderId="0" xfId="0" applyFill="1"/>
    <xf numFmtId="0" fontId="19" fillId="7" borderId="0" xfId="0" applyFont="1" applyFill="1"/>
    <xf numFmtId="0" fontId="10" fillId="0" borderId="14" xfId="0" applyFont="1" applyBorder="1" applyAlignment="1">
      <alignment horizontal="center"/>
    </xf>
    <xf numFmtId="0" fontId="12" fillId="0" borderId="0" xfId="0" applyFont="1" applyAlignment="1">
      <alignment horizontal="left" indent="1"/>
    </xf>
    <xf numFmtId="0" fontId="7" fillId="0" borderId="14" xfId="0" applyFont="1" applyBorder="1" applyAlignment="1">
      <alignment horizontal="center" vertical="center" wrapText="1"/>
    </xf>
    <xf numFmtId="0" fontId="7" fillId="0" borderId="14" xfId="0" applyFont="1" applyBorder="1" applyAlignment="1" applyProtection="1">
      <alignment horizontal="left" vertical="top" wrapText="1"/>
      <protection locked="0"/>
    </xf>
    <xf numFmtId="0" fontId="6" fillId="4" borderId="8" xfId="0" applyFont="1" applyFill="1" applyBorder="1" applyAlignment="1">
      <alignment horizontal="left" vertical="center"/>
    </xf>
    <xf numFmtId="0" fontId="3" fillId="2" borderId="14" xfId="0" applyFont="1" applyFill="1" applyBorder="1"/>
    <xf numFmtId="0" fontId="3" fillId="2" borderId="14" xfId="0" applyFont="1" applyFill="1" applyBorder="1" applyAlignment="1">
      <alignment horizontal="left"/>
    </xf>
    <xf numFmtId="0" fontId="3" fillId="2" borderId="14" xfId="0" applyFont="1" applyFill="1" applyBorder="1" applyProtection="1">
      <protection locked="0"/>
    </xf>
    <xf numFmtId="0" fontId="3" fillId="5" borderId="14" xfId="0" applyFont="1" applyFill="1" applyBorder="1" applyAlignment="1">
      <alignment vertical="top" wrapText="1"/>
    </xf>
    <xf numFmtId="0" fontId="3" fillId="5" borderId="14" xfId="0" applyFont="1" applyFill="1" applyBorder="1" applyAlignment="1">
      <alignment horizontal="left" vertical="top" wrapText="1"/>
    </xf>
    <xf numFmtId="0" fontId="7" fillId="0" borderId="14" xfId="0" applyFont="1" applyBorder="1" applyAlignment="1" applyProtection="1">
      <alignment vertical="top" wrapText="1"/>
      <protection locked="0"/>
    </xf>
    <xf numFmtId="0" fontId="7" fillId="0" borderId="14" xfId="0" applyFont="1" applyBorder="1" applyAlignment="1">
      <alignment vertical="top" wrapText="1"/>
    </xf>
    <xf numFmtId="0" fontId="5" fillId="0" borderId="14" xfId="0" applyFont="1" applyBorder="1" applyAlignment="1" applyProtection="1">
      <alignment horizontal="left" vertical="top" wrapText="1"/>
      <protection locked="0"/>
    </xf>
    <xf numFmtId="166" fontId="0" fillId="0" borderId="14" xfId="0" applyNumberFormat="1" applyBorder="1" applyAlignment="1">
      <alignment horizontal="left" vertical="top" wrapText="1"/>
    </xf>
    <xf numFmtId="14" fontId="0" fillId="0" borderId="14" xfId="0" applyNumberFormat="1" applyBorder="1" applyAlignment="1">
      <alignment horizontal="left" vertical="top" wrapText="1"/>
    </xf>
    <xf numFmtId="0" fontId="7" fillId="7" borderId="0" xfId="3" applyFill="1"/>
    <xf numFmtId="0" fontId="7" fillId="0" borderId="0" xfId="3"/>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165" fontId="7" fillId="0" borderId="12" xfId="0" applyNumberFormat="1" applyFont="1" applyBorder="1" applyAlignment="1" applyProtection="1">
      <alignment horizontal="left" vertical="top" wrapText="1"/>
      <protection locked="0"/>
    </xf>
    <xf numFmtId="0" fontId="16" fillId="0" borderId="14" xfId="0" applyFont="1" applyBorder="1" applyAlignment="1">
      <alignment horizontal="left" vertical="top" wrapText="1"/>
    </xf>
    <xf numFmtId="0" fontId="16" fillId="0" borderId="14" xfId="2" applyFont="1" applyBorder="1" applyAlignment="1">
      <alignment horizontal="left" vertical="top" wrapText="1"/>
    </xf>
    <xf numFmtId="0" fontId="16" fillId="0" borderId="14" xfId="0" applyFont="1" applyBorder="1" applyAlignment="1" applyProtection="1">
      <alignment horizontal="left" vertical="top" wrapText="1"/>
      <protection locked="0"/>
    </xf>
    <xf numFmtId="0" fontId="16" fillId="0" borderId="14" xfId="0" applyFont="1" applyBorder="1" applyAlignment="1">
      <alignment vertical="top" wrapText="1"/>
    </xf>
    <xf numFmtId="166" fontId="7" fillId="0" borderId="14" xfId="2" applyNumberFormat="1" applyBorder="1" applyAlignment="1">
      <alignment horizontal="left" vertical="top" wrapText="1"/>
    </xf>
    <xf numFmtId="14" fontId="7" fillId="0" borderId="14" xfId="2" applyNumberFormat="1" applyBorder="1" applyAlignment="1">
      <alignment horizontal="left" vertical="top" wrapText="1"/>
    </xf>
    <xf numFmtId="0" fontId="7" fillId="0" borderId="14" xfId="2" applyBorder="1" applyAlignment="1">
      <alignment horizontal="left" vertical="top"/>
    </xf>
    <xf numFmtId="0" fontId="7" fillId="0" borderId="14" xfId="4" applyFont="1" applyFill="1" applyBorder="1" applyAlignment="1" applyProtection="1">
      <alignment horizontal="left" vertical="top" wrapText="1"/>
    </xf>
    <xf numFmtId="10" fontId="7" fillId="0" borderId="14" xfId="4" applyNumberFormat="1" applyFont="1" applyFill="1" applyBorder="1" applyAlignment="1" applyProtection="1">
      <alignment horizontal="left" vertical="top" wrapText="1"/>
    </xf>
    <xf numFmtId="0" fontId="6" fillId="10" borderId="41" xfId="0" applyFont="1" applyFill="1" applyBorder="1" applyAlignment="1">
      <alignment horizontal="left" vertical="top" wrapText="1"/>
    </xf>
    <xf numFmtId="14" fontId="0" fillId="0" borderId="41" xfId="0" applyNumberFormat="1" applyBorder="1" applyAlignment="1">
      <alignment horizontal="left" vertical="top" wrapText="1"/>
    </xf>
    <xf numFmtId="0" fontId="0" fillId="0" borderId="41" xfId="0" applyBorder="1" applyAlignment="1">
      <alignment horizontal="left" vertical="top" wrapText="1"/>
    </xf>
    <xf numFmtId="0" fontId="7" fillId="0" borderId="41" xfId="0" applyFont="1" applyBorder="1" applyAlignment="1">
      <alignment horizontal="left" vertical="top" wrapText="1"/>
    </xf>
    <xf numFmtId="0" fontId="14" fillId="9" borderId="41" xfId="0" applyFont="1" applyFill="1" applyBorder="1" applyAlignment="1">
      <alignment wrapText="1"/>
    </xf>
    <xf numFmtId="0" fontId="20" fillId="7" borderId="41" xfId="0" applyFont="1" applyFill="1" applyBorder="1" applyAlignment="1">
      <alignment horizontal="left" vertical="center" wrapText="1"/>
    </xf>
    <xf numFmtId="0" fontId="20" fillId="7" borderId="41" xfId="0" applyFont="1" applyFill="1" applyBorder="1" applyAlignment="1">
      <alignment horizontal="center"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13" xfId="0" applyFont="1" applyBorder="1" applyAlignment="1">
      <alignment horizontal="left" vertical="top" wrapText="1" indent="1"/>
    </xf>
    <xf numFmtId="0" fontId="7" fillId="0" borderId="5" xfId="0" applyFont="1" applyBorder="1" applyAlignment="1">
      <alignment horizontal="left" vertical="top" wrapText="1" indent="1"/>
    </xf>
    <xf numFmtId="0" fontId="7" fillId="0" borderId="6" xfId="0" applyFont="1" applyBorder="1" applyAlignment="1">
      <alignment horizontal="left" vertical="top" wrapText="1" indent="1"/>
    </xf>
    <xf numFmtId="0" fontId="7" fillId="0" borderId="7" xfId="0" applyFont="1" applyBorder="1" applyAlignment="1">
      <alignment horizontal="left" vertical="top" wrapText="1" indent="1"/>
    </xf>
    <xf numFmtId="0" fontId="7" fillId="0" borderId="0" xfId="0" applyFont="1" applyAlignment="1">
      <alignment horizontal="left" vertical="top" wrapText="1" indent="1"/>
    </xf>
    <xf numFmtId="0" fontId="7" fillId="0" borderId="8" xfId="0" applyFont="1" applyBorder="1" applyAlignment="1">
      <alignment horizontal="left" vertical="top" wrapText="1" indent="1"/>
    </xf>
    <xf numFmtId="0" fontId="7" fillId="0" borderId="11" xfId="0" applyFont="1" applyBorder="1" applyAlignment="1">
      <alignment horizontal="left" vertical="top" wrapText="1" indent="1"/>
    </xf>
    <xf numFmtId="0" fontId="7" fillId="0" borderId="9" xfId="0" applyFont="1" applyBorder="1" applyAlignment="1">
      <alignment horizontal="left" vertical="top" wrapText="1" indent="1"/>
    </xf>
    <xf numFmtId="0" fontId="7" fillId="0" borderId="10" xfId="0" applyFont="1" applyBorder="1" applyAlignment="1">
      <alignment horizontal="left" vertical="top" wrapText="1" indent="1"/>
    </xf>
  </cellXfs>
  <cellStyles count="5">
    <cellStyle name="Hyperlink" xfId="1" builtinId="8"/>
    <cellStyle name="Normal" xfId="0" builtinId="0"/>
    <cellStyle name="Normal 2" xfId="2" xr:uid="{00000000-0005-0000-0000-000002000000}"/>
    <cellStyle name="Normal 2 2" xfId="3" xr:uid="{00000000-0005-0000-0000-000003000000}"/>
    <cellStyle name="Normal 5" xfId="4" xr:uid="{743D062C-D84E-4D01-BFCB-C4B410E3F99E}"/>
  </cellStyles>
  <dxfs count="9">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2540</xdr:colOff>
      <xdr:row>0</xdr:row>
      <xdr:rowOff>170180</xdr:rowOff>
    </xdr:from>
    <xdr:to>
      <xdr:col>3</xdr:col>
      <xdr:colOff>2540</xdr:colOff>
      <xdr:row>5</xdr:row>
      <xdr:rowOff>111231</xdr:rowOff>
    </xdr:to>
    <xdr:pic>
      <xdr:nvPicPr>
        <xdr:cNvPr id="4" name="Picture 1" descr="The official logo of the IRS" title="IRS Logo">
          <a:extLst>
            <a:ext uri="{FF2B5EF4-FFF2-40B4-BE49-F238E27FC236}">
              <a16:creationId xmlns:a16="http://schemas.microsoft.com/office/drawing/2014/main" id="{E150B56E-AAF2-48CF-B0D4-6B840DAD77F9}"/>
            </a:ext>
          </a:extLst>
        </xdr:cNvPr>
        <xdr:cNvPicPr>
          <a:picLocks noChangeAspect="1"/>
        </xdr:cNvPicPr>
      </xdr:nvPicPr>
      <xdr:blipFill>
        <a:blip xmlns:r="http://schemas.openxmlformats.org/officeDocument/2006/relationships" r:embed="rId1"/>
        <a:srcRect/>
        <a:stretch>
          <a:fillRect/>
        </a:stretch>
      </xdr:blipFill>
      <xdr:spPr bwMode="auto">
        <a:xfrm>
          <a:off x="7343775" y="95250"/>
          <a:ext cx="1038225" cy="1038225"/>
        </a:xfrm>
        <a:prstGeom prst="rect">
          <a:avLst/>
        </a:prstGeom>
        <a:noFill/>
        <a:ln>
          <a:noFill/>
        </a:ln>
      </xdr:spPr>
    </xdr:pic>
    <xdr:clientData/>
  </xdr:twoCellAnchor>
  <xdr:twoCellAnchor editAs="oneCell">
    <xdr:from>
      <xdr:col>3</xdr:col>
      <xdr:colOff>794</xdr:colOff>
      <xdr:row>0</xdr:row>
      <xdr:rowOff>117475</xdr:rowOff>
    </xdr:from>
    <xdr:to>
      <xdr:col>3</xdr:col>
      <xdr:colOff>794</xdr:colOff>
      <xdr:row>5</xdr:row>
      <xdr:rowOff>243260</xdr:rowOff>
    </xdr:to>
    <xdr:pic>
      <xdr:nvPicPr>
        <xdr:cNvPr id="3" name="Picture 2" descr="The official logo of the IRS" title="IRS Logo">
          <a:extLst>
            <a:ext uri="{FF2B5EF4-FFF2-40B4-BE49-F238E27FC236}">
              <a16:creationId xmlns:a16="http://schemas.microsoft.com/office/drawing/2014/main" id="{184F9830-56FE-40A5-A2EA-457480C8D0AE}"/>
            </a:ext>
          </a:extLst>
        </xdr:cNvPr>
        <xdr:cNvPicPr/>
      </xdr:nvPicPr>
      <xdr:blipFill>
        <a:blip xmlns:r="http://schemas.openxmlformats.org/officeDocument/2006/relationships" r:embed="rId1"/>
        <a:srcRect/>
        <a:stretch>
          <a:fillRect/>
        </a:stretch>
      </xdr:blipFill>
      <xdr:spPr bwMode="auto">
        <a:xfrm>
          <a:off x="7060407" y="47625"/>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C49"/>
  <sheetViews>
    <sheetView showGridLines="0" tabSelected="1" zoomScale="80" zoomScaleNormal="80" zoomScaleSheetLayoutView="100" workbookViewId="0">
      <selection activeCell="C18" sqref="C18"/>
    </sheetView>
  </sheetViews>
  <sheetFormatPr defaultColWidth="9.26953125" defaultRowHeight="12.5" x14ac:dyDescent="0.25"/>
  <cols>
    <col min="2" max="2" width="12.453125" customWidth="1"/>
    <col min="3" max="3" width="105.7265625" customWidth="1"/>
  </cols>
  <sheetData>
    <row r="1" spans="1:3" ht="21" customHeight="1" x14ac:dyDescent="0.35">
      <c r="A1" s="57" t="s">
        <v>0</v>
      </c>
      <c r="B1" s="23"/>
      <c r="C1" s="75"/>
    </row>
    <row r="2" spans="1:3" ht="15.5" x14ac:dyDescent="0.35">
      <c r="A2" s="57" t="s">
        <v>1</v>
      </c>
      <c r="B2" s="22"/>
      <c r="C2" s="76"/>
    </row>
    <row r="3" spans="1:3" ht="21" customHeight="1" x14ac:dyDescent="0.25">
      <c r="A3" s="66" t="s">
        <v>2</v>
      </c>
      <c r="B3" s="65"/>
      <c r="C3" s="77"/>
    </row>
    <row r="4" spans="1:3" x14ac:dyDescent="0.25">
      <c r="A4" s="68" t="s">
        <v>3</v>
      </c>
      <c r="B4" s="23"/>
      <c r="C4" s="75"/>
    </row>
    <row r="5" spans="1:3" x14ac:dyDescent="0.25">
      <c r="A5" s="68" t="s">
        <v>1511</v>
      </c>
      <c r="B5" s="23"/>
      <c r="C5" s="75"/>
    </row>
    <row r="6" spans="1:3" ht="19.899999999999999" customHeight="1" x14ac:dyDescent="0.25">
      <c r="A6" s="69" t="s">
        <v>1512</v>
      </c>
      <c r="B6" s="23"/>
      <c r="C6" s="75"/>
    </row>
    <row r="7" spans="1:3" ht="19.899999999999999" customHeight="1" x14ac:dyDescent="0.3">
      <c r="A7" s="58" t="s">
        <v>4</v>
      </c>
      <c r="B7" s="24"/>
      <c r="C7" s="78"/>
    </row>
    <row r="8" spans="1:3" ht="12.75" customHeight="1" x14ac:dyDescent="0.25">
      <c r="A8" s="55" t="s">
        <v>5</v>
      </c>
      <c r="B8" s="25"/>
      <c r="C8" s="79"/>
    </row>
    <row r="9" spans="1:3" x14ac:dyDescent="0.25">
      <c r="A9" s="55" t="s">
        <v>6</v>
      </c>
      <c r="B9" s="25"/>
      <c r="C9" s="79"/>
    </row>
    <row r="10" spans="1:3" x14ac:dyDescent="0.25">
      <c r="A10" s="55" t="s">
        <v>7</v>
      </c>
      <c r="B10" s="25"/>
      <c r="C10" s="79"/>
    </row>
    <row r="11" spans="1:3" x14ac:dyDescent="0.25">
      <c r="A11" s="55" t="s">
        <v>8</v>
      </c>
      <c r="B11" s="25"/>
      <c r="C11" s="79"/>
    </row>
    <row r="12" spans="1:3" ht="19.899999999999999" customHeight="1" x14ac:dyDescent="0.25">
      <c r="A12" s="59" t="s">
        <v>9</v>
      </c>
      <c r="B12" s="26"/>
      <c r="C12" s="80"/>
    </row>
    <row r="13" spans="1:3" x14ac:dyDescent="0.25">
      <c r="C13" s="81"/>
    </row>
    <row r="14" spans="1:3" ht="13" x14ac:dyDescent="0.25">
      <c r="A14" s="56" t="s">
        <v>10</v>
      </c>
      <c r="B14" s="27"/>
      <c r="C14" s="82"/>
    </row>
    <row r="15" spans="1:3" ht="13" x14ac:dyDescent="0.25">
      <c r="A15" s="146" t="s">
        <v>11</v>
      </c>
      <c r="B15" s="145"/>
      <c r="C15" s="169"/>
    </row>
    <row r="16" spans="1:3" ht="13" x14ac:dyDescent="0.25">
      <c r="A16" s="146" t="s">
        <v>12</v>
      </c>
      <c r="B16" s="145"/>
      <c r="C16" s="169"/>
    </row>
    <row r="17" spans="1:3" ht="13" x14ac:dyDescent="0.25">
      <c r="A17" s="146" t="s">
        <v>13</v>
      </c>
      <c r="B17" s="145"/>
      <c r="C17" s="169"/>
    </row>
    <row r="18" spans="1:3" ht="13" x14ac:dyDescent="0.25">
      <c r="A18" s="146" t="s">
        <v>14</v>
      </c>
      <c r="B18" s="145"/>
      <c r="C18" s="170"/>
    </row>
    <row r="19" spans="1:3" ht="13" x14ac:dyDescent="0.25">
      <c r="A19" s="146" t="s">
        <v>15</v>
      </c>
      <c r="B19" s="145"/>
      <c r="C19" s="171"/>
    </row>
    <row r="20" spans="1:3" ht="13" x14ac:dyDescent="0.25">
      <c r="A20" s="146" t="s">
        <v>16</v>
      </c>
      <c r="B20" s="145"/>
      <c r="C20" s="169"/>
    </row>
    <row r="21" spans="1:3" ht="13" x14ac:dyDescent="0.25">
      <c r="A21" s="146" t="s">
        <v>17</v>
      </c>
      <c r="B21" s="145"/>
      <c r="C21" s="169"/>
    </row>
    <row r="22" spans="1:3" ht="13" x14ac:dyDescent="0.25">
      <c r="A22" s="146" t="s">
        <v>18</v>
      </c>
      <c r="B22" s="145"/>
      <c r="C22" s="169"/>
    </row>
    <row r="23" spans="1:3" ht="13" x14ac:dyDescent="0.25">
      <c r="A23" s="146" t="s">
        <v>19</v>
      </c>
      <c r="B23" s="145"/>
      <c r="C23" s="169"/>
    </row>
    <row r="24" spans="1:3" ht="13" x14ac:dyDescent="0.25">
      <c r="A24" s="147" t="s">
        <v>20</v>
      </c>
      <c r="B24" s="145"/>
      <c r="C24" s="169"/>
    </row>
    <row r="25" spans="1:3" ht="13" x14ac:dyDescent="0.25">
      <c r="A25" s="147" t="s">
        <v>21</v>
      </c>
      <c r="B25" s="145"/>
      <c r="C25" s="169"/>
    </row>
    <row r="26" spans="1:3" x14ac:dyDescent="0.25">
      <c r="C26" s="81"/>
    </row>
    <row r="27" spans="1:3" ht="13" x14ac:dyDescent="0.25">
      <c r="A27" s="56" t="s">
        <v>22</v>
      </c>
      <c r="B27" s="27"/>
      <c r="C27" s="82"/>
    </row>
    <row r="28" spans="1:3" ht="13" x14ac:dyDescent="0.25">
      <c r="A28" s="61" t="s">
        <v>23</v>
      </c>
      <c r="B28" s="63"/>
      <c r="C28" s="172"/>
    </row>
    <row r="29" spans="1:3" ht="13" x14ac:dyDescent="0.25">
      <c r="A29" s="61" t="s">
        <v>24</v>
      </c>
      <c r="B29" s="63"/>
      <c r="C29" s="172"/>
    </row>
    <row r="30" spans="1:3" ht="12.75" customHeight="1" x14ac:dyDescent="0.25">
      <c r="A30" s="61" t="s">
        <v>25</v>
      </c>
      <c r="B30" s="63"/>
      <c r="C30" s="172"/>
    </row>
    <row r="31" spans="1:3" ht="12.75" customHeight="1" x14ac:dyDescent="0.25">
      <c r="A31" s="61" t="s">
        <v>26</v>
      </c>
      <c r="B31" s="64"/>
      <c r="C31" s="173"/>
    </row>
    <row r="32" spans="1:3" ht="13" x14ac:dyDescent="0.25">
      <c r="A32" s="61" t="s">
        <v>27</v>
      </c>
      <c r="B32" s="63"/>
      <c r="C32" s="172"/>
    </row>
    <row r="33" spans="1:3" x14ac:dyDescent="0.25">
      <c r="A33" s="28"/>
      <c r="B33" s="29"/>
      <c r="C33" s="30"/>
    </row>
    <row r="34" spans="1:3" ht="13" x14ac:dyDescent="0.25">
      <c r="A34" s="61" t="s">
        <v>23</v>
      </c>
      <c r="B34" s="60"/>
      <c r="C34" s="172"/>
    </row>
    <row r="35" spans="1:3" ht="13" x14ac:dyDescent="0.25">
      <c r="A35" s="61" t="s">
        <v>24</v>
      </c>
      <c r="B35" s="60"/>
      <c r="C35" s="172"/>
    </row>
    <row r="36" spans="1:3" ht="13" x14ac:dyDescent="0.25">
      <c r="A36" s="61" t="s">
        <v>25</v>
      </c>
      <c r="B36" s="60"/>
      <c r="C36" s="172"/>
    </row>
    <row r="37" spans="1:3" ht="13" x14ac:dyDescent="0.25">
      <c r="A37" s="61" t="s">
        <v>26</v>
      </c>
      <c r="B37" s="62"/>
      <c r="C37" s="173"/>
    </row>
    <row r="38" spans="1:3" ht="13" x14ac:dyDescent="0.25">
      <c r="A38" s="61" t="s">
        <v>27</v>
      </c>
      <c r="B38" s="60"/>
      <c r="C38" s="172"/>
    </row>
    <row r="40" spans="1:3" x14ac:dyDescent="0.25">
      <c r="A40" s="153" t="s">
        <v>28</v>
      </c>
    </row>
    <row r="41" spans="1:3" x14ac:dyDescent="0.25">
      <c r="A41" s="153" t="s">
        <v>29</v>
      </c>
    </row>
    <row r="42" spans="1:3" x14ac:dyDescent="0.25">
      <c r="A42" s="153" t="s">
        <v>30</v>
      </c>
      <c r="C42" s="31"/>
    </row>
    <row r="47" spans="1:3" ht="14.5" hidden="1" x14ac:dyDescent="0.35">
      <c r="A47" s="148" t="s">
        <v>31</v>
      </c>
    </row>
    <row r="48" spans="1:3" ht="14.5" hidden="1" x14ac:dyDescent="0.35">
      <c r="A48" s="148" t="s">
        <v>32</v>
      </c>
    </row>
    <row r="49" spans="1:1" ht="14.5" hidden="1" x14ac:dyDescent="0.35">
      <c r="A49" s="148" t="s">
        <v>33</v>
      </c>
    </row>
  </sheetData>
  <phoneticPr fontId="2" type="noConversion"/>
  <dataValidations count="11">
    <dataValidation allowBlank="1" showInputMessage="1" showErrorMessage="1" prompt="Insert complete agency name" sqref="C15" xr:uid="{00000000-0002-0000-0000-000000000000}"/>
    <dataValidation allowBlank="1" showInputMessage="1" showErrorMessage="1" prompt="Insert complete agency code" sqref="C16" xr:uid="{00000000-0002-0000-0000-000001000000}"/>
    <dataValidation allowBlank="1" showInputMessage="1" showErrorMessage="1" prompt="Insert city, state and address or building number" sqref="C17" xr:uid="{00000000-0002-0000-0000-000002000000}"/>
    <dataValidation allowBlank="1" showInputMessage="1" showErrorMessage="1" prompt="Insert date testing occurred" sqref="C18" xr:uid="{00000000-0002-0000-0000-000003000000}"/>
    <dataValidation allowBlank="1" showInputMessage="1" showErrorMessage="1" prompt="Insert date of closing conference" sqref="C19" xr:uid="{00000000-0002-0000-0000-000004000000}"/>
    <dataValidation allowBlank="1" showInputMessage="1" showErrorMessage="1" prompt="Insert agency code(s) for all shared agencies" sqref="C20" xr:uid="{00000000-0002-0000-0000-000005000000}"/>
    <dataValidation allowBlank="1" showInputMessage="1" showErrorMessage="1" prompt="Insert device/host name" sqref="C22" xr:uid="{00000000-0002-0000-0000-000006000000}"/>
    <dataValidation allowBlank="1" showInputMessage="1" showErrorMessage="1" prompt="Insert operating system version (major and minor release/version)" sqref="C23" xr:uid="{00000000-0002-0000-0000-000007000000}"/>
    <dataValidation type="list" allowBlank="1" showInputMessage="1" showErrorMessage="1" prompt="Select logical network location of device" sqref="C24" xr:uid="{00000000-0002-0000-0000-000008000000}">
      <formula1>$A$47:$A$49</formula1>
    </dataValidation>
    <dataValidation allowBlank="1" showInputMessage="1" showErrorMessage="1" prompt="Insert device function" sqref="C25" xr:uid="{00000000-0002-0000-0000-000009000000}"/>
    <dataValidation allowBlank="1" showInputMessage="1" showErrorMessage="1" prompt="Insert tester name and organization" sqref="C21"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Results">
    <pageSetUpPr fitToPage="1"/>
  </sheetPr>
  <dimension ref="A1:P33"/>
  <sheetViews>
    <sheetView showGridLines="0" zoomScale="90" zoomScaleNormal="90" workbookViewId="0">
      <selection activeCell="M31" sqref="M31"/>
    </sheetView>
  </sheetViews>
  <sheetFormatPr defaultRowHeight="12.5" x14ac:dyDescent="0.25"/>
  <cols>
    <col min="2" max="2" width="11.54296875" customWidth="1"/>
    <col min="3" max="3" width="11.26953125" customWidth="1"/>
    <col min="4" max="4" width="12.7265625" customWidth="1"/>
    <col min="5" max="5" width="11.54296875" customWidth="1"/>
    <col min="6" max="6" width="12.26953125" customWidth="1"/>
    <col min="7" max="7" width="10.7265625" customWidth="1"/>
    <col min="8" max="9" width="9.26953125" hidden="1" customWidth="1"/>
    <col min="13" max="13" width="9.26953125" customWidth="1"/>
  </cols>
  <sheetData>
    <row r="1" spans="1:16" ht="13" x14ac:dyDescent="0.3">
      <c r="A1" s="8" t="s">
        <v>34</v>
      </c>
      <c r="B1" s="9"/>
      <c r="C1" s="9"/>
      <c r="D1" s="9"/>
      <c r="E1" s="9"/>
      <c r="F1" s="9"/>
      <c r="G1" s="9"/>
      <c r="H1" s="9"/>
      <c r="I1" s="9"/>
      <c r="J1" s="9"/>
      <c r="K1" s="9"/>
      <c r="L1" s="9"/>
      <c r="M1" s="9"/>
      <c r="N1" s="9"/>
      <c r="O1" s="9"/>
      <c r="P1" s="10"/>
    </row>
    <row r="2" spans="1:16" ht="18" customHeight="1" x14ac:dyDescent="0.25">
      <c r="A2" s="94" t="s">
        <v>35</v>
      </c>
      <c r="B2" s="11"/>
      <c r="C2" s="11"/>
      <c r="D2" s="11"/>
      <c r="E2" s="11"/>
      <c r="F2" s="11"/>
      <c r="G2" s="11"/>
      <c r="H2" s="11"/>
      <c r="I2" s="11"/>
      <c r="J2" s="11"/>
      <c r="K2" s="11"/>
      <c r="L2" s="11"/>
      <c r="M2" s="11"/>
      <c r="N2" s="11"/>
      <c r="O2" s="11"/>
      <c r="P2" s="12"/>
    </row>
    <row r="3" spans="1:16" ht="12.75" customHeight="1" x14ac:dyDescent="0.25">
      <c r="A3" s="13" t="s">
        <v>36</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37</v>
      </c>
      <c r="B5" s="14"/>
      <c r="C5" s="14"/>
      <c r="D5" s="14"/>
      <c r="E5" s="14"/>
      <c r="F5" s="14"/>
      <c r="G5" s="14"/>
      <c r="H5" s="14"/>
      <c r="I5" s="14"/>
      <c r="J5" s="14"/>
      <c r="K5" s="14"/>
      <c r="L5" s="14"/>
      <c r="M5" s="14"/>
      <c r="N5" s="14"/>
      <c r="O5" s="14"/>
      <c r="P5" s="15"/>
    </row>
    <row r="6" spans="1:16" x14ac:dyDescent="0.25">
      <c r="A6" s="13" t="s">
        <v>38</v>
      </c>
      <c r="B6" s="14"/>
      <c r="C6" s="14"/>
      <c r="D6" s="14"/>
      <c r="E6" s="14"/>
      <c r="F6" s="14"/>
      <c r="G6" s="14"/>
      <c r="H6" s="14"/>
      <c r="I6" s="14"/>
      <c r="J6" s="14"/>
      <c r="K6" s="14"/>
      <c r="L6" s="14"/>
      <c r="M6" s="14"/>
      <c r="N6" s="14"/>
      <c r="O6" s="14"/>
      <c r="P6" s="15"/>
    </row>
    <row r="7" spans="1:16" x14ac:dyDescent="0.25">
      <c r="A7" s="19"/>
      <c r="B7" s="16"/>
      <c r="C7" s="16"/>
      <c r="D7" s="16"/>
      <c r="E7" s="16"/>
      <c r="F7" s="16"/>
      <c r="G7" s="16"/>
      <c r="H7" s="16"/>
      <c r="I7" s="16"/>
      <c r="J7" s="16"/>
      <c r="K7" s="16"/>
      <c r="L7" s="16"/>
      <c r="M7" s="16"/>
      <c r="N7" s="16"/>
      <c r="O7" s="16"/>
      <c r="P7" s="17"/>
    </row>
    <row r="8" spans="1:16" x14ac:dyDescent="0.25">
      <c r="A8" s="95"/>
      <c r="B8" s="96"/>
      <c r="C8" s="96"/>
      <c r="D8" s="96"/>
      <c r="E8" s="96"/>
      <c r="F8" s="96"/>
      <c r="G8" s="96"/>
      <c r="H8" s="96"/>
      <c r="I8" s="96"/>
      <c r="J8" s="96"/>
      <c r="K8" s="96"/>
      <c r="L8" s="96"/>
      <c r="M8" s="96"/>
      <c r="N8" s="96"/>
      <c r="O8" s="96"/>
      <c r="P8" s="97"/>
    </row>
    <row r="9" spans="1:16" ht="12.75" customHeight="1" x14ac:dyDescent="0.3">
      <c r="A9" s="98"/>
      <c r="B9" s="99" t="s">
        <v>39</v>
      </c>
      <c r="C9" s="100"/>
      <c r="D9" s="100"/>
      <c r="E9" s="100"/>
      <c r="F9" s="100"/>
      <c r="G9" s="101"/>
      <c r="P9" s="81"/>
    </row>
    <row r="10" spans="1:16" ht="12.75" customHeight="1" x14ac:dyDescent="0.3">
      <c r="A10" s="102" t="s">
        <v>40</v>
      </c>
      <c r="B10" s="103" t="s">
        <v>41</v>
      </c>
      <c r="C10" s="104"/>
      <c r="D10" s="105"/>
      <c r="E10" s="105"/>
      <c r="F10" s="105"/>
      <c r="G10" s="106"/>
      <c r="K10" s="107" t="s">
        <v>42</v>
      </c>
      <c r="L10" s="108"/>
      <c r="M10" s="108"/>
      <c r="N10" s="108"/>
      <c r="O10" s="109"/>
      <c r="P10" s="81"/>
    </row>
    <row r="11" spans="1:16" ht="36" x14ac:dyDescent="0.25">
      <c r="A11" s="110"/>
      <c r="B11" s="111" t="s">
        <v>43</v>
      </c>
      <c r="C11" s="112" t="s">
        <v>44</v>
      </c>
      <c r="D11" s="112" t="s">
        <v>45</v>
      </c>
      <c r="E11" s="112" t="s">
        <v>46</v>
      </c>
      <c r="F11" s="112" t="s">
        <v>47</v>
      </c>
      <c r="G11" s="113" t="s">
        <v>48</v>
      </c>
      <c r="K11" s="114" t="s">
        <v>49</v>
      </c>
      <c r="L11" s="21"/>
      <c r="M11" s="115" t="s">
        <v>50</v>
      </c>
      <c r="N11" s="115" t="s">
        <v>51</v>
      </c>
      <c r="O11" s="116" t="s">
        <v>52</v>
      </c>
      <c r="P11" s="81"/>
    </row>
    <row r="12" spans="1:16" ht="12.75" customHeight="1" x14ac:dyDescent="0.3">
      <c r="A12" s="117"/>
      <c r="B12" s="142">
        <f>COUNTIF('Test Cases'!I3:I296,"Pass")</f>
        <v>0</v>
      </c>
      <c r="C12" s="143">
        <f>COUNTIF('Test Cases'!I3:I296,"Fail")</f>
        <v>0</v>
      </c>
      <c r="D12" s="152">
        <f>COUNTIF('Test Cases'!I3:I296,"Info")</f>
        <v>0</v>
      </c>
      <c r="E12" s="142">
        <f>COUNTIF('Test Cases'!I3:I296,"N/A")</f>
        <v>0</v>
      </c>
      <c r="F12" s="142">
        <f>B12+C12</f>
        <v>0</v>
      </c>
      <c r="G12" s="144">
        <f>D24/100</f>
        <v>0</v>
      </c>
      <c r="K12" s="119" t="s">
        <v>53</v>
      </c>
      <c r="L12" s="120"/>
      <c r="M12" s="121">
        <f>COUNTA('Test Cases'!I3:I296)</f>
        <v>0</v>
      </c>
      <c r="N12" s="121">
        <f>O12-M12</f>
        <v>41</v>
      </c>
      <c r="O12" s="122">
        <f>COUNTA('Test Cases'!A3:A296)</f>
        <v>41</v>
      </c>
      <c r="P12" s="81"/>
    </row>
    <row r="13" spans="1:16" ht="12.75" customHeight="1" x14ac:dyDescent="0.3">
      <c r="A13" s="117"/>
      <c r="B13" s="123"/>
      <c r="K13" s="18"/>
      <c r="L13" s="18"/>
      <c r="M13" s="18"/>
      <c r="N13" s="18"/>
      <c r="O13" s="18"/>
      <c r="P13" s="81"/>
    </row>
    <row r="14" spans="1:16" ht="12.75" customHeight="1" x14ac:dyDescent="0.3">
      <c r="A14" s="117"/>
      <c r="B14" s="103" t="s">
        <v>54</v>
      </c>
      <c r="C14" s="105"/>
      <c r="D14" s="105"/>
      <c r="E14" s="105"/>
      <c r="F14" s="105"/>
      <c r="G14" s="124"/>
      <c r="K14" s="18"/>
      <c r="L14" s="18"/>
      <c r="M14" s="18"/>
      <c r="N14" s="18"/>
      <c r="O14" s="18"/>
      <c r="P14" s="81"/>
    </row>
    <row r="15" spans="1:16" ht="12.75" customHeight="1" x14ac:dyDescent="0.25">
      <c r="A15" s="125"/>
      <c r="B15" s="126" t="s">
        <v>55</v>
      </c>
      <c r="C15" s="126" t="s">
        <v>56</v>
      </c>
      <c r="D15" s="126" t="s">
        <v>57</v>
      </c>
      <c r="E15" s="126" t="s">
        <v>58</v>
      </c>
      <c r="F15" s="126" t="s">
        <v>46</v>
      </c>
      <c r="G15" s="126" t="s">
        <v>59</v>
      </c>
      <c r="H15" s="127" t="s">
        <v>60</v>
      </c>
      <c r="I15" s="127" t="s">
        <v>61</v>
      </c>
      <c r="K15" s="1"/>
      <c r="L15" s="1"/>
      <c r="M15" s="1"/>
      <c r="N15" s="1"/>
      <c r="O15" s="1"/>
      <c r="P15" s="81"/>
    </row>
    <row r="16" spans="1:16" ht="12.75" customHeight="1" x14ac:dyDescent="0.25">
      <c r="A16" s="125"/>
      <c r="B16" s="128">
        <v>8</v>
      </c>
      <c r="C16" s="129">
        <f>COUNTIF('Test Cases'!AA:AA,B16)</f>
        <v>0</v>
      </c>
      <c r="D16" s="118">
        <f>COUNTIFS('Test Cases'!AA:AA,B16,'Test Cases'!I:I,$D$15)</f>
        <v>0</v>
      </c>
      <c r="E16" s="118">
        <f>COUNTIFS('Test Cases'!AA:AA,B16,'Test Cases'!I:I,$E$15)</f>
        <v>0</v>
      </c>
      <c r="F16" s="118">
        <f>COUNTIFS('Test Cases'!AA:AA,B16,'Test Cases'!I:I,$F$15)</f>
        <v>0</v>
      </c>
      <c r="G16" s="154">
        <v>1500</v>
      </c>
      <c r="H16">
        <f t="shared" ref="H16:H23" si="0">(C16-F16)*(G16)</f>
        <v>0</v>
      </c>
      <c r="I16">
        <f t="shared" ref="I16:I23" si="1">D16*G16</f>
        <v>0</v>
      </c>
      <c r="P16" s="81"/>
    </row>
    <row r="17" spans="1:16" ht="12.75" customHeight="1" x14ac:dyDescent="0.25">
      <c r="A17" s="125"/>
      <c r="B17" s="128">
        <v>7</v>
      </c>
      <c r="C17" s="129">
        <f>COUNTIF('Test Cases'!AA:AA,B17)</f>
        <v>3</v>
      </c>
      <c r="D17" s="118">
        <f>COUNTIFS('Test Cases'!AA:AA,B17,'Test Cases'!I:I,$D$15)</f>
        <v>0</v>
      </c>
      <c r="E17" s="118">
        <f>COUNTIFS('Test Cases'!AA:AA,B17,'Test Cases'!I:I,$E$15)</f>
        <v>0</v>
      </c>
      <c r="F17" s="118">
        <f>COUNTIFS('Test Cases'!AA:AA,B17,'Test Cases'!I:I,$F$15)</f>
        <v>0</v>
      </c>
      <c r="G17" s="154">
        <v>750</v>
      </c>
      <c r="H17">
        <f t="shared" si="0"/>
        <v>2250</v>
      </c>
      <c r="I17">
        <f t="shared" si="1"/>
        <v>0</v>
      </c>
      <c r="P17" s="81"/>
    </row>
    <row r="18" spans="1:16" ht="12.75" customHeight="1" x14ac:dyDescent="0.25">
      <c r="A18" s="125"/>
      <c r="B18" s="128">
        <v>6</v>
      </c>
      <c r="C18" s="129">
        <f>COUNTIF('Test Cases'!AA:AA,B18)</f>
        <v>4</v>
      </c>
      <c r="D18" s="118">
        <f>COUNTIFS('Test Cases'!AA:AA,B18,'Test Cases'!I:I,$D$15)</f>
        <v>0</v>
      </c>
      <c r="E18" s="118">
        <f>COUNTIFS('Test Cases'!AA:AA,B18,'Test Cases'!I:I,$E$15)</f>
        <v>0</v>
      </c>
      <c r="F18" s="118">
        <f>COUNTIFS('Test Cases'!AA:AA,B18,'Test Cases'!I:I,$F$15)</f>
        <v>0</v>
      </c>
      <c r="G18" s="154">
        <v>100</v>
      </c>
      <c r="H18">
        <f t="shared" si="0"/>
        <v>400</v>
      </c>
      <c r="I18">
        <f t="shared" si="1"/>
        <v>0</v>
      </c>
      <c r="P18" s="81"/>
    </row>
    <row r="19" spans="1:16" ht="12.75" customHeight="1" x14ac:dyDescent="0.25">
      <c r="A19" s="125"/>
      <c r="B19" s="128">
        <v>5</v>
      </c>
      <c r="C19" s="129">
        <f>COUNTIF('Test Cases'!AA:AA,B19)</f>
        <v>10</v>
      </c>
      <c r="D19" s="118">
        <f>COUNTIFS('Test Cases'!AA:AA,B19,'Test Cases'!I:I,$D$15)</f>
        <v>0</v>
      </c>
      <c r="E19" s="118">
        <f>COUNTIFS('Test Cases'!AA:AA,B19,'Test Cases'!I:I,$E$15)</f>
        <v>0</v>
      </c>
      <c r="F19" s="118">
        <f>COUNTIFS('Test Cases'!AA:AA,B19,'Test Cases'!I:I,$F$15)</f>
        <v>0</v>
      </c>
      <c r="G19" s="154">
        <v>50</v>
      </c>
      <c r="H19">
        <f t="shared" si="0"/>
        <v>500</v>
      </c>
      <c r="I19">
        <f t="shared" si="1"/>
        <v>0</v>
      </c>
      <c r="P19" s="81"/>
    </row>
    <row r="20" spans="1:16" ht="12.75" customHeight="1" x14ac:dyDescent="0.25">
      <c r="A20" s="125"/>
      <c r="B20" s="128">
        <v>4</v>
      </c>
      <c r="C20" s="129">
        <f>COUNTIF('Test Cases'!AA:AA,B20)</f>
        <v>9</v>
      </c>
      <c r="D20" s="118">
        <f>COUNTIFS('Test Cases'!AA:AA,B20,'Test Cases'!I:I,$D$15)</f>
        <v>0</v>
      </c>
      <c r="E20" s="118">
        <f>COUNTIFS('Test Cases'!AA:AA,B20,'Test Cases'!I:I,$E$15)</f>
        <v>0</v>
      </c>
      <c r="F20" s="118">
        <f>COUNTIFS('Test Cases'!AA:AA,B20,'Test Cases'!I:I,$F$15)</f>
        <v>0</v>
      </c>
      <c r="G20" s="154">
        <v>10</v>
      </c>
      <c r="H20">
        <f t="shared" si="0"/>
        <v>90</v>
      </c>
      <c r="I20">
        <f t="shared" si="1"/>
        <v>0</v>
      </c>
      <c r="P20" s="81"/>
    </row>
    <row r="21" spans="1:16" ht="12.75" customHeight="1" x14ac:dyDescent="0.25">
      <c r="A21" s="125"/>
      <c r="B21" s="128">
        <v>3</v>
      </c>
      <c r="C21" s="129">
        <f>COUNTIF('Test Cases'!AA:AA,B21)</f>
        <v>1</v>
      </c>
      <c r="D21" s="118">
        <f>COUNTIFS('Test Cases'!AA:AA,B21,'Test Cases'!I:I,$D$15)</f>
        <v>0</v>
      </c>
      <c r="E21" s="118">
        <f>COUNTIFS('Test Cases'!AA:AA,B21,'Test Cases'!I:I,$E$15)</f>
        <v>0</v>
      </c>
      <c r="F21" s="118">
        <f>COUNTIFS('Test Cases'!AA:AA,B21,'Test Cases'!I:I,$F$15)</f>
        <v>0</v>
      </c>
      <c r="G21" s="154">
        <v>5</v>
      </c>
      <c r="H21">
        <f t="shared" si="0"/>
        <v>5</v>
      </c>
      <c r="I21">
        <f t="shared" si="1"/>
        <v>0</v>
      </c>
      <c r="P21" s="81"/>
    </row>
    <row r="22" spans="1:16" ht="12.75" customHeight="1" x14ac:dyDescent="0.25">
      <c r="A22" s="125"/>
      <c r="B22" s="128">
        <v>2</v>
      </c>
      <c r="C22" s="129">
        <f>COUNTIF('Test Cases'!AA:AA,B22)</f>
        <v>3</v>
      </c>
      <c r="D22" s="118">
        <f>COUNTIFS('Test Cases'!AA:AA,B22,'Test Cases'!I:I,$D$15)</f>
        <v>0</v>
      </c>
      <c r="E22" s="118">
        <f>COUNTIFS('Test Cases'!AA:AA,B22,'Test Cases'!I:I,$E$15)</f>
        <v>0</v>
      </c>
      <c r="F22" s="118">
        <f>COUNTIFS('Test Cases'!AA:AA,B22,'Test Cases'!I:I,$F$15)</f>
        <v>0</v>
      </c>
      <c r="G22" s="154">
        <v>2</v>
      </c>
      <c r="H22">
        <f t="shared" si="0"/>
        <v>6</v>
      </c>
      <c r="I22">
        <f t="shared" si="1"/>
        <v>0</v>
      </c>
      <c r="P22" s="81"/>
    </row>
    <row r="23" spans="1:16" ht="13" x14ac:dyDescent="0.25">
      <c r="A23" s="125"/>
      <c r="B23" s="128">
        <v>1</v>
      </c>
      <c r="C23" s="129">
        <f>COUNTIF('Test Cases'!AA:AA,B23)</f>
        <v>1</v>
      </c>
      <c r="D23" s="118">
        <f>COUNTIFS('Test Cases'!AA:AA,B23,'Test Cases'!I:I,$D$15)</f>
        <v>0</v>
      </c>
      <c r="E23" s="118">
        <f>COUNTIFS('Test Cases'!AA:AA,B23,'Test Cases'!I:I,$E$15)</f>
        <v>0</v>
      </c>
      <c r="F23" s="118">
        <f>COUNTIFS('Test Cases'!AA:AA,B23,'Test Cases'!I:I,$F$15)</f>
        <v>0</v>
      </c>
      <c r="G23" s="154">
        <v>1</v>
      </c>
      <c r="H23">
        <f t="shared" si="0"/>
        <v>1</v>
      </c>
      <c r="I23">
        <f t="shared" si="1"/>
        <v>0</v>
      </c>
      <c r="P23" s="81"/>
    </row>
    <row r="24" spans="1:16" ht="13" hidden="1" x14ac:dyDescent="0.3">
      <c r="A24" s="125"/>
      <c r="B24" s="130" t="s">
        <v>62</v>
      </c>
      <c r="C24" s="131"/>
      <c r="D24" s="132">
        <f>SUM(I16:I23)/SUM(H16:H23)*100</f>
        <v>0</v>
      </c>
      <c r="P24" s="81"/>
    </row>
    <row r="25" spans="1:16" ht="13" x14ac:dyDescent="0.25">
      <c r="A25" s="133"/>
      <c r="B25" s="134"/>
      <c r="C25" s="134"/>
      <c r="D25" s="134"/>
      <c r="E25" s="134"/>
      <c r="F25" s="134"/>
      <c r="G25" s="134"/>
      <c r="H25" s="134"/>
      <c r="I25" s="134"/>
      <c r="J25" s="134"/>
      <c r="K25" s="135"/>
      <c r="L25" s="135"/>
      <c r="M25" s="135"/>
      <c r="N25" s="135"/>
      <c r="O25" s="135"/>
      <c r="P25" s="136"/>
    </row>
    <row r="26" spans="1:16" ht="13" x14ac:dyDescent="0.25">
      <c r="I26" s="1"/>
      <c r="J26" s="1"/>
      <c r="K26" s="1"/>
      <c r="L26" s="1"/>
      <c r="M26" s="1"/>
    </row>
    <row r="27" spans="1:16" ht="13" x14ac:dyDescent="0.3">
      <c r="A27" s="151">
        <f>D12+N12</f>
        <v>41</v>
      </c>
      <c r="B27" s="149" t="str">
        <f>"WARNING: THERE IS AT LEAST ONE TEST CASE WITH AN 'INFO' OR BLANK STATUS (SEE ABOVE)"</f>
        <v>WARNING: THERE IS AT LEAST ONE TEST CASE WITH AN 'INFO' OR BLANK STATUS (SEE ABOVE)</v>
      </c>
      <c r="I27" s="1"/>
      <c r="J27" s="1"/>
      <c r="K27" s="1"/>
      <c r="L27" s="1"/>
      <c r="M27" s="1"/>
    </row>
    <row r="28" spans="1:16" x14ac:dyDescent="0.25">
      <c r="B28" s="150"/>
    </row>
    <row r="29" spans="1:16" ht="13" x14ac:dyDescent="0.3">
      <c r="A29" s="151">
        <f>SUMPRODUCT(--ISERROR('Test Cases'!AA3:AA285))</f>
        <v>10</v>
      </c>
      <c r="B29" s="149" t="str">
        <f>"WARNING: THERE IS AT LEAST ONE TEST CASE WITH MULTIPLE OR INVALID ISSUE CODES (SEE TEST CASES TAB)"</f>
        <v>WARNING: THERE IS AT LEAST ONE TEST CASE WITH MULTIPLE OR INVALID ISSUE CODES (SEE TEST CASES TAB)</v>
      </c>
    </row>
    <row r="31" spans="1:16" ht="12.75" customHeight="1" x14ac:dyDescent="0.25"/>
    <row r="32" spans="1:16" ht="12.75" customHeight="1" x14ac:dyDescent="0.25"/>
    <row r="33" ht="12.75" customHeight="1" x14ac:dyDescent="0.25"/>
  </sheetData>
  <phoneticPr fontId="2" type="noConversion"/>
  <conditionalFormatting sqref="B27">
    <cfRule type="expression" dxfId="8" priority="5" stopIfTrue="1">
      <formula>$A$27=0</formula>
    </cfRule>
  </conditionalFormatting>
  <conditionalFormatting sqref="B29">
    <cfRule type="expression" dxfId="7" priority="4" stopIfTrue="1">
      <formula>$A$29=0</formula>
    </cfRule>
  </conditionalFormatting>
  <conditionalFormatting sqref="N12">
    <cfRule type="cellIs" dxfId="6" priority="2" stopIfTrue="1" operator="greaterThan">
      <formula>0</formula>
    </cfRule>
    <cfRule type="cellIs" dxfId="5" priority="3" stopIfTrue="1" operator="lessThan">
      <formula>0</formula>
    </cfRule>
  </conditionalFormatting>
  <conditionalFormatting sqref="D12">
    <cfRule type="cellIs" dxfId="4" priority="1" stopIfTrue="1" operator="greater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8"/>
  <sheetViews>
    <sheetView showGridLines="0" zoomScale="80" zoomScaleNormal="80" workbookViewId="0">
      <pane ySplit="1" topLeftCell="A2" activePane="bottomLeft" state="frozen"/>
      <selection pane="bottomLeft" activeCell="A3" sqref="A3:N9"/>
    </sheetView>
  </sheetViews>
  <sheetFormatPr defaultColWidth="9.26953125" defaultRowHeight="12.5" x14ac:dyDescent="0.25"/>
  <cols>
    <col min="14" max="14" width="14.54296875" customWidth="1"/>
  </cols>
  <sheetData>
    <row r="1" spans="1:14" ht="13" x14ac:dyDescent="0.3">
      <c r="A1" s="8" t="s">
        <v>63</v>
      </c>
      <c r="B1" s="9"/>
      <c r="C1" s="9"/>
      <c r="D1" s="9"/>
      <c r="E1" s="9"/>
      <c r="F1" s="9"/>
      <c r="G1" s="9"/>
      <c r="H1" s="9"/>
      <c r="I1" s="9"/>
      <c r="J1" s="9"/>
      <c r="K1" s="9"/>
      <c r="L1" s="9"/>
      <c r="M1" s="9"/>
      <c r="N1" s="10"/>
    </row>
    <row r="2" spans="1:14" ht="12.75" customHeight="1" x14ac:dyDescent="0.25">
      <c r="A2" s="67" t="s">
        <v>64</v>
      </c>
      <c r="B2" s="33"/>
      <c r="C2" s="33"/>
      <c r="D2" s="33"/>
      <c r="E2" s="33"/>
      <c r="F2" s="33"/>
      <c r="G2" s="33"/>
      <c r="H2" s="33"/>
      <c r="I2" s="33"/>
      <c r="J2" s="33"/>
      <c r="K2" s="33"/>
      <c r="L2" s="33"/>
      <c r="M2" s="33"/>
      <c r="N2" s="34"/>
    </row>
    <row r="3" spans="1:14" s="35" customFormat="1" ht="12.75" customHeight="1" x14ac:dyDescent="0.25">
      <c r="A3" s="199" t="s">
        <v>1483</v>
      </c>
      <c r="B3" s="200"/>
      <c r="C3" s="200"/>
      <c r="D3" s="200"/>
      <c r="E3" s="200"/>
      <c r="F3" s="200"/>
      <c r="G3" s="200"/>
      <c r="H3" s="200"/>
      <c r="I3" s="200"/>
      <c r="J3" s="200"/>
      <c r="K3" s="200"/>
      <c r="L3" s="200"/>
      <c r="M3" s="200"/>
      <c r="N3" s="201"/>
    </row>
    <row r="4" spans="1:14" s="35" customFormat="1" x14ac:dyDescent="0.25">
      <c r="A4" s="202"/>
      <c r="B4" s="203"/>
      <c r="C4" s="203"/>
      <c r="D4" s="203"/>
      <c r="E4" s="203"/>
      <c r="F4" s="203"/>
      <c r="G4" s="203"/>
      <c r="H4" s="203"/>
      <c r="I4" s="203"/>
      <c r="J4" s="203"/>
      <c r="K4" s="203"/>
      <c r="L4" s="203"/>
      <c r="M4" s="203"/>
      <c r="N4" s="204"/>
    </row>
    <row r="5" spans="1:14" s="35" customFormat="1" x14ac:dyDescent="0.25">
      <c r="A5" s="202"/>
      <c r="B5" s="203"/>
      <c r="C5" s="203"/>
      <c r="D5" s="203"/>
      <c r="E5" s="203"/>
      <c r="F5" s="203"/>
      <c r="G5" s="203"/>
      <c r="H5" s="203"/>
      <c r="I5" s="203"/>
      <c r="J5" s="203"/>
      <c r="K5" s="203"/>
      <c r="L5" s="203"/>
      <c r="M5" s="203"/>
      <c r="N5" s="204"/>
    </row>
    <row r="6" spans="1:14" s="35" customFormat="1" x14ac:dyDescent="0.25">
      <c r="A6" s="202"/>
      <c r="B6" s="203"/>
      <c r="C6" s="203"/>
      <c r="D6" s="203"/>
      <c r="E6" s="203"/>
      <c r="F6" s="203"/>
      <c r="G6" s="203"/>
      <c r="H6" s="203"/>
      <c r="I6" s="203"/>
      <c r="J6" s="203"/>
      <c r="K6" s="203"/>
      <c r="L6" s="203"/>
      <c r="M6" s="203"/>
      <c r="N6" s="204"/>
    </row>
    <row r="7" spans="1:14" s="35" customFormat="1" x14ac:dyDescent="0.25">
      <c r="A7" s="202"/>
      <c r="B7" s="203"/>
      <c r="C7" s="203"/>
      <c r="D7" s="203"/>
      <c r="E7" s="203"/>
      <c r="F7" s="203"/>
      <c r="G7" s="203"/>
      <c r="H7" s="203"/>
      <c r="I7" s="203"/>
      <c r="J7" s="203"/>
      <c r="K7" s="203"/>
      <c r="L7" s="203"/>
      <c r="M7" s="203"/>
      <c r="N7" s="204"/>
    </row>
    <row r="8" spans="1:14" s="35" customFormat="1" x14ac:dyDescent="0.25">
      <c r="A8" s="202"/>
      <c r="B8" s="203"/>
      <c r="C8" s="203"/>
      <c r="D8" s="203"/>
      <c r="E8" s="203"/>
      <c r="F8" s="203"/>
      <c r="G8" s="203"/>
      <c r="H8" s="203"/>
      <c r="I8" s="203"/>
      <c r="J8" s="203"/>
      <c r="K8" s="203"/>
      <c r="L8" s="203"/>
      <c r="M8" s="203"/>
      <c r="N8" s="204"/>
    </row>
    <row r="9" spans="1:14" ht="75.650000000000006" customHeight="1" x14ac:dyDescent="0.25">
      <c r="A9" s="205"/>
      <c r="B9" s="206"/>
      <c r="C9" s="206"/>
      <c r="D9" s="206"/>
      <c r="E9" s="206"/>
      <c r="F9" s="206"/>
      <c r="G9" s="206"/>
      <c r="H9" s="206"/>
      <c r="I9" s="206"/>
      <c r="J9" s="206"/>
      <c r="K9" s="206"/>
      <c r="L9" s="206"/>
      <c r="M9" s="206"/>
      <c r="N9" s="207"/>
    </row>
    <row r="11" spans="1:14" ht="12.75" customHeight="1" x14ac:dyDescent="0.25">
      <c r="A11" s="32" t="s">
        <v>65</v>
      </c>
      <c r="B11" s="33"/>
      <c r="C11" s="33"/>
      <c r="D11" s="33"/>
      <c r="E11" s="33"/>
      <c r="F11" s="33"/>
      <c r="G11" s="33"/>
      <c r="H11" s="33"/>
      <c r="I11" s="33"/>
      <c r="J11" s="33"/>
      <c r="K11" s="33"/>
      <c r="L11" s="33"/>
      <c r="M11" s="33"/>
      <c r="N11" s="34"/>
    </row>
    <row r="12" spans="1:14" ht="12.75" customHeight="1" x14ac:dyDescent="0.25">
      <c r="A12" s="36" t="s">
        <v>66</v>
      </c>
      <c r="B12" s="37"/>
      <c r="C12" s="38"/>
      <c r="D12" s="39" t="s">
        <v>67</v>
      </c>
      <c r="E12" s="40"/>
      <c r="F12" s="40"/>
      <c r="G12" s="40"/>
      <c r="H12" s="40"/>
      <c r="I12" s="40"/>
      <c r="J12" s="40"/>
      <c r="K12" s="40"/>
      <c r="L12" s="40"/>
      <c r="M12" s="40"/>
      <c r="N12" s="41"/>
    </row>
    <row r="13" spans="1:14" ht="13" x14ac:dyDescent="0.25">
      <c r="A13" s="42"/>
      <c r="B13" s="43"/>
      <c r="C13" s="44"/>
      <c r="D13" s="19" t="s">
        <v>68</v>
      </c>
      <c r="E13" s="16"/>
      <c r="F13" s="16"/>
      <c r="G13" s="16"/>
      <c r="H13" s="16"/>
      <c r="I13" s="16"/>
      <c r="J13" s="16"/>
      <c r="K13" s="16"/>
      <c r="L13" s="16"/>
      <c r="M13" s="16"/>
      <c r="N13" s="17"/>
    </row>
    <row r="14" spans="1:14" ht="12.75" customHeight="1" x14ac:dyDescent="0.25">
      <c r="A14" s="45" t="s">
        <v>69</v>
      </c>
      <c r="B14" s="46"/>
      <c r="C14" s="47"/>
      <c r="D14" s="48" t="s">
        <v>70</v>
      </c>
      <c r="E14" s="49"/>
      <c r="F14" s="49"/>
      <c r="G14" s="49"/>
      <c r="H14" s="49"/>
      <c r="I14" s="49"/>
      <c r="J14" s="49"/>
      <c r="K14" s="49"/>
      <c r="L14" s="49"/>
      <c r="M14" s="49"/>
      <c r="N14" s="50"/>
    </row>
    <row r="15" spans="1:14" ht="12.75" customHeight="1" x14ac:dyDescent="0.25">
      <c r="A15" s="36" t="s">
        <v>71</v>
      </c>
      <c r="B15" s="37"/>
      <c r="C15" s="38"/>
      <c r="D15" s="39" t="s">
        <v>72</v>
      </c>
      <c r="E15" s="40"/>
      <c r="F15" s="40"/>
      <c r="G15" s="40"/>
      <c r="H15" s="40"/>
      <c r="I15" s="40"/>
      <c r="J15" s="40"/>
      <c r="K15" s="40"/>
      <c r="L15" s="40"/>
      <c r="M15" s="40"/>
      <c r="N15" s="41"/>
    </row>
    <row r="16" spans="1:14" ht="12.75" customHeight="1" x14ac:dyDescent="0.25">
      <c r="A16" s="36" t="s">
        <v>73</v>
      </c>
      <c r="B16" s="37"/>
      <c r="C16" s="38"/>
      <c r="D16" s="39" t="s">
        <v>74</v>
      </c>
      <c r="E16" s="40"/>
      <c r="F16" s="40"/>
      <c r="G16" s="40"/>
      <c r="H16" s="40"/>
      <c r="I16" s="40"/>
      <c r="J16" s="40"/>
      <c r="K16" s="40"/>
      <c r="L16" s="40"/>
      <c r="M16" s="40"/>
      <c r="N16" s="41"/>
    </row>
    <row r="17" spans="1:14" ht="13" x14ac:dyDescent="0.25">
      <c r="A17" s="51"/>
      <c r="B17" s="52"/>
      <c r="C17" s="53"/>
      <c r="D17" s="13" t="s">
        <v>75</v>
      </c>
      <c r="E17" s="14"/>
      <c r="F17" s="14"/>
      <c r="G17" s="14"/>
      <c r="H17" s="14"/>
      <c r="I17" s="14"/>
      <c r="J17" s="14"/>
      <c r="K17" s="14"/>
      <c r="L17" s="14"/>
      <c r="M17" s="14"/>
      <c r="N17" s="15"/>
    </row>
    <row r="18" spans="1:14" ht="12.75" customHeight="1" x14ac:dyDescent="0.25">
      <c r="A18" s="42"/>
      <c r="B18" s="43"/>
      <c r="C18" s="44"/>
      <c r="D18" s="19" t="s">
        <v>76</v>
      </c>
      <c r="E18" s="16"/>
      <c r="F18" s="16"/>
      <c r="G18" s="16"/>
      <c r="H18" s="16"/>
      <c r="I18" s="16"/>
      <c r="J18" s="16"/>
      <c r="K18" s="16"/>
      <c r="L18" s="16"/>
      <c r="M18" s="16"/>
      <c r="N18" s="17"/>
    </row>
    <row r="19" spans="1:14" ht="12.75" customHeight="1" x14ac:dyDescent="0.25">
      <c r="A19" s="36" t="s">
        <v>77</v>
      </c>
      <c r="B19" s="37"/>
      <c r="C19" s="38"/>
      <c r="D19" s="39" t="s">
        <v>78</v>
      </c>
      <c r="E19" s="40"/>
      <c r="F19" s="40"/>
      <c r="G19" s="40"/>
      <c r="H19" s="40"/>
      <c r="I19" s="40"/>
      <c r="J19" s="40"/>
      <c r="K19" s="40"/>
      <c r="L19" s="40"/>
      <c r="M19" s="40"/>
      <c r="N19" s="41"/>
    </row>
    <row r="20" spans="1:14" ht="13" x14ac:dyDescent="0.25">
      <c r="A20" s="42"/>
      <c r="B20" s="43"/>
      <c r="C20" s="44"/>
      <c r="D20" s="19" t="s">
        <v>79</v>
      </c>
      <c r="E20" s="16"/>
      <c r="F20" s="16"/>
      <c r="G20" s="16"/>
      <c r="H20" s="16"/>
      <c r="I20" s="16"/>
      <c r="J20" s="16"/>
      <c r="K20" s="16"/>
      <c r="L20" s="16"/>
      <c r="M20" s="16"/>
      <c r="N20" s="17"/>
    </row>
    <row r="21" spans="1:14" ht="12.75" customHeight="1" x14ac:dyDescent="0.25">
      <c r="A21" s="36" t="s">
        <v>80</v>
      </c>
      <c r="B21" s="37"/>
      <c r="C21" s="38"/>
      <c r="D21" s="39" t="s">
        <v>81</v>
      </c>
      <c r="E21" s="40"/>
      <c r="F21" s="40"/>
      <c r="G21" s="40"/>
      <c r="H21" s="40"/>
      <c r="I21" s="40"/>
      <c r="J21" s="40"/>
      <c r="K21" s="40"/>
      <c r="L21" s="40"/>
      <c r="M21" s="40"/>
      <c r="N21" s="41"/>
    </row>
    <row r="22" spans="1:14" ht="13" x14ac:dyDescent="0.25">
      <c r="A22" s="42"/>
      <c r="B22" s="43"/>
      <c r="C22" s="44"/>
      <c r="D22" s="19" t="s">
        <v>82</v>
      </c>
      <c r="E22" s="16"/>
      <c r="F22" s="16"/>
      <c r="G22" s="16"/>
      <c r="H22" s="16"/>
      <c r="I22" s="16"/>
      <c r="J22" s="16"/>
      <c r="K22" s="16"/>
      <c r="L22" s="16"/>
      <c r="M22" s="16"/>
      <c r="N22" s="17"/>
    </row>
    <row r="23" spans="1:14" ht="12.75" customHeight="1" x14ac:dyDescent="0.25">
      <c r="A23" s="45" t="s">
        <v>83</v>
      </c>
      <c r="B23" s="46"/>
      <c r="C23" s="47"/>
      <c r="D23" s="48" t="s">
        <v>84</v>
      </c>
      <c r="E23" s="49"/>
      <c r="F23" s="49"/>
      <c r="G23" s="49"/>
      <c r="H23" s="49"/>
      <c r="I23" s="49"/>
      <c r="J23" s="49"/>
      <c r="K23" s="49"/>
      <c r="L23" s="49"/>
      <c r="M23" s="49"/>
      <c r="N23" s="50"/>
    </row>
    <row r="24" spans="1:14" ht="12.75" customHeight="1" x14ac:dyDescent="0.25">
      <c r="A24" s="36" t="s">
        <v>85</v>
      </c>
      <c r="B24" s="37"/>
      <c r="C24" s="38"/>
      <c r="D24" s="39" t="s">
        <v>86</v>
      </c>
      <c r="E24" s="40"/>
      <c r="F24" s="40"/>
      <c r="G24" s="40"/>
      <c r="H24" s="40"/>
      <c r="I24" s="40"/>
      <c r="J24" s="40"/>
      <c r="K24" s="40"/>
      <c r="L24" s="40"/>
      <c r="M24" s="40"/>
      <c r="N24" s="41"/>
    </row>
    <row r="25" spans="1:14" ht="13" x14ac:dyDescent="0.25">
      <c r="A25" s="42"/>
      <c r="B25" s="43"/>
      <c r="C25" s="44"/>
      <c r="D25" s="19" t="s">
        <v>87</v>
      </c>
      <c r="E25" s="16"/>
      <c r="F25" s="16"/>
      <c r="G25" s="16"/>
      <c r="H25" s="16"/>
      <c r="I25" s="16"/>
      <c r="J25" s="16"/>
      <c r="K25" s="16"/>
      <c r="L25" s="16"/>
      <c r="M25" s="16"/>
      <c r="N25" s="17"/>
    </row>
    <row r="26" spans="1:14" ht="12.75" customHeight="1" x14ac:dyDescent="0.25">
      <c r="A26" s="36" t="s">
        <v>88</v>
      </c>
      <c r="B26" s="37"/>
      <c r="C26" s="38"/>
      <c r="D26" s="39" t="s">
        <v>89</v>
      </c>
      <c r="E26" s="40"/>
      <c r="F26" s="40"/>
      <c r="G26" s="40"/>
      <c r="H26" s="40"/>
      <c r="I26" s="40"/>
      <c r="J26" s="40"/>
      <c r="K26" s="40"/>
      <c r="L26" s="40"/>
      <c r="M26" s="40"/>
      <c r="N26" s="41"/>
    </row>
    <row r="27" spans="1:14" ht="13" x14ac:dyDescent="0.25">
      <c r="A27" s="51"/>
      <c r="B27" s="52"/>
      <c r="C27" s="53"/>
      <c r="D27" s="13" t="s">
        <v>90</v>
      </c>
      <c r="E27" s="14"/>
      <c r="F27" s="14"/>
      <c r="G27" s="14"/>
      <c r="H27" s="14"/>
      <c r="I27" s="14"/>
      <c r="J27" s="14"/>
      <c r="K27" s="14"/>
      <c r="L27" s="14"/>
      <c r="M27" s="14"/>
      <c r="N27" s="15"/>
    </row>
    <row r="28" spans="1:14" ht="13" x14ac:dyDescent="0.25">
      <c r="A28" s="51"/>
      <c r="B28" s="52"/>
      <c r="C28" s="53"/>
      <c r="D28" s="13" t="s">
        <v>91</v>
      </c>
      <c r="E28" s="14"/>
      <c r="F28" s="14"/>
      <c r="G28" s="14"/>
      <c r="H28" s="14"/>
      <c r="I28" s="14"/>
      <c r="J28" s="14"/>
      <c r="K28" s="14"/>
      <c r="L28" s="14"/>
      <c r="M28" s="14"/>
      <c r="N28" s="15"/>
    </row>
    <row r="29" spans="1:14" ht="13" x14ac:dyDescent="0.25">
      <c r="A29" s="51"/>
      <c r="B29" s="52"/>
      <c r="C29" s="53"/>
      <c r="D29" s="13" t="s">
        <v>92</v>
      </c>
      <c r="E29" s="14"/>
      <c r="F29" s="14"/>
      <c r="G29" s="14"/>
      <c r="H29" s="14"/>
      <c r="I29" s="14"/>
      <c r="J29" s="14"/>
      <c r="K29" s="14"/>
      <c r="L29" s="14"/>
      <c r="M29" s="14"/>
      <c r="N29" s="15"/>
    </row>
    <row r="30" spans="1:14" ht="13" x14ac:dyDescent="0.25">
      <c r="A30" s="42"/>
      <c r="B30" s="43"/>
      <c r="C30" s="44"/>
      <c r="D30" s="19" t="s">
        <v>93</v>
      </c>
      <c r="E30" s="16"/>
      <c r="F30" s="16"/>
      <c r="G30" s="16"/>
      <c r="H30" s="16"/>
      <c r="I30" s="16"/>
      <c r="J30" s="16"/>
      <c r="K30" s="16"/>
      <c r="L30" s="16"/>
      <c r="M30" s="16"/>
      <c r="N30" s="17"/>
    </row>
    <row r="31" spans="1:14" ht="12.75" customHeight="1" x14ac:dyDescent="0.25">
      <c r="A31" s="36" t="s">
        <v>94</v>
      </c>
      <c r="B31" s="37"/>
      <c r="C31" s="38"/>
      <c r="D31" s="39" t="s">
        <v>95</v>
      </c>
      <c r="E31" s="40"/>
      <c r="F31" s="40"/>
      <c r="G31" s="40"/>
      <c r="H31" s="40"/>
      <c r="I31" s="40"/>
      <c r="J31" s="40"/>
      <c r="K31" s="40"/>
      <c r="L31" s="40"/>
      <c r="M31" s="40"/>
      <c r="N31" s="41"/>
    </row>
    <row r="32" spans="1:14" ht="13" x14ac:dyDescent="0.25">
      <c r="A32" s="42"/>
      <c r="B32" s="43"/>
      <c r="C32" s="44"/>
      <c r="D32" s="19" t="s">
        <v>96</v>
      </c>
      <c r="E32" s="16"/>
      <c r="F32" s="16"/>
      <c r="G32" s="16"/>
      <c r="H32" s="16"/>
      <c r="I32" s="16"/>
      <c r="J32" s="16"/>
      <c r="K32" s="16"/>
      <c r="L32" s="16"/>
      <c r="M32" s="16"/>
      <c r="N32" s="17"/>
    </row>
    <row r="33" spans="1:14" ht="12.75" customHeight="1" x14ac:dyDescent="0.25">
      <c r="A33" s="45" t="s">
        <v>97</v>
      </c>
      <c r="B33" s="46"/>
      <c r="C33" s="47"/>
      <c r="D33" s="48" t="s">
        <v>98</v>
      </c>
      <c r="E33" s="49"/>
      <c r="F33" s="49"/>
      <c r="G33" s="49"/>
      <c r="H33" s="49"/>
      <c r="I33" s="49"/>
      <c r="J33" s="49"/>
      <c r="K33" s="49"/>
      <c r="L33" s="49"/>
      <c r="M33" s="49"/>
      <c r="N33" s="50"/>
    </row>
    <row r="34" spans="1:14" ht="13" x14ac:dyDescent="0.25">
      <c r="A34" s="86" t="s">
        <v>99</v>
      </c>
      <c r="B34" s="87"/>
      <c r="C34" s="88"/>
      <c r="D34" s="190" t="s">
        <v>100</v>
      </c>
      <c r="E34" s="191"/>
      <c r="F34" s="191"/>
      <c r="G34" s="191"/>
      <c r="H34" s="191"/>
      <c r="I34" s="191"/>
      <c r="J34" s="191"/>
      <c r="K34" s="191"/>
      <c r="L34" s="191"/>
      <c r="M34" s="191"/>
      <c r="N34" s="192"/>
    </row>
    <row r="35" spans="1:14" ht="13" x14ac:dyDescent="0.25">
      <c r="A35" s="89"/>
      <c r="B35" s="52"/>
      <c r="C35" s="90"/>
      <c r="D35" s="193"/>
      <c r="E35" s="194"/>
      <c r="F35" s="194"/>
      <c r="G35" s="194"/>
      <c r="H35" s="194"/>
      <c r="I35" s="194"/>
      <c r="J35" s="194"/>
      <c r="K35" s="194"/>
      <c r="L35" s="194"/>
      <c r="M35" s="194"/>
      <c r="N35" s="195"/>
    </row>
    <row r="36" spans="1:14" ht="13" x14ac:dyDescent="0.25">
      <c r="A36" s="91"/>
      <c r="B36" s="92"/>
      <c r="C36" s="93"/>
      <c r="D36" s="196"/>
      <c r="E36" s="197"/>
      <c r="F36" s="197"/>
      <c r="G36" s="197"/>
      <c r="H36" s="197"/>
      <c r="I36" s="197"/>
      <c r="J36" s="197"/>
      <c r="K36" s="197"/>
      <c r="L36" s="197"/>
      <c r="M36" s="197"/>
      <c r="N36" s="198"/>
    </row>
    <row r="37" spans="1:14" ht="13" x14ac:dyDescent="0.25">
      <c r="A37" s="86" t="s">
        <v>101</v>
      </c>
      <c r="B37" s="87"/>
      <c r="C37" s="88"/>
      <c r="D37" s="190" t="s">
        <v>102</v>
      </c>
      <c r="E37" s="191"/>
      <c r="F37" s="191"/>
      <c r="G37" s="191"/>
      <c r="H37" s="191"/>
      <c r="I37" s="191"/>
      <c r="J37" s="191"/>
      <c r="K37" s="191"/>
      <c r="L37" s="191"/>
      <c r="M37" s="191"/>
      <c r="N37" s="192"/>
    </row>
    <row r="38" spans="1:14" ht="13" x14ac:dyDescent="0.25">
      <c r="A38" s="91"/>
      <c r="B38" s="92"/>
      <c r="C38" s="93"/>
      <c r="D38" s="196"/>
      <c r="E38" s="197"/>
      <c r="F38" s="197"/>
      <c r="G38" s="197"/>
      <c r="H38" s="197"/>
      <c r="I38" s="197"/>
      <c r="J38" s="197"/>
      <c r="K38" s="197"/>
      <c r="L38" s="197"/>
      <c r="M38" s="197"/>
      <c r="N38" s="198"/>
    </row>
  </sheetData>
  <mergeCells count="3">
    <mergeCell ref="D34:N36"/>
    <mergeCell ref="D37:N38"/>
    <mergeCell ref="A3:N9"/>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4"/>
  <sheetViews>
    <sheetView showGridLines="0" zoomScale="80" zoomScaleNormal="80" workbookViewId="0">
      <pane ySplit="2" topLeftCell="A36" activePane="bottomLeft" state="frozen"/>
      <selection activeCell="D1" sqref="D1"/>
      <selection pane="bottomLeft" activeCell="I3" sqref="I3:I43"/>
    </sheetView>
  </sheetViews>
  <sheetFormatPr defaultColWidth="9.26953125" defaultRowHeight="12.5" x14ac:dyDescent="0.25"/>
  <cols>
    <col min="1" max="1" width="7.26953125" style="71" customWidth="1"/>
    <col min="2" max="2" width="8.7265625" style="85" customWidth="1"/>
    <col min="3" max="3" width="13.54296875" style="85" customWidth="1"/>
    <col min="4" max="4" width="9.54296875" style="71" customWidth="1"/>
    <col min="5" max="5" width="34.1796875" style="71" customWidth="1"/>
    <col min="6" max="6" width="45.453125" style="71" customWidth="1"/>
    <col min="7" max="7" width="51.7265625" style="71" customWidth="1"/>
    <col min="8" max="8" width="14" style="71" customWidth="1"/>
    <col min="9" max="9" width="12" style="71" customWidth="1"/>
    <col min="10" max="10" width="26.1796875" style="71" customWidth="1"/>
    <col min="11" max="11" width="23.81640625" style="71" customWidth="1"/>
    <col min="12" max="12" width="13.26953125" style="138" customWidth="1"/>
    <col min="13" max="13" width="15.26953125" style="138" bestFit="1" customWidth="1"/>
    <col min="14" max="14" width="102.7265625" customWidth="1"/>
    <col min="15" max="19" width="9.26953125" style="71"/>
    <col min="21" max="21" width="8.7265625" customWidth="1"/>
    <col min="23" max="26" width="9.26953125" style="71"/>
    <col min="27" max="27" width="15.26953125" hidden="1" customWidth="1"/>
    <col min="28" max="16384" width="9.26953125" style="71"/>
  </cols>
  <sheetData>
    <row r="1" spans="1:27" ht="13" x14ac:dyDescent="0.3">
      <c r="A1" s="157" t="s">
        <v>56</v>
      </c>
      <c r="B1" s="158"/>
      <c r="C1" s="158"/>
      <c r="D1" s="157"/>
      <c r="E1" s="157"/>
      <c r="F1" s="157"/>
      <c r="G1" s="157"/>
      <c r="H1" s="157"/>
      <c r="I1" s="157"/>
      <c r="J1" s="157"/>
      <c r="K1" s="157"/>
      <c r="L1" s="159"/>
      <c r="M1" s="159"/>
      <c r="N1" s="159"/>
      <c r="AA1" s="9"/>
    </row>
    <row r="2" spans="1:27" ht="39" customHeight="1" x14ac:dyDescent="0.25">
      <c r="A2" s="160" t="s">
        <v>103</v>
      </c>
      <c r="B2" s="161" t="s">
        <v>104</v>
      </c>
      <c r="C2" s="161" t="s">
        <v>105</v>
      </c>
      <c r="D2" s="160" t="s">
        <v>106</v>
      </c>
      <c r="E2" s="160" t="s">
        <v>107</v>
      </c>
      <c r="F2" s="160" t="s">
        <v>108</v>
      </c>
      <c r="G2" s="160" t="s">
        <v>109</v>
      </c>
      <c r="H2" s="160" t="s">
        <v>110</v>
      </c>
      <c r="I2" s="160" t="s">
        <v>111</v>
      </c>
      <c r="J2" s="160" t="s">
        <v>112</v>
      </c>
      <c r="K2" s="160" t="s">
        <v>113</v>
      </c>
      <c r="L2" s="137" t="s">
        <v>114</v>
      </c>
      <c r="M2" s="137" t="s">
        <v>115</v>
      </c>
      <c r="N2" s="137" t="s">
        <v>116</v>
      </c>
      <c r="AA2" s="137" t="s">
        <v>117</v>
      </c>
    </row>
    <row r="3" spans="1:27" ht="97.5" customHeight="1" x14ac:dyDescent="0.25">
      <c r="A3" s="155" t="s">
        <v>118</v>
      </c>
      <c r="B3" s="73" t="s">
        <v>119</v>
      </c>
      <c r="C3" s="73" t="s">
        <v>120</v>
      </c>
      <c r="D3" s="72" t="s">
        <v>121</v>
      </c>
      <c r="E3" s="174" t="s">
        <v>122</v>
      </c>
      <c r="F3" s="174" t="s">
        <v>123</v>
      </c>
      <c r="G3" s="174" t="s">
        <v>124</v>
      </c>
      <c r="H3" s="73"/>
      <c r="I3" s="162"/>
      <c r="J3" s="155"/>
      <c r="K3" s="176"/>
      <c r="L3" s="155" t="s">
        <v>125</v>
      </c>
      <c r="M3" s="155" t="s">
        <v>126</v>
      </c>
      <c r="N3" s="73" t="s">
        <v>127</v>
      </c>
      <c r="AA3" s="140" t="e">
        <f>IF(OR(I3="Fail",ISBLANK(I3)),INDEX('Issue Code Table'!C:C,MATCH(M:M,'Issue Code Table'!A:A,0)),IF(L3="Critical",6,IF(L3="Significant",5,IF(L3="Moderate",3,2))))</f>
        <v>#N/A</v>
      </c>
    </row>
    <row r="4" spans="1:27" ht="89.15" customHeight="1" x14ac:dyDescent="0.25">
      <c r="A4" s="155" t="s">
        <v>128</v>
      </c>
      <c r="B4" s="73" t="s">
        <v>129</v>
      </c>
      <c r="C4" s="73" t="s">
        <v>130</v>
      </c>
      <c r="D4" s="72" t="s">
        <v>131</v>
      </c>
      <c r="E4" s="174" t="s">
        <v>132</v>
      </c>
      <c r="F4" s="174" t="s">
        <v>133</v>
      </c>
      <c r="G4" s="174" t="s">
        <v>134</v>
      </c>
      <c r="H4" s="73"/>
      <c r="I4" s="162"/>
      <c r="J4" s="155" t="s">
        <v>135</v>
      </c>
      <c r="K4" s="176" t="s">
        <v>136</v>
      </c>
      <c r="L4" s="155" t="s">
        <v>137</v>
      </c>
      <c r="M4" s="155" t="s">
        <v>138</v>
      </c>
      <c r="N4" s="73" t="s">
        <v>139</v>
      </c>
      <c r="AA4" s="140" t="e">
        <f>IF(OR(I4="Fail",ISBLANK(I4)),INDEX('Issue Code Table'!C:C,MATCH(M:M,'Issue Code Table'!A:A,0)),IF(L4="Critical",6,IF(L4="Significant",5,IF(L4="Moderate",3,2))))</f>
        <v>#N/A</v>
      </c>
    </row>
    <row r="5" spans="1:27" ht="75" x14ac:dyDescent="0.25">
      <c r="A5" s="155" t="s">
        <v>140</v>
      </c>
      <c r="B5" s="73" t="s">
        <v>141</v>
      </c>
      <c r="C5" s="73" t="s">
        <v>142</v>
      </c>
      <c r="D5" s="72" t="s">
        <v>121</v>
      </c>
      <c r="E5" s="174" t="s">
        <v>143</v>
      </c>
      <c r="F5" s="174" t="s">
        <v>144</v>
      </c>
      <c r="G5" s="174" t="s">
        <v>145</v>
      </c>
      <c r="H5" s="73"/>
      <c r="I5" s="162"/>
      <c r="J5" s="155"/>
      <c r="K5" s="176"/>
      <c r="L5" s="155" t="s">
        <v>137</v>
      </c>
      <c r="M5" s="155" t="s">
        <v>146</v>
      </c>
      <c r="N5" s="83" t="s">
        <v>147</v>
      </c>
      <c r="AA5" s="140">
        <f>IF(OR(I5="Fail",ISBLANK(I5)),INDEX('Issue Code Table'!C:C,MATCH(M:M,'Issue Code Table'!A:A,0)),IF(L5="Critical",6,IF(L5="Significant",5,IF(L5="Moderate",3,2))))</f>
        <v>5</v>
      </c>
    </row>
    <row r="6" spans="1:27" ht="70.5" customHeight="1" x14ac:dyDescent="0.25">
      <c r="A6" s="155" t="s">
        <v>148</v>
      </c>
      <c r="B6" s="73" t="s">
        <v>149</v>
      </c>
      <c r="C6" s="73" t="s">
        <v>150</v>
      </c>
      <c r="D6" s="72" t="s">
        <v>151</v>
      </c>
      <c r="E6" s="174" t="s">
        <v>152</v>
      </c>
      <c r="F6" s="174" t="s">
        <v>153</v>
      </c>
      <c r="G6" s="174" t="s">
        <v>154</v>
      </c>
      <c r="H6" s="73"/>
      <c r="I6" s="162"/>
      <c r="J6" s="155"/>
      <c r="K6" s="176"/>
      <c r="L6" s="155" t="s">
        <v>137</v>
      </c>
      <c r="M6" s="155" t="s">
        <v>155</v>
      </c>
      <c r="N6" s="83" t="s">
        <v>156</v>
      </c>
      <c r="AA6" s="140">
        <f>IF(OR(I6="Fail",ISBLANK(I6)),INDEX('Issue Code Table'!C:C,MATCH(M:M,'Issue Code Table'!A:A,0)),IF(L6="Critical",6,IF(L6="Significant",5,IF(L6="Moderate",3,2))))</f>
        <v>5</v>
      </c>
    </row>
    <row r="7" spans="1:27" ht="90.75" customHeight="1" x14ac:dyDescent="0.25">
      <c r="A7" s="155" t="s">
        <v>157</v>
      </c>
      <c r="B7" s="73" t="s">
        <v>158</v>
      </c>
      <c r="C7" s="73" t="s">
        <v>159</v>
      </c>
      <c r="D7" s="72" t="s">
        <v>121</v>
      </c>
      <c r="E7" s="174" t="s">
        <v>160</v>
      </c>
      <c r="F7" s="174" t="s">
        <v>161</v>
      </c>
      <c r="G7" s="174" t="s">
        <v>162</v>
      </c>
      <c r="H7" s="73"/>
      <c r="I7" s="162"/>
      <c r="J7" s="155"/>
      <c r="K7" s="176"/>
      <c r="L7" s="155" t="s">
        <v>163</v>
      </c>
      <c r="M7" s="155" t="s">
        <v>164</v>
      </c>
      <c r="N7" s="163" t="s">
        <v>165</v>
      </c>
      <c r="AA7" s="140" t="e">
        <f>IF(OR(I7="Fail",ISBLANK(I7)),INDEX('Issue Code Table'!C:C,MATCH(M:M,'Issue Code Table'!A:A,0)),IF(L7="Critical",6,IF(L7="Significant",5,IF(L7="Moderate",3,2))))</f>
        <v>#N/A</v>
      </c>
    </row>
    <row r="8" spans="1:27" ht="81" customHeight="1" x14ac:dyDescent="0.25">
      <c r="A8" s="155" t="s">
        <v>166</v>
      </c>
      <c r="B8" s="73" t="s">
        <v>167</v>
      </c>
      <c r="C8" s="73" t="s">
        <v>168</v>
      </c>
      <c r="D8" s="72" t="s">
        <v>169</v>
      </c>
      <c r="E8" s="174" t="s">
        <v>170</v>
      </c>
      <c r="F8" s="174" t="s">
        <v>171</v>
      </c>
      <c r="G8" s="174" t="s">
        <v>172</v>
      </c>
      <c r="H8" s="73"/>
      <c r="I8" s="162"/>
      <c r="J8" s="155"/>
      <c r="K8" s="176"/>
      <c r="L8" s="155" t="s">
        <v>163</v>
      </c>
      <c r="M8" s="155" t="s">
        <v>173</v>
      </c>
      <c r="N8" s="83" t="s">
        <v>174</v>
      </c>
      <c r="AA8" s="140">
        <f>IF(OR(I8="Fail",ISBLANK(I8)),INDEX('Issue Code Table'!C:C,MATCH(M:M,'Issue Code Table'!A:A,0)),IF(L8="Critical",6,IF(L8="Significant",5,IF(L8="Moderate",3,2))))</f>
        <v>4</v>
      </c>
    </row>
    <row r="9" spans="1:27" ht="76.5" customHeight="1" x14ac:dyDescent="0.25">
      <c r="A9" s="155" t="s">
        <v>175</v>
      </c>
      <c r="B9" s="73" t="s">
        <v>176</v>
      </c>
      <c r="C9" s="73" t="s">
        <v>177</v>
      </c>
      <c r="D9" s="72" t="s">
        <v>151</v>
      </c>
      <c r="E9" s="174" t="s">
        <v>178</v>
      </c>
      <c r="F9" s="174" t="s">
        <v>179</v>
      </c>
      <c r="G9" s="174" t="s">
        <v>180</v>
      </c>
      <c r="H9" s="73"/>
      <c r="I9" s="162"/>
      <c r="J9" s="155"/>
      <c r="K9" s="176"/>
      <c r="L9" s="155" t="s">
        <v>137</v>
      </c>
      <c r="M9" s="155" t="s">
        <v>181</v>
      </c>
      <c r="N9" s="83" t="s">
        <v>182</v>
      </c>
      <c r="AA9" s="140">
        <f>IF(OR(I9="Fail",ISBLANK(I9)),INDEX('Issue Code Table'!C:C,MATCH(M:M,'Issue Code Table'!A:A,0)),IF(L9="Critical",6,IF(L9="Significant",5,IF(L9="Moderate",3,2))))</f>
        <v>5</v>
      </c>
    </row>
    <row r="10" spans="1:27" ht="89.25" customHeight="1" x14ac:dyDescent="0.25">
      <c r="A10" s="155" t="s">
        <v>183</v>
      </c>
      <c r="B10" s="73" t="s">
        <v>184</v>
      </c>
      <c r="C10" s="73" t="s">
        <v>185</v>
      </c>
      <c r="D10" s="72" t="s">
        <v>121</v>
      </c>
      <c r="E10" s="174" t="s">
        <v>186</v>
      </c>
      <c r="F10" s="174" t="s">
        <v>187</v>
      </c>
      <c r="G10" s="174" t="s">
        <v>188</v>
      </c>
      <c r="H10" s="73"/>
      <c r="I10" s="162"/>
      <c r="J10" s="155" t="s">
        <v>189</v>
      </c>
      <c r="K10" s="176"/>
      <c r="L10" s="155" t="s">
        <v>190</v>
      </c>
      <c r="M10" s="155" t="s">
        <v>191</v>
      </c>
      <c r="N10" s="73" t="s">
        <v>192</v>
      </c>
      <c r="AA10" s="140" t="e">
        <f>IF(OR(I10="Fail",ISBLANK(I10)),INDEX('Issue Code Table'!C:C,MATCH(M:M,'Issue Code Table'!A:A,0)),IF(L10="Critical",6,IF(L10="Significant",5,IF(L10="Moderate",3,2))))</f>
        <v>#N/A</v>
      </c>
    </row>
    <row r="11" spans="1:27" ht="77.25" customHeight="1" x14ac:dyDescent="0.25">
      <c r="A11" s="155" t="s">
        <v>193</v>
      </c>
      <c r="B11" s="83" t="s">
        <v>194</v>
      </c>
      <c r="C11" s="73" t="s">
        <v>195</v>
      </c>
      <c r="D11" s="72" t="s">
        <v>121</v>
      </c>
      <c r="E11" s="174" t="s">
        <v>196</v>
      </c>
      <c r="F11" s="174" t="s">
        <v>197</v>
      </c>
      <c r="G11" s="174" t="s">
        <v>198</v>
      </c>
      <c r="H11" s="73"/>
      <c r="I11" s="162"/>
      <c r="J11" s="155" t="s">
        <v>199</v>
      </c>
      <c r="K11" s="176"/>
      <c r="L11" s="155" t="s">
        <v>163</v>
      </c>
      <c r="M11" s="155" t="s">
        <v>200</v>
      </c>
      <c r="N11" s="83" t="s">
        <v>201</v>
      </c>
      <c r="AA11" s="140">
        <f>IF(OR(I11="Fail",ISBLANK(I11)),INDEX('Issue Code Table'!C:C,MATCH(M:M,'Issue Code Table'!A:A,0)),IF(L11="Critical",6,IF(L11="Significant",5,IF(L11="Moderate",3,2))))</f>
        <v>4</v>
      </c>
    </row>
    <row r="12" spans="1:27" ht="93" customHeight="1" x14ac:dyDescent="0.25">
      <c r="A12" s="155" t="s">
        <v>202</v>
      </c>
      <c r="B12" s="73" t="s">
        <v>203</v>
      </c>
      <c r="C12" s="73" t="s">
        <v>204</v>
      </c>
      <c r="D12" s="72" t="s">
        <v>121</v>
      </c>
      <c r="E12" s="174" t="s">
        <v>205</v>
      </c>
      <c r="F12" s="174" t="s">
        <v>206</v>
      </c>
      <c r="G12" s="174" t="s">
        <v>207</v>
      </c>
      <c r="H12" s="73"/>
      <c r="I12" s="162"/>
      <c r="J12" s="155" t="s">
        <v>208</v>
      </c>
      <c r="K12" s="176" t="s">
        <v>209</v>
      </c>
      <c r="L12" s="155" t="s">
        <v>137</v>
      </c>
      <c r="M12" s="155" t="s">
        <v>210</v>
      </c>
      <c r="N12" s="73" t="s">
        <v>211</v>
      </c>
      <c r="AA12" s="140" t="e">
        <f>IF(OR(I12="Fail",ISBLANK(I12)),INDEX('Issue Code Table'!C:C,MATCH(M:M,'Issue Code Table'!A:A,0)),IF(L12="Critical",6,IF(L12="Significant",5,IF(L12="Moderate",3,2))))</f>
        <v>#N/A</v>
      </c>
    </row>
    <row r="13" spans="1:27" ht="50" x14ac:dyDescent="0.25">
      <c r="A13" s="155" t="s">
        <v>212</v>
      </c>
      <c r="B13" s="73" t="s">
        <v>213</v>
      </c>
      <c r="C13" s="73" t="s">
        <v>214</v>
      </c>
      <c r="D13" s="72" t="s">
        <v>151</v>
      </c>
      <c r="E13" s="174" t="s">
        <v>215</v>
      </c>
      <c r="F13" s="174" t="s">
        <v>216</v>
      </c>
      <c r="G13" s="174" t="s">
        <v>217</v>
      </c>
      <c r="H13" s="73"/>
      <c r="I13" s="162"/>
      <c r="J13" s="155"/>
      <c r="K13" s="176"/>
      <c r="L13" s="155" t="s">
        <v>137</v>
      </c>
      <c r="M13" s="155" t="s">
        <v>218</v>
      </c>
      <c r="N13" s="83" t="s">
        <v>219</v>
      </c>
      <c r="AA13" s="140">
        <f>IF(OR(I13="Fail",ISBLANK(I13)),INDEX('Issue Code Table'!C:C,MATCH(M:M,'Issue Code Table'!A:A,0)),IF(L13="Critical",6,IF(L13="Significant",5,IF(L13="Moderate",3,2))))</f>
        <v>7</v>
      </c>
    </row>
    <row r="14" spans="1:27" ht="78" x14ac:dyDescent="0.25">
      <c r="A14" s="155" t="s">
        <v>220</v>
      </c>
      <c r="B14" s="73" t="s">
        <v>221</v>
      </c>
      <c r="C14" s="73" t="s">
        <v>222</v>
      </c>
      <c r="D14" s="72" t="s">
        <v>121</v>
      </c>
      <c r="E14" s="174" t="s">
        <v>223</v>
      </c>
      <c r="F14" s="174" t="s">
        <v>224</v>
      </c>
      <c r="G14" s="175" t="s">
        <v>225</v>
      </c>
      <c r="H14" s="73"/>
      <c r="I14" s="162"/>
      <c r="J14" s="164" t="s">
        <v>226</v>
      </c>
      <c r="K14" s="176"/>
      <c r="L14" s="155" t="s">
        <v>137</v>
      </c>
      <c r="M14" s="155" t="s">
        <v>227</v>
      </c>
      <c r="N14" s="83" t="s">
        <v>228</v>
      </c>
      <c r="AA14" s="140">
        <f>IF(OR(I14="Fail",ISBLANK(I14)),INDEX('Issue Code Table'!C:C,MATCH(M:M,'Issue Code Table'!A:A,0)),IF(L14="Critical",6,IF(L14="Significant",5,IF(L14="Moderate",3,2))))</f>
        <v>6</v>
      </c>
    </row>
    <row r="15" spans="1:27" ht="82.5" customHeight="1" x14ac:dyDescent="0.25">
      <c r="A15" s="155" t="s">
        <v>229</v>
      </c>
      <c r="B15" s="83" t="s">
        <v>230</v>
      </c>
      <c r="C15" s="73" t="s">
        <v>231</v>
      </c>
      <c r="D15" s="72" t="s">
        <v>169</v>
      </c>
      <c r="E15" s="174" t="s">
        <v>232</v>
      </c>
      <c r="F15" s="174" t="s">
        <v>233</v>
      </c>
      <c r="G15" s="174" t="s">
        <v>232</v>
      </c>
      <c r="H15" s="73"/>
      <c r="I15" s="162"/>
      <c r="J15" s="155"/>
      <c r="K15" s="176"/>
      <c r="L15" s="155" t="s">
        <v>163</v>
      </c>
      <c r="M15" s="155" t="s">
        <v>234</v>
      </c>
      <c r="N15" s="83" t="s">
        <v>235</v>
      </c>
      <c r="AA15" s="140">
        <f>IF(OR(I15="Fail",ISBLANK(I15)),INDEX('Issue Code Table'!C:C,MATCH(M:M,'Issue Code Table'!A:A,0)),IF(L15="Critical",6,IF(L15="Significant",5,IF(L15="Moderate",3,2))))</f>
        <v>2</v>
      </c>
    </row>
    <row r="16" spans="1:27" ht="116.25" customHeight="1" x14ac:dyDescent="0.25">
      <c r="A16" s="155" t="s">
        <v>236</v>
      </c>
      <c r="B16" s="73" t="s">
        <v>237</v>
      </c>
      <c r="C16" s="73" t="s">
        <v>238</v>
      </c>
      <c r="D16" s="72" t="s">
        <v>121</v>
      </c>
      <c r="E16" s="174" t="s">
        <v>239</v>
      </c>
      <c r="F16" s="174" t="s">
        <v>240</v>
      </c>
      <c r="G16" s="174" t="s">
        <v>241</v>
      </c>
      <c r="H16" s="73"/>
      <c r="I16" s="162"/>
      <c r="J16" s="155"/>
      <c r="K16" s="176"/>
      <c r="L16" s="155" t="s">
        <v>137</v>
      </c>
      <c r="M16" s="155" t="s">
        <v>242</v>
      </c>
      <c r="N16" s="73" t="s">
        <v>243</v>
      </c>
      <c r="AA16" s="140">
        <f>IF(OR(I16="Fail",ISBLANK(I16)),INDEX('Issue Code Table'!C:C,MATCH(M:M,'Issue Code Table'!A:A,0)),IF(L16="Critical",6,IF(L16="Significant",5,IF(L16="Moderate",3,2))))</f>
        <v>6</v>
      </c>
    </row>
    <row r="17" spans="1:27" ht="93.75" customHeight="1" x14ac:dyDescent="0.25">
      <c r="A17" s="155" t="s">
        <v>244</v>
      </c>
      <c r="B17" s="73" t="s">
        <v>245</v>
      </c>
      <c r="C17" s="73" t="s">
        <v>246</v>
      </c>
      <c r="D17" s="72" t="s">
        <v>247</v>
      </c>
      <c r="E17" s="174" t="s">
        <v>248</v>
      </c>
      <c r="F17" s="175" t="s">
        <v>249</v>
      </c>
      <c r="G17" s="175" t="s">
        <v>250</v>
      </c>
      <c r="H17" s="73"/>
      <c r="I17" s="162"/>
      <c r="J17" s="155"/>
      <c r="K17" s="176"/>
      <c r="L17" s="155" t="s">
        <v>163</v>
      </c>
      <c r="M17" s="155" t="s">
        <v>251</v>
      </c>
      <c r="N17" s="83" t="s">
        <v>252</v>
      </c>
      <c r="AA17" s="140">
        <f>IF(OR(I17="Fail",ISBLANK(I17)),INDEX('Issue Code Table'!C:C,MATCH(M:M,'Issue Code Table'!A:A,0)),IF(L17="Critical",6,IF(L17="Significant",5,IF(L17="Moderate",3,2))))</f>
        <v>4</v>
      </c>
    </row>
    <row r="18" spans="1:27" ht="50" x14ac:dyDescent="0.25">
      <c r="A18" s="155" t="s">
        <v>253</v>
      </c>
      <c r="B18" s="73" t="s">
        <v>254</v>
      </c>
      <c r="C18" s="73" t="s">
        <v>255</v>
      </c>
      <c r="D18" s="72" t="s">
        <v>151</v>
      </c>
      <c r="E18" s="174" t="s">
        <v>256</v>
      </c>
      <c r="F18" s="174" t="s">
        <v>257</v>
      </c>
      <c r="G18" s="174" t="s">
        <v>258</v>
      </c>
      <c r="H18" s="73"/>
      <c r="I18" s="162"/>
      <c r="J18" s="155"/>
      <c r="K18" s="176"/>
      <c r="L18" s="155" t="s">
        <v>137</v>
      </c>
      <c r="M18" s="155" t="s">
        <v>259</v>
      </c>
      <c r="N18" s="83" t="s">
        <v>260</v>
      </c>
      <c r="AA18" s="140">
        <f>IF(OR(I18="Fail",ISBLANK(I18)),INDEX('Issue Code Table'!C:C,MATCH(M:M,'Issue Code Table'!A:A,0)),IF(L18="Critical",6,IF(L18="Significant",5,IF(L18="Moderate",3,2))))</f>
        <v>5</v>
      </c>
    </row>
    <row r="19" spans="1:27" ht="87" customHeight="1" x14ac:dyDescent="0.25">
      <c r="A19" s="155" t="s">
        <v>261</v>
      </c>
      <c r="B19" s="73" t="s">
        <v>254</v>
      </c>
      <c r="C19" s="73" t="s">
        <v>255</v>
      </c>
      <c r="D19" s="72" t="s">
        <v>121</v>
      </c>
      <c r="E19" s="174" t="s">
        <v>262</v>
      </c>
      <c r="F19" s="174" t="s">
        <v>263</v>
      </c>
      <c r="G19" s="174" t="s">
        <v>264</v>
      </c>
      <c r="H19" s="73"/>
      <c r="I19" s="162"/>
      <c r="J19" s="155"/>
      <c r="K19" s="176"/>
      <c r="L19" s="155" t="s">
        <v>163</v>
      </c>
      <c r="M19" s="155" t="s">
        <v>265</v>
      </c>
      <c r="N19" s="83" t="s">
        <v>266</v>
      </c>
      <c r="AA19" s="140">
        <f>IF(OR(I19="Fail",ISBLANK(I19)),INDEX('Issue Code Table'!C:C,MATCH(M:M,'Issue Code Table'!A:A,0)),IF(L19="Critical",6,IF(L19="Significant",5,IF(L19="Moderate",3,2))))</f>
        <v>5</v>
      </c>
    </row>
    <row r="20" spans="1:27" ht="137.5" x14ac:dyDescent="0.25">
      <c r="A20" s="155" t="s">
        <v>267</v>
      </c>
      <c r="B20" s="73" t="s">
        <v>268</v>
      </c>
      <c r="C20" s="73" t="s">
        <v>269</v>
      </c>
      <c r="D20" s="72" t="s">
        <v>121</v>
      </c>
      <c r="E20" s="174" t="s">
        <v>270</v>
      </c>
      <c r="F20" s="174" t="s">
        <v>271</v>
      </c>
      <c r="G20" s="174" t="s">
        <v>272</v>
      </c>
      <c r="H20" s="73"/>
      <c r="I20" s="162"/>
      <c r="J20" s="155" t="s">
        <v>273</v>
      </c>
      <c r="K20" s="176"/>
      <c r="L20" s="155" t="s">
        <v>190</v>
      </c>
      <c r="M20" s="155" t="s">
        <v>274</v>
      </c>
      <c r="N20" s="73" t="s">
        <v>275</v>
      </c>
      <c r="AA20" s="140" t="e">
        <f>IF(OR(I20="Fail",ISBLANK(I20)),INDEX('Issue Code Table'!C:C,MATCH(M:M,'Issue Code Table'!A:A,0)),IF(L20="Critical",6,IF(L20="Significant",5,IF(L20="Moderate",3,2))))</f>
        <v>#N/A</v>
      </c>
    </row>
    <row r="21" spans="1:27" ht="88.5" customHeight="1" x14ac:dyDescent="0.25">
      <c r="A21" s="155" t="s">
        <v>276</v>
      </c>
      <c r="B21" s="83" t="s">
        <v>277</v>
      </c>
      <c r="C21" s="73" t="s">
        <v>278</v>
      </c>
      <c r="D21" s="72" t="s">
        <v>121</v>
      </c>
      <c r="E21" s="174" t="s">
        <v>279</v>
      </c>
      <c r="F21" s="174" t="s">
        <v>280</v>
      </c>
      <c r="G21" s="174" t="s">
        <v>281</v>
      </c>
      <c r="H21" s="73"/>
      <c r="I21" s="162"/>
      <c r="J21" s="155"/>
      <c r="K21" s="176" t="s">
        <v>282</v>
      </c>
      <c r="L21" s="155" t="s">
        <v>190</v>
      </c>
      <c r="M21" s="155" t="s">
        <v>283</v>
      </c>
      <c r="N21" s="83" t="s">
        <v>284</v>
      </c>
      <c r="AA21" s="140">
        <f>IF(OR(I21="Fail",ISBLANK(I21)),INDEX('Issue Code Table'!C:C,MATCH(M:M,'Issue Code Table'!A:A,0)),IF(L21="Critical",6,IF(L21="Significant",5,IF(L21="Moderate",3,2))))</f>
        <v>2</v>
      </c>
    </row>
    <row r="22" spans="1:27" ht="37.5" x14ac:dyDescent="0.25">
      <c r="A22" s="155" t="s">
        <v>285</v>
      </c>
      <c r="B22" s="83" t="s">
        <v>286</v>
      </c>
      <c r="C22" s="73" t="s">
        <v>287</v>
      </c>
      <c r="D22" s="72" t="s">
        <v>121</v>
      </c>
      <c r="E22" s="174" t="s">
        <v>288</v>
      </c>
      <c r="F22" s="174" t="s">
        <v>289</v>
      </c>
      <c r="G22" s="174" t="s">
        <v>290</v>
      </c>
      <c r="H22" s="73"/>
      <c r="I22" s="162"/>
      <c r="J22" s="155"/>
      <c r="K22" s="176"/>
      <c r="L22" s="155" t="s">
        <v>163</v>
      </c>
      <c r="M22" s="155" t="s">
        <v>291</v>
      </c>
      <c r="N22" s="83" t="s">
        <v>292</v>
      </c>
      <c r="AA22" s="140">
        <f>IF(OR(I22="Fail",ISBLANK(I22)),INDEX('Issue Code Table'!C:C,MATCH(M:M,'Issue Code Table'!A:A,0)),IF(L22="Critical",6,IF(L22="Significant",5,IF(L22="Moderate",3,2))))</f>
        <v>4</v>
      </c>
    </row>
    <row r="23" spans="1:27" ht="91.5" customHeight="1" x14ac:dyDescent="0.25">
      <c r="A23" s="155" t="s">
        <v>293</v>
      </c>
      <c r="B23" s="83" t="s">
        <v>294</v>
      </c>
      <c r="C23" s="73" t="s">
        <v>295</v>
      </c>
      <c r="D23" s="72" t="s">
        <v>121</v>
      </c>
      <c r="E23" s="174" t="s">
        <v>296</v>
      </c>
      <c r="F23" s="174" t="s">
        <v>297</v>
      </c>
      <c r="G23" s="174" t="s">
        <v>298</v>
      </c>
      <c r="H23" s="73"/>
      <c r="I23" s="162"/>
      <c r="J23" s="155"/>
      <c r="K23" s="176"/>
      <c r="L23" s="155" t="s">
        <v>163</v>
      </c>
      <c r="M23" s="155" t="s">
        <v>299</v>
      </c>
      <c r="N23" s="73" t="s">
        <v>300</v>
      </c>
      <c r="AA23" s="140" t="e">
        <f>IF(OR(I23="Fail",ISBLANK(I23)),INDEX('Issue Code Table'!C:C,MATCH(M:M,'Issue Code Table'!A:A,0)),IF(L23="Critical",6,IF(L23="Significant",5,IF(L23="Moderate",3,2))))</f>
        <v>#N/A</v>
      </c>
    </row>
    <row r="24" spans="1:27" ht="112.5" x14ac:dyDescent="0.25">
      <c r="A24" s="155" t="s">
        <v>301</v>
      </c>
      <c r="B24" s="73" t="s">
        <v>302</v>
      </c>
      <c r="C24" s="73" t="s">
        <v>303</v>
      </c>
      <c r="D24" s="72" t="s">
        <v>121</v>
      </c>
      <c r="E24" s="174" t="s">
        <v>304</v>
      </c>
      <c r="F24" s="174" t="s">
        <v>305</v>
      </c>
      <c r="G24" s="174" t="s">
        <v>306</v>
      </c>
      <c r="H24" s="73"/>
      <c r="I24" s="162"/>
      <c r="J24" s="155"/>
      <c r="K24" s="176"/>
      <c r="L24" s="155" t="s">
        <v>163</v>
      </c>
      <c r="M24" s="155" t="s">
        <v>307</v>
      </c>
      <c r="N24" s="83" t="s">
        <v>308</v>
      </c>
      <c r="AA24" s="140">
        <f>IF(OR(I24="Fail",ISBLANK(I24)),INDEX('Issue Code Table'!C:C,MATCH(M:M,'Issue Code Table'!A:A,0)),IF(L24="Critical",6,IF(L24="Significant",5,IF(L24="Moderate",3,2))))</f>
        <v>4</v>
      </c>
    </row>
    <row r="25" spans="1:27" ht="80.25" customHeight="1" x14ac:dyDescent="0.25">
      <c r="A25" s="155" t="s">
        <v>309</v>
      </c>
      <c r="B25" s="83" t="s">
        <v>310</v>
      </c>
      <c r="C25" s="73" t="s">
        <v>311</v>
      </c>
      <c r="D25" s="72" t="s">
        <v>121</v>
      </c>
      <c r="E25" s="174" t="s">
        <v>312</v>
      </c>
      <c r="F25" s="174" t="s">
        <v>313</v>
      </c>
      <c r="G25" s="174" t="s">
        <v>314</v>
      </c>
      <c r="H25" s="73"/>
      <c r="I25" s="162"/>
      <c r="J25" s="155"/>
      <c r="K25" s="176"/>
      <c r="L25" s="155" t="s">
        <v>137</v>
      </c>
      <c r="M25" s="155" t="s">
        <v>315</v>
      </c>
      <c r="N25" s="83" t="s">
        <v>316</v>
      </c>
      <c r="AA25" s="140">
        <f>IF(OR(I25="Fail",ISBLANK(I25)),INDEX('Issue Code Table'!C:C,MATCH(M:M,'Issue Code Table'!A:A,0)),IF(L25="Critical",6,IF(L25="Significant",5,IF(L25="Moderate",3,2))))</f>
        <v>7</v>
      </c>
    </row>
    <row r="26" spans="1:27" ht="107.25" customHeight="1" x14ac:dyDescent="0.25">
      <c r="A26" s="155" t="s">
        <v>317</v>
      </c>
      <c r="B26" s="73" t="s">
        <v>318</v>
      </c>
      <c r="C26" s="73" t="s">
        <v>319</v>
      </c>
      <c r="D26" s="72" t="s">
        <v>151</v>
      </c>
      <c r="E26" s="174" t="s">
        <v>320</v>
      </c>
      <c r="F26" s="174" t="s">
        <v>321</v>
      </c>
      <c r="G26" s="174" t="s">
        <v>322</v>
      </c>
      <c r="H26" s="73"/>
      <c r="I26" s="162"/>
      <c r="J26" s="155"/>
      <c r="K26" s="176"/>
      <c r="L26" s="155" t="s">
        <v>137</v>
      </c>
      <c r="M26" s="155" t="s">
        <v>323</v>
      </c>
      <c r="N26" s="73" t="s">
        <v>324</v>
      </c>
      <c r="AA26" s="140" t="e">
        <f>IF(OR(I26="Fail",ISBLANK(I26)),INDEX('Issue Code Table'!C:C,MATCH(M:M,'Issue Code Table'!A:A,0)),IF(L26="Critical",6,IF(L26="Significant",5,IF(L26="Moderate",3,2))))</f>
        <v>#N/A</v>
      </c>
    </row>
    <row r="27" spans="1:27" ht="91.5" customHeight="1" x14ac:dyDescent="0.25">
      <c r="A27" s="155" t="s">
        <v>325</v>
      </c>
      <c r="B27" s="73" t="s">
        <v>318</v>
      </c>
      <c r="C27" s="73" t="s">
        <v>319</v>
      </c>
      <c r="D27" s="72" t="s">
        <v>151</v>
      </c>
      <c r="E27" s="177" t="s">
        <v>326</v>
      </c>
      <c r="F27" s="174" t="s">
        <v>327</v>
      </c>
      <c r="G27" s="174" t="s">
        <v>328</v>
      </c>
      <c r="H27" s="73"/>
      <c r="I27" s="162"/>
      <c r="J27" s="155"/>
      <c r="K27" s="176"/>
      <c r="L27" s="155" t="s">
        <v>190</v>
      </c>
      <c r="M27" s="155" t="s">
        <v>329</v>
      </c>
      <c r="N27" s="83" t="s">
        <v>330</v>
      </c>
      <c r="AA27" s="140">
        <f>IF(OR(I27="Fail",ISBLANK(I27)),INDEX('Issue Code Table'!C:C,MATCH(M:M,'Issue Code Table'!A:A,0)),IF(L27="Critical",6,IF(L27="Significant",5,IF(L27="Moderate",3,2))))</f>
        <v>1</v>
      </c>
    </row>
    <row r="28" spans="1:27" ht="102.75" customHeight="1" x14ac:dyDescent="0.25">
      <c r="A28" s="155" t="s">
        <v>331</v>
      </c>
      <c r="B28" s="73" t="s">
        <v>318</v>
      </c>
      <c r="C28" s="73" t="s">
        <v>319</v>
      </c>
      <c r="D28" s="72" t="s">
        <v>151</v>
      </c>
      <c r="E28" s="177" t="s">
        <v>332</v>
      </c>
      <c r="F28" s="174" t="s">
        <v>333</v>
      </c>
      <c r="G28" s="174" t="s">
        <v>334</v>
      </c>
      <c r="H28" s="73"/>
      <c r="I28" s="162"/>
      <c r="J28" s="155"/>
      <c r="K28" s="176" t="s">
        <v>335</v>
      </c>
      <c r="L28" s="155" t="s">
        <v>163</v>
      </c>
      <c r="M28" s="155" t="s">
        <v>336</v>
      </c>
      <c r="N28" s="83" t="s">
        <v>337</v>
      </c>
      <c r="AA28" s="140">
        <f>IF(OR(I28="Fail",ISBLANK(I28)),INDEX('Issue Code Table'!C:C,MATCH(M:M,'Issue Code Table'!A:A,0)),IF(L28="Critical",6,IF(L28="Significant",5,IF(L28="Moderate",3,2))))</f>
        <v>3</v>
      </c>
    </row>
    <row r="29" spans="1:27" ht="95.25" customHeight="1" x14ac:dyDescent="0.25">
      <c r="A29" s="155" t="s">
        <v>338</v>
      </c>
      <c r="B29" s="73" t="s">
        <v>318</v>
      </c>
      <c r="C29" s="73" t="s">
        <v>319</v>
      </c>
      <c r="D29" s="72" t="s">
        <v>151</v>
      </c>
      <c r="E29" s="174" t="s">
        <v>339</v>
      </c>
      <c r="F29" s="174" t="s">
        <v>340</v>
      </c>
      <c r="G29" s="174" t="s">
        <v>341</v>
      </c>
      <c r="H29" s="73"/>
      <c r="I29" s="162"/>
      <c r="J29" s="155"/>
      <c r="K29" s="176"/>
      <c r="L29" s="155" t="s">
        <v>137</v>
      </c>
      <c r="M29" s="155" t="s">
        <v>342</v>
      </c>
      <c r="N29" s="83" t="s">
        <v>343</v>
      </c>
      <c r="AA29" s="140">
        <f>IF(OR(I29="Fail",ISBLANK(I29)),INDEX('Issue Code Table'!C:C,MATCH(M:M,'Issue Code Table'!A:A,0)),IF(L29="Critical",6,IF(L29="Significant",5,IF(L29="Moderate",3,2))))</f>
        <v>5</v>
      </c>
    </row>
    <row r="30" spans="1:27" ht="88.5" customHeight="1" x14ac:dyDescent="0.25">
      <c r="A30" s="155" t="s">
        <v>344</v>
      </c>
      <c r="B30" s="73" t="s">
        <v>318</v>
      </c>
      <c r="C30" s="73" t="s">
        <v>319</v>
      </c>
      <c r="D30" s="72" t="s">
        <v>121</v>
      </c>
      <c r="E30" s="174" t="s">
        <v>345</v>
      </c>
      <c r="F30" s="174" t="s">
        <v>346</v>
      </c>
      <c r="G30" s="174" t="s">
        <v>347</v>
      </c>
      <c r="H30" s="73"/>
      <c r="I30" s="162"/>
      <c r="J30" s="155"/>
      <c r="K30" s="176" t="s">
        <v>348</v>
      </c>
      <c r="L30" s="155" t="s">
        <v>163</v>
      </c>
      <c r="M30" s="155" t="s">
        <v>349</v>
      </c>
      <c r="N30" s="83" t="s">
        <v>350</v>
      </c>
      <c r="AA30" s="140">
        <f>IF(OR(I30="Fail",ISBLANK(I30)),INDEX('Issue Code Table'!C:C,MATCH(M:M,'Issue Code Table'!A:A,0)),IF(L30="Critical",6,IF(L30="Significant",5,IF(L30="Moderate",3,2))))</f>
        <v>5</v>
      </c>
    </row>
    <row r="31" spans="1:27" ht="125" x14ac:dyDescent="0.25">
      <c r="A31" s="155" t="s">
        <v>351</v>
      </c>
      <c r="B31" s="73" t="s">
        <v>318</v>
      </c>
      <c r="C31" s="73" t="s">
        <v>319</v>
      </c>
      <c r="D31" s="72" t="s">
        <v>151</v>
      </c>
      <c r="E31" s="174" t="s">
        <v>352</v>
      </c>
      <c r="F31" s="174" t="s">
        <v>353</v>
      </c>
      <c r="G31" s="174" t="s">
        <v>354</v>
      </c>
      <c r="H31" s="73"/>
      <c r="I31" s="162"/>
      <c r="J31" s="155"/>
      <c r="K31" s="176"/>
      <c r="L31" s="155" t="s">
        <v>137</v>
      </c>
      <c r="M31" s="155" t="s">
        <v>355</v>
      </c>
      <c r="N31" s="83" t="s">
        <v>356</v>
      </c>
      <c r="AA31" s="140">
        <f>IF(OR(I31="Fail",ISBLANK(I31)),INDEX('Issue Code Table'!C:C,MATCH(M:M,'Issue Code Table'!A:A,0)),IF(L31="Critical",6,IF(L31="Significant",5,IF(L31="Moderate",3,2))))</f>
        <v>5</v>
      </c>
    </row>
    <row r="32" spans="1:27" ht="81.75" customHeight="1" x14ac:dyDescent="0.25">
      <c r="A32" s="155" t="s">
        <v>357</v>
      </c>
      <c r="B32" s="73" t="s">
        <v>358</v>
      </c>
      <c r="C32" s="73" t="s">
        <v>359</v>
      </c>
      <c r="D32" s="72" t="s">
        <v>360</v>
      </c>
      <c r="E32" s="174" t="s">
        <v>361</v>
      </c>
      <c r="F32" s="174" t="s">
        <v>362</v>
      </c>
      <c r="G32" s="174" t="s">
        <v>363</v>
      </c>
      <c r="H32" s="73"/>
      <c r="I32" s="162"/>
      <c r="J32" s="155"/>
      <c r="K32" s="176"/>
      <c r="L32" s="155" t="s">
        <v>137</v>
      </c>
      <c r="M32" s="155" t="s">
        <v>364</v>
      </c>
      <c r="N32" s="83" t="s">
        <v>365</v>
      </c>
      <c r="AA32" s="140">
        <f>IF(OR(I32="Fail",ISBLANK(I32)),INDEX('Issue Code Table'!C:C,MATCH(M:M,'Issue Code Table'!A:A,0)),IF(L32="Critical",6,IF(L32="Significant",5,IF(L32="Moderate",3,2))))</f>
        <v>7</v>
      </c>
    </row>
    <row r="33" spans="1:27" ht="37.5" x14ac:dyDescent="0.25">
      <c r="A33" s="155" t="s">
        <v>366</v>
      </c>
      <c r="B33" s="73" t="s">
        <v>367</v>
      </c>
      <c r="C33" s="73" t="s">
        <v>368</v>
      </c>
      <c r="D33" s="72" t="s">
        <v>151</v>
      </c>
      <c r="E33" s="174" t="s">
        <v>369</v>
      </c>
      <c r="F33" s="174" t="s">
        <v>370</v>
      </c>
      <c r="G33" s="174" t="s">
        <v>370</v>
      </c>
      <c r="H33" s="73"/>
      <c r="I33" s="162"/>
      <c r="J33" s="155"/>
      <c r="K33" s="176" t="s">
        <v>371</v>
      </c>
      <c r="L33" s="155" t="s">
        <v>163</v>
      </c>
      <c r="M33" s="155" t="s">
        <v>372</v>
      </c>
      <c r="N33" s="83" t="s">
        <v>373</v>
      </c>
      <c r="AA33" s="140">
        <f>IF(OR(I33="Fail",ISBLANK(I33)),INDEX('Issue Code Table'!C:C,MATCH(M:M,'Issue Code Table'!A:A,0)),IF(L33="Critical",6,IF(L33="Significant",5,IF(L33="Moderate",3,2))))</f>
        <v>4</v>
      </c>
    </row>
    <row r="34" spans="1:27" ht="67.5" customHeight="1" x14ac:dyDescent="0.25">
      <c r="A34" s="155" t="s">
        <v>374</v>
      </c>
      <c r="B34" s="73" t="s">
        <v>375</v>
      </c>
      <c r="C34" s="73" t="s">
        <v>376</v>
      </c>
      <c r="D34" s="72" t="s">
        <v>121</v>
      </c>
      <c r="E34" s="174" t="s">
        <v>377</v>
      </c>
      <c r="F34" s="174" t="s">
        <v>378</v>
      </c>
      <c r="G34" s="174" t="s">
        <v>379</v>
      </c>
      <c r="H34" s="73"/>
      <c r="I34" s="162"/>
      <c r="J34" s="155"/>
      <c r="K34" s="176"/>
      <c r="L34" s="155" t="s">
        <v>137</v>
      </c>
      <c r="M34" s="155" t="s">
        <v>380</v>
      </c>
      <c r="N34" s="83" t="s">
        <v>381</v>
      </c>
      <c r="AA34" s="140">
        <f>IF(OR(I34="Fail",ISBLANK(I34)),INDEX('Issue Code Table'!C:C,MATCH(M:M,'Issue Code Table'!A:A,0)),IF(L34="Critical",6,IF(L34="Significant",5,IF(L34="Moderate",3,2))))</f>
        <v>6</v>
      </c>
    </row>
    <row r="35" spans="1:27" ht="100" x14ac:dyDescent="0.25">
      <c r="A35" s="155" t="s">
        <v>382</v>
      </c>
      <c r="B35" s="73" t="s">
        <v>383</v>
      </c>
      <c r="C35" s="73" t="s">
        <v>384</v>
      </c>
      <c r="D35" s="72" t="s">
        <v>169</v>
      </c>
      <c r="E35" s="174" t="s">
        <v>385</v>
      </c>
      <c r="F35" s="174" t="s">
        <v>386</v>
      </c>
      <c r="G35" s="174" t="s">
        <v>387</v>
      </c>
      <c r="H35" s="73"/>
      <c r="I35" s="162"/>
      <c r="J35" s="155" t="s">
        <v>388</v>
      </c>
      <c r="K35" s="176" t="s">
        <v>389</v>
      </c>
      <c r="L35" s="155" t="s">
        <v>137</v>
      </c>
      <c r="M35" s="155" t="s">
        <v>390</v>
      </c>
      <c r="N35" s="83" t="s">
        <v>391</v>
      </c>
      <c r="AA35" s="140">
        <f>IF(OR(I35="Fail",ISBLANK(I35)),INDEX('Issue Code Table'!C:C,MATCH(M:M,'Issue Code Table'!A:A,0)),IF(L35="Critical",6,IF(L35="Significant",5,IF(L35="Moderate",3,2))))</f>
        <v>5</v>
      </c>
    </row>
    <row r="36" spans="1:27" ht="75" x14ac:dyDescent="0.25">
      <c r="A36" s="155" t="s">
        <v>392</v>
      </c>
      <c r="B36" s="73" t="s">
        <v>393</v>
      </c>
      <c r="C36" s="73" t="s">
        <v>394</v>
      </c>
      <c r="D36" s="72" t="s">
        <v>169</v>
      </c>
      <c r="E36" s="174" t="s">
        <v>395</v>
      </c>
      <c r="F36" s="174" t="s">
        <v>396</v>
      </c>
      <c r="G36" s="174" t="s">
        <v>397</v>
      </c>
      <c r="H36" s="73"/>
      <c r="I36" s="162"/>
      <c r="J36" s="155"/>
      <c r="K36" s="176"/>
      <c r="L36" s="155" t="s">
        <v>163</v>
      </c>
      <c r="M36" s="155" t="s">
        <v>398</v>
      </c>
      <c r="N36" s="83" t="s">
        <v>399</v>
      </c>
      <c r="AA36" s="140">
        <f>IF(OR(I36="Fail",ISBLANK(I36)),INDEX('Issue Code Table'!C:C,MATCH(M:M,'Issue Code Table'!A:A,0)),IF(L36="Critical",6,IF(L36="Significant",5,IF(L36="Moderate",3,2))))</f>
        <v>4</v>
      </c>
    </row>
    <row r="37" spans="1:27" ht="50" x14ac:dyDescent="0.25">
      <c r="A37" s="155" t="s">
        <v>400</v>
      </c>
      <c r="B37" s="181" t="s">
        <v>401</v>
      </c>
      <c r="C37" s="182" t="s">
        <v>402</v>
      </c>
      <c r="D37" s="72" t="s">
        <v>247</v>
      </c>
      <c r="E37" s="174" t="s">
        <v>403</v>
      </c>
      <c r="F37" s="174" t="s">
        <v>404</v>
      </c>
      <c r="G37" s="174" t="s">
        <v>405</v>
      </c>
      <c r="H37" s="73"/>
      <c r="I37" s="162"/>
      <c r="J37" s="155"/>
      <c r="K37" s="176"/>
      <c r="L37" s="155" t="s">
        <v>137</v>
      </c>
      <c r="M37" s="155" t="s">
        <v>406</v>
      </c>
      <c r="N37" s="73" t="s">
        <v>407</v>
      </c>
      <c r="AA37" s="140" t="e">
        <f>IF(OR(I37="Fail",ISBLANK(I37)),INDEX('Issue Code Table'!C:C,MATCH(M:M,'Issue Code Table'!A:A,0)),IF(L37="Critical",6,IF(L37="Significant",5,IF(L37="Moderate",3,2))))</f>
        <v>#N/A</v>
      </c>
    </row>
    <row r="38" spans="1:27" ht="100" x14ac:dyDescent="0.25">
      <c r="A38" s="155" t="s">
        <v>408</v>
      </c>
      <c r="B38" s="73" t="s">
        <v>149</v>
      </c>
      <c r="C38" s="73" t="s">
        <v>150</v>
      </c>
      <c r="D38" s="72" t="s">
        <v>247</v>
      </c>
      <c r="E38" s="174" t="s">
        <v>409</v>
      </c>
      <c r="F38" s="174" t="s">
        <v>410</v>
      </c>
      <c r="G38" s="174" t="s">
        <v>411</v>
      </c>
      <c r="H38" s="73"/>
      <c r="I38" s="162"/>
      <c r="J38" s="155"/>
      <c r="K38" s="176"/>
      <c r="L38" s="155" t="s">
        <v>163</v>
      </c>
      <c r="M38" s="155" t="s">
        <v>412</v>
      </c>
      <c r="N38" s="83" t="s">
        <v>413</v>
      </c>
      <c r="AA38" s="140">
        <f>IF(OR(I38="Fail",ISBLANK(I38)),INDEX('Issue Code Table'!C:C,MATCH(M:M,'Issue Code Table'!A:A,0)),IF(L38="Critical",6,IF(L38="Significant",5,IF(L38="Moderate",3,2))))</f>
        <v>4</v>
      </c>
    </row>
    <row r="39" spans="1:27" ht="75" x14ac:dyDescent="0.25">
      <c r="A39" s="155" t="s">
        <v>414</v>
      </c>
      <c r="B39" s="181" t="s">
        <v>401</v>
      </c>
      <c r="C39" s="182" t="s">
        <v>402</v>
      </c>
      <c r="D39" s="72" t="s">
        <v>169</v>
      </c>
      <c r="E39" s="174" t="s">
        <v>415</v>
      </c>
      <c r="F39" s="174" t="s">
        <v>416</v>
      </c>
      <c r="G39" s="174" t="s">
        <v>417</v>
      </c>
      <c r="H39" s="73"/>
      <c r="I39" s="162"/>
      <c r="J39" s="155"/>
      <c r="K39" s="176"/>
      <c r="L39" s="155" t="s">
        <v>163</v>
      </c>
      <c r="M39" s="155" t="s">
        <v>418</v>
      </c>
      <c r="N39" s="83" t="s">
        <v>419</v>
      </c>
      <c r="AA39" s="140">
        <f>IF(OR(I39="Fail",ISBLANK(I39)),INDEX('Issue Code Table'!C:C,MATCH(M:M,'Issue Code Table'!A:A,0)),IF(L39="Critical",6,IF(L39="Significant",5,IF(L39="Moderate",3,2))))</f>
        <v>4</v>
      </c>
    </row>
    <row r="40" spans="1:27" ht="66.75" customHeight="1" x14ac:dyDescent="0.25">
      <c r="A40" s="155" t="s">
        <v>420</v>
      </c>
      <c r="B40" s="73" t="s">
        <v>421</v>
      </c>
      <c r="C40" s="73" t="s">
        <v>422</v>
      </c>
      <c r="D40" s="72" t="s">
        <v>169</v>
      </c>
      <c r="E40" s="174" t="s">
        <v>423</v>
      </c>
      <c r="F40" s="174" t="s">
        <v>424</v>
      </c>
      <c r="G40" s="174" t="s">
        <v>425</v>
      </c>
      <c r="H40" s="73"/>
      <c r="I40" s="162"/>
      <c r="J40" s="155" t="s">
        <v>426</v>
      </c>
      <c r="K40" s="155" t="s">
        <v>427</v>
      </c>
      <c r="L40" s="155" t="s">
        <v>137</v>
      </c>
      <c r="M40" s="155" t="s">
        <v>380</v>
      </c>
      <c r="N40" s="83" t="s">
        <v>381</v>
      </c>
      <c r="AA40" s="140">
        <f>IF(OR(I40="Fail",ISBLANK(I40)),INDEX('Issue Code Table'!C:C,MATCH(M:M,'Issue Code Table'!A:A,0)),IF(L40="Critical",6,IF(L40="Significant",5,IF(L40="Moderate",3,2))))</f>
        <v>6</v>
      </c>
    </row>
    <row r="41" spans="1:27" ht="72" customHeight="1" x14ac:dyDescent="0.25">
      <c r="A41" s="155" t="s">
        <v>428</v>
      </c>
      <c r="B41" s="83" t="s">
        <v>429</v>
      </c>
      <c r="C41" s="73" t="s">
        <v>430</v>
      </c>
      <c r="D41" s="72" t="s">
        <v>121</v>
      </c>
      <c r="E41" s="174" t="s">
        <v>431</v>
      </c>
      <c r="F41" s="174" t="s">
        <v>432</v>
      </c>
      <c r="G41" s="174" t="s">
        <v>433</v>
      </c>
      <c r="H41" s="73"/>
      <c r="I41" s="162"/>
      <c r="J41" s="155"/>
      <c r="K41" s="176"/>
      <c r="L41" s="155" t="s">
        <v>190</v>
      </c>
      <c r="M41" s="155" t="s">
        <v>434</v>
      </c>
      <c r="N41" s="83" t="s">
        <v>435</v>
      </c>
      <c r="AA41" s="140">
        <f>IF(OR(I41="Fail",ISBLANK(I41)),INDEX('Issue Code Table'!C:C,MATCH(M:M,'Issue Code Table'!A:A,0)),IF(L41="Critical",6,IF(L41="Significant",5,IF(L41="Moderate",3,2))))</f>
        <v>2</v>
      </c>
    </row>
    <row r="42" spans="1:27" ht="87.75" customHeight="1" x14ac:dyDescent="0.25">
      <c r="A42" s="155" t="s">
        <v>436</v>
      </c>
      <c r="B42" s="83" t="s">
        <v>437</v>
      </c>
      <c r="C42" s="73" t="s">
        <v>438</v>
      </c>
      <c r="D42" s="72" t="s">
        <v>121</v>
      </c>
      <c r="E42" s="174" t="s">
        <v>439</v>
      </c>
      <c r="F42" s="174" t="s">
        <v>440</v>
      </c>
      <c r="G42" s="174" t="s">
        <v>441</v>
      </c>
      <c r="H42" s="73"/>
      <c r="I42" s="162"/>
      <c r="J42" s="155" t="s">
        <v>442</v>
      </c>
      <c r="K42" s="176"/>
      <c r="L42" s="155" t="s">
        <v>137</v>
      </c>
      <c r="M42" s="155" t="s">
        <v>443</v>
      </c>
      <c r="N42" s="73" t="s">
        <v>444</v>
      </c>
      <c r="AA42" s="140" t="e">
        <f>IF(OR(I42="Fail",ISBLANK(I42)),INDEX('Issue Code Table'!C:C,MATCH(M:M,'Issue Code Table'!A:A,0)),IF(L42="Critical",6,IF(L42="Significant",5,IF(L42="Moderate",3,2))))</f>
        <v>#N/A</v>
      </c>
    </row>
    <row r="43" spans="1:27" ht="75" x14ac:dyDescent="0.25">
      <c r="A43" s="155" t="s">
        <v>445</v>
      </c>
      <c r="B43" s="83" t="s">
        <v>446</v>
      </c>
      <c r="C43" s="73" t="s">
        <v>447</v>
      </c>
      <c r="D43" s="72" t="s">
        <v>121</v>
      </c>
      <c r="E43" s="174" t="s">
        <v>448</v>
      </c>
      <c r="F43" s="175" t="s">
        <v>449</v>
      </c>
      <c r="G43" s="175" t="s">
        <v>450</v>
      </c>
      <c r="H43" s="73"/>
      <c r="I43" s="162"/>
      <c r="J43" s="155"/>
      <c r="K43" s="155"/>
      <c r="L43" s="155" t="s">
        <v>137</v>
      </c>
      <c r="M43" s="155" t="s">
        <v>451</v>
      </c>
      <c r="N43" s="83" t="s">
        <v>452</v>
      </c>
      <c r="AA43" s="140">
        <f>IF(OR(I43="Fail",ISBLANK(I43)),INDEX('Issue Code Table'!C:C,MATCH(M:M,'Issue Code Table'!A:A,0)),IF(L43="Critical",6,IF(L43="Significant",5,IF(L43="Moderate",3,2))))</f>
        <v>5</v>
      </c>
    </row>
    <row r="44" spans="1:27" x14ac:dyDescent="0.25">
      <c r="A44" s="54"/>
      <c r="B44" s="156"/>
      <c r="C44" s="84"/>
      <c r="D44" s="54"/>
      <c r="E44" s="54"/>
      <c r="F44" s="54"/>
      <c r="G44" s="54"/>
      <c r="H44" s="54"/>
      <c r="I44" s="54"/>
      <c r="J44" s="54"/>
      <c r="K44" s="54"/>
      <c r="L44" s="54"/>
      <c r="M44" s="54"/>
      <c r="N44" s="54"/>
      <c r="AA44" s="54"/>
    </row>
    <row r="45" spans="1:27" hidden="1" x14ac:dyDescent="0.25"/>
    <row r="46" spans="1:27" hidden="1" x14ac:dyDescent="0.25"/>
    <row r="47" spans="1:27" hidden="1" x14ac:dyDescent="0.25">
      <c r="H47" s="71" t="s">
        <v>453</v>
      </c>
    </row>
    <row r="48" spans="1:27" hidden="1" x14ac:dyDescent="0.25">
      <c r="H48" s="71" t="s">
        <v>57</v>
      </c>
    </row>
    <row r="49" spans="8:8" hidden="1" x14ac:dyDescent="0.25">
      <c r="H49" s="71" t="s">
        <v>58</v>
      </c>
    </row>
    <row r="50" spans="8:8" hidden="1" x14ac:dyDescent="0.25">
      <c r="H50" s="71" t="s">
        <v>46</v>
      </c>
    </row>
    <row r="51" spans="8:8" hidden="1" x14ac:dyDescent="0.25">
      <c r="H51" s="71" t="s">
        <v>454</v>
      </c>
    </row>
    <row r="52" spans="8:8" hidden="1" x14ac:dyDescent="0.25">
      <c r="H52" s="71" t="s">
        <v>455</v>
      </c>
    </row>
    <row r="53" spans="8:8" hidden="1" x14ac:dyDescent="0.25">
      <c r="H53" s="71" t="s">
        <v>456</v>
      </c>
    </row>
    <row r="54" spans="8:8" hidden="1" x14ac:dyDescent="0.25">
      <c r="H54" s="71" t="s">
        <v>457</v>
      </c>
    </row>
    <row r="55" spans="8:8" hidden="1" x14ac:dyDescent="0.25">
      <c r="H55" s="71" t="s">
        <v>247</v>
      </c>
    </row>
    <row r="56" spans="8:8" hidden="1" x14ac:dyDescent="0.25">
      <c r="H56" s="71" t="s">
        <v>121</v>
      </c>
    </row>
    <row r="57" spans="8:8" hidden="1" x14ac:dyDescent="0.25"/>
    <row r="58" spans="8:8" hidden="1" x14ac:dyDescent="0.25">
      <c r="H58" s="138" t="s">
        <v>458</v>
      </c>
    </row>
    <row r="59" spans="8:8" hidden="1" x14ac:dyDescent="0.25">
      <c r="H59" s="139" t="s">
        <v>125</v>
      </c>
    </row>
    <row r="60" spans="8:8" hidden="1" x14ac:dyDescent="0.25">
      <c r="H60" s="138" t="s">
        <v>137</v>
      </c>
    </row>
    <row r="61" spans="8:8" hidden="1" x14ac:dyDescent="0.25">
      <c r="H61" s="138" t="s">
        <v>163</v>
      </c>
    </row>
    <row r="62" spans="8:8" hidden="1" x14ac:dyDescent="0.25">
      <c r="H62" s="138" t="s">
        <v>190</v>
      </c>
    </row>
    <row r="63" spans="8:8" hidden="1" x14ac:dyDescent="0.25"/>
    <row r="64" spans="8:8" hidden="1" x14ac:dyDescent="0.25"/>
  </sheetData>
  <protectedRanges>
    <protectedRange password="E1A2" sqref="M8:M9 M11 M5:M6" name="Range1"/>
    <protectedRange password="E1A2" sqref="AA3:AA43" name="Range1_1_1"/>
    <protectedRange password="E1A2" sqref="M2:N2" name="Range1_5_1"/>
    <protectedRange password="E1A2" sqref="AA2" name="Range1_1_2"/>
    <protectedRange password="E1A2" sqref="M10" name="Range1_6"/>
    <protectedRange password="E1A2" sqref="M12" name="Range1_7"/>
    <protectedRange password="E1A2" sqref="M13" name="Range1_8"/>
    <protectedRange password="E1A2" sqref="M14" name="Range1_9"/>
    <protectedRange password="E1A2" sqref="M18" name="Range1_8_2"/>
    <protectedRange password="E1A2" sqref="M3" name="Range1_1_2_1"/>
    <protectedRange password="E1A2" sqref="M4" name="Range1_4_1_1"/>
    <protectedRange password="E1A2" sqref="M7" name="Range1_5"/>
    <protectedRange password="E1A2" sqref="M15:M16" name="Range1_2"/>
  </protectedRanges>
  <autoFilter ref="A2:N44" xr:uid="{00000000-0009-0000-0000-000003000000}"/>
  <phoneticPr fontId="2" type="noConversion"/>
  <conditionalFormatting sqref="M3:M43">
    <cfRule type="expression" dxfId="3" priority="6" stopIfTrue="1">
      <formula>ISERROR(AA3)</formula>
    </cfRule>
  </conditionalFormatting>
  <conditionalFormatting sqref="I3:I43">
    <cfRule type="cellIs" dxfId="2" priority="2" operator="equal">
      <formula>"Pass"</formula>
    </cfRule>
    <cfRule type="cellIs" dxfId="1" priority="3" operator="equal">
      <formula>"Fail"</formula>
    </cfRule>
    <cfRule type="cellIs" dxfId="0" priority="4" operator="equal">
      <formula>"Info"</formula>
    </cfRule>
  </conditionalFormatting>
  <dataValidations count="2">
    <dataValidation type="list" allowBlank="1" showInputMessage="1" showErrorMessage="1" sqref="L3:L43" xr:uid="{00000000-0002-0000-0300-000000000000}">
      <formula1>$H$59:$H$62</formula1>
    </dataValidation>
    <dataValidation type="list" allowBlank="1" showInputMessage="1" showErrorMessage="1" sqref="I3:I43" xr:uid="{00000000-0002-0000-0300-000001000000}">
      <formula1>$H$48:$H$51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4"/>
  <sheetViews>
    <sheetView showGridLines="0" zoomScale="80" zoomScaleNormal="80" workbookViewId="0">
      <pane ySplit="1" topLeftCell="A2" activePane="bottomLeft" state="frozen"/>
      <selection pane="bottomLeft" activeCell="C20" sqref="C20"/>
    </sheetView>
  </sheetViews>
  <sheetFormatPr defaultRowHeight="12.5" x14ac:dyDescent="0.25"/>
  <cols>
    <col min="2" max="2" width="13.26953125" customWidth="1"/>
    <col min="3" max="3" width="84.453125" customWidth="1"/>
    <col min="4" max="4" width="39.7265625" customWidth="1"/>
  </cols>
  <sheetData>
    <row r="1" spans="1:4" ht="13" x14ac:dyDescent="0.3">
      <c r="A1" s="8" t="s">
        <v>459</v>
      </c>
      <c r="B1" s="9"/>
      <c r="C1" s="9"/>
      <c r="D1" s="9"/>
    </row>
    <row r="2" spans="1:4" ht="12.75" customHeight="1" x14ac:dyDescent="0.25">
      <c r="A2" s="20" t="s">
        <v>460</v>
      </c>
      <c r="B2" s="20" t="s">
        <v>461</v>
      </c>
      <c r="C2" s="20" t="s">
        <v>462</v>
      </c>
      <c r="D2" s="20" t="s">
        <v>463</v>
      </c>
    </row>
    <row r="3" spans="1:4" x14ac:dyDescent="0.25">
      <c r="A3" s="2">
        <v>1</v>
      </c>
      <c r="B3" s="74" t="s">
        <v>464</v>
      </c>
      <c r="C3" s="70" t="s">
        <v>465</v>
      </c>
      <c r="D3" s="73" t="s">
        <v>1510</v>
      </c>
    </row>
    <row r="4" spans="1:4" x14ac:dyDescent="0.25">
      <c r="A4" s="2">
        <v>1.1000000000000001</v>
      </c>
      <c r="B4" s="3">
        <v>41740</v>
      </c>
      <c r="C4" s="5" t="s">
        <v>466</v>
      </c>
      <c r="D4" s="73" t="s">
        <v>1510</v>
      </c>
    </row>
    <row r="5" spans="1:4" ht="25" x14ac:dyDescent="0.25">
      <c r="A5" s="2">
        <v>1.2</v>
      </c>
      <c r="B5" s="3">
        <v>42094</v>
      </c>
      <c r="C5" s="141" t="s">
        <v>467</v>
      </c>
      <c r="D5" s="73" t="s">
        <v>1510</v>
      </c>
    </row>
    <row r="6" spans="1:4" ht="25" x14ac:dyDescent="0.25">
      <c r="A6" s="2">
        <v>2</v>
      </c>
      <c r="B6" s="6">
        <v>42454</v>
      </c>
      <c r="C6" s="141" t="s">
        <v>468</v>
      </c>
      <c r="D6" s="73" t="s">
        <v>1510</v>
      </c>
    </row>
    <row r="7" spans="1:4" ht="25" x14ac:dyDescent="0.25">
      <c r="A7" s="165">
        <v>2.1</v>
      </c>
      <c r="B7" s="166">
        <v>42735</v>
      </c>
      <c r="C7" s="73" t="s">
        <v>469</v>
      </c>
      <c r="D7" s="73" t="s">
        <v>1510</v>
      </c>
    </row>
    <row r="8" spans="1:4" x14ac:dyDescent="0.25">
      <c r="A8" s="2">
        <v>2.1</v>
      </c>
      <c r="B8" s="3">
        <v>42766</v>
      </c>
      <c r="C8" s="141" t="s">
        <v>470</v>
      </c>
      <c r="D8" s="73" t="s">
        <v>1510</v>
      </c>
    </row>
    <row r="9" spans="1:4" x14ac:dyDescent="0.25">
      <c r="A9" s="2">
        <v>2.1</v>
      </c>
      <c r="B9" s="3">
        <v>43008</v>
      </c>
      <c r="C9" s="5" t="s">
        <v>471</v>
      </c>
      <c r="D9" s="73" t="s">
        <v>1510</v>
      </c>
    </row>
    <row r="10" spans="1:4" x14ac:dyDescent="0.25">
      <c r="A10" s="2">
        <v>2.1</v>
      </c>
      <c r="B10" s="3">
        <v>43131</v>
      </c>
      <c r="C10" s="4" t="s">
        <v>472</v>
      </c>
      <c r="D10" s="73" t="s">
        <v>1510</v>
      </c>
    </row>
    <row r="11" spans="1:4" x14ac:dyDescent="0.25">
      <c r="A11" s="2">
        <v>2.1</v>
      </c>
      <c r="B11" s="6">
        <v>43373</v>
      </c>
      <c r="C11" s="4" t="s">
        <v>473</v>
      </c>
      <c r="D11" s="73" t="s">
        <v>1510</v>
      </c>
    </row>
    <row r="12" spans="1:4" x14ac:dyDescent="0.25">
      <c r="A12" s="178">
        <v>2.1</v>
      </c>
      <c r="B12" s="179">
        <v>43555</v>
      </c>
      <c r="C12" s="73" t="s">
        <v>471</v>
      </c>
      <c r="D12" s="73" t="s">
        <v>1510</v>
      </c>
    </row>
    <row r="13" spans="1:4" x14ac:dyDescent="0.25">
      <c r="A13" s="2">
        <v>3</v>
      </c>
      <c r="B13" s="6">
        <v>43738</v>
      </c>
      <c r="C13" s="4" t="s">
        <v>474</v>
      </c>
      <c r="D13" s="73" t="s">
        <v>1510</v>
      </c>
    </row>
    <row r="14" spans="1:4" x14ac:dyDescent="0.25">
      <c r="A14" s="2">
        <v>3.1</v>
      </c>
      <c r="B14" s="6">
        <v>43921</v>
      </c>
      <c r="C14" s="4" t="s">
        <v>471</v>
      </c>
      <c r="D14" s="73" t="s">
        <v>1510</v>
      </c>
    </row>
    <row r="15" spans="1:4" x14ac:dyDescent="0.25">
      <c r="A15" s="2">
        <v>3.2</v>
      </c>
      <c r="B15" s="6">
        <v>44104</v>
      </c>
      <c r="C15" s="4" t="s">
        <v>475</v>
      </c>
      <c r="D15" s="73" t="s">
        <v>1510</v>
      </c>
    </row>
    <row r="16" spans="1:4" x14ac:dyDescent="0.25">
      <c r="A16" s="2">
        <v>3.3</v>
      </c>
      <c r="B16" s="6">
        <v>44469</v>
      </c>
      <c r="C16" s="70" t="s">
        <v>476</v>
      </c>
      <c r="D16" s="73" t="s">
        <v>1510</v>
      </c>
    </row>
    <row r="17" spans="1:4" x14ac:dyDescent="0.25">
      <c r="A17" s="2">
        <v>3.4</v>
      </c>
      <c r="B17" s="6">
        <v>44469</v>
      </c>
      <c r="C17" s="4" t="s">
        <v>473</v>
      </c>
      <c r="D17" s="73" t="s">
        <v>1510</v>
      </c>
    </row>
    <row r="18" spans="1:4" x14ac:dyDescent="0.25">
      <c r="A18" s="2">
        <v>3.5</v>
      </c>
      <c r="B18" s="3">
        <v>44834</v>
      </c>
      <c r="C18" s="73" t="s">
        <v>471</v>
      </c>
      <c r="D18" s="73" t="s">
        <v>1510</v>
      </c>
    </row>
    <row r="19" spans="1:4" x14ac:dyDescent="0.25">
      <c r="A19" s="2">
        <v>3.6</v>
      </c>
      <c r="B19" s="166">
        <v>45174</v>
      </c>
      <c r="C19" s="4" t="s">
        <v>474</v>
      </c>
      <c r="D19" s="73" t="s">
        <v>1510</v>
      </c>
    </row>
    <row r="20" spans="1:4" x14ac:dyDescent="0.25">
      <c r="A20" s="2">
        <v>3.7</v>
      </c>
      <c r="B20" s="184">
        <v>45199</v>
      </c>
      <c r="C20" s="185" t="s">
        <v>1513</v>
      </c>
      <c r="D20" s="186" t="s">
        <v>1510</v>
      </c>
    </row>
    <row r="21" spans="1:4" x14ac:dyDescent="0.25">
      <c r="A21" s="2"/>
      <c r="B21" s="6"/>
      <c r="C21" s="4"/>
      <c r="D21" s="180"/>
    </row>
    <row r="22" spans="1:4" x14ac:dyDescent="0.25">
      <c r="A22" s="2"/>
      <c r="B22" s="6"/>
      <c r="C22" s="4"/>
      <c r="D22" s="180"/>
    </row>
    <row r="23" spans="1:4" x14ac:dyDescent="0.25">
      <c r="A23" s="2"/>
      <c r="B23" s="6"/>
      <c r="C23" s="4"/>
      <c r="D23" s="180"/>
    </row>
    <row r="24" spans="1:4" x14ac:dyDescent="0.25">
      <c r="B24" s="7"/>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5FE03-C954-4B5E-B49E-BFB205F45956}">
  <sheetPr>
    <pageSetUpPr fitToPage="1"/>
  </sheetPr>
  <dimension ref="A1:D3"/>
  <sheetViews>
    <sheetView showGridLines="0" zoomScale="80" zoomScaleNormal="80" workbookViewId="0">
      <pane ySplit="1" topLeftCell="A2" activePane="bottomLeft" state="frozen"/>
      <selection pane="bottomLeft" activeCell="C3" sqref="C3"/>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8" t="s">
        <v>459</v>
      </c>
      <c r="B1" s="9"/>
      <c r="C1" s="9"/>
      <c r="D1" s="9"/>
    </row>
    <row r="2" spans="1:4" ht="12.65" customHeight="1" x14ac:dyDescent="0.25">
      <c r="A2" s="20" t="s">
        <v>460</v>
      </c>
      <c r="B2" s="20" t="s">
        <v>1507</v>
      </c>
      <c r="C2" s="20" t="s">
        <v>462</v>
      </c>
      <c r="D2" s="20" t="s">
        <v>1508</v>
      </c>
    </row>
    <row r="3" spans="1:4" ht="54.65" customHeight="1" x14ac:dyDescent="0.25">
      <c r="A3" s="2">
        <v>3.5</v>
      </c>
      <c r="B3" s="74" t="s">
        <v>46</v>
      </c>
      <c r="C3" s="183" t="s">
        <v>1509</v>
      </c>
      <c r="D3" s="6">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U548"/>
  <sheetViews>
    <sheetView zoomScale="80" zoomScaleNormal="80" workbookViewId="0">
      <pane ySplit="1" topLeftCell="A2" activePane="bottomLeft" state="frozen"/>
      <selection pane="bottomLeft" activeCell="D1" sqref="D1"/>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67"/>
    <col min="22" max="16384" width="9.1796875" style="168"/>
  </cols>
  <sheetData>
    <row r="1" spans="1:4" ht="14.5" x14ac:dyDescent="0.35">
      <c r="A1" s="187" t="s">
        <v>115</v>
      </c>
      <c r="B1" s="187" t="s">
        <v>477</v>
      </c>
      <c r="C1" s="187" t="s">
        <v>59</v>
      </c>
      <c r="D1" s="7">
        <v>45199</v>
      </c>
    </row>
    <row r="2" spans="1:4" ht="15.5" x14ac:dyDescent="0.35">
      <c r="A2" s="188" t="s">
        <v>478</v>
      </c>
      <c r="B2" s="188" t="s">
        <v>479</v>
      </c>
      <c r="C2" s="189">
        <v>6</v>
      </c>
    </row>
    <row r="3" spans="1:4" ht="15.5" x14ac:dyDescent="0.35">
      <c r="A3" s="188" t="s">
        <v>200</v>
      </c>
      <c r="B3" s="188" t="s">
        <v>480</v>
      </c>
      <c r="C3" s="189">
        <v>4</v>
      </c>
    </row>
    <row r="4" spans="1:4" ht="15.5" x14ac:dyDescent="0.35">
      <c r="A4" s="188" t="s">
        <v>481</v>
      </c>
      <c r="B4" s="188" t="s">
        <v>482</v>
      </c>
      <c r="C4" s="189">
        <v>1</v>
      </c>
    </row>
    <row r="5" spans="1:4" ht="15.5" x14ac:dyDescent="0.35">
      <c r="A5" s="188" t="s">
        <v>483</v>
      </c>
      <c r="B5" s="188" t="s">
        <v>484</v>
      </c>
      <c r="C5" s="189">
        <v>2</v>
      </c>
    </row>
    <row r="6" spans="1:4" ht="15.5" x14ac:dyDescent="0.35">
      <c r="A6" s="188" t="s">
        <v>485</v>
      </c>
      <c r="B6" s="188" t="s">
        <v>486</v>
      </c>
      <c r="C6" s="189">
        <v>2</v>
      </c>
    </row>
    <row r="7" spans="1:4" ht="15.5" x14ac:dyDescent="0.35">
      <c r="A7" s="188" t="s">
        <v>487</v>
      </c>
      <c r="B7" s="188" t="s">
        <v>488</v>
      </c>
      <c r="C7" s="189">
        <v>4</v>
      </c>
    </row>
    <row r="8" spans="1:4" ht="15.5" x14ac:dyDescent="0.35">
      <c r="A8" s="188" t="s">
        <v>489</v>
      </c>
      <c r="B8" s="188" t="s">
        <v>490</v>
      </c>
      <c r="C8" s="189">
        <v>2</v>
      </c>
    </row>
    <row r="9" spans="1:4" ht="15.5" x14ac:dyDescent="0.35">
      <c r="A9" s="188" t="s">
        <v>491</v>
      </c>
      <c r="B9" s="188" t="s">
        <v>492</v>
      </c>
      <c r="C9" s="189">
        <v>5</v>
      </c>
    </row>
    <row r="10" spans="1:4" ht="15.5" x14ac:dyDescent="0.35">
      <c r="A10" s="188" t="s">
        <v>493</v>
      </c>
      <c r="B10" s="188" t="s">
        <v>494</v>
      </c>
      <c r="C10" s="189">
        <v>5</v>
      </c>
    </row>
    <row r="11" spans="1:4" ht="15.5" x14ac:dyDescent="0.35">
      <c r="A11" s="188" t="s">
        <v>495</v>
      </c>
      <c r="B11" s="188" t="s">
        <v>496</v>
      </c>
      <c r="C11" s="189">
        <v>5</v>
      </c>
    </row>
    <row r="12" spans="1:4" ht="15.5" x14ac:dyDescent="0.35">
      <c r="A12" s="188" t="s">
        <v>497</v>
      </c>
      <c r="B12" s="188" t="s">
        <v>498</v>
      </c>
      <c r="C12" s="189">
        <v>2</v>
      </c>
    </row>
    <row r="13" spans="1:4" ht="15.5" x14ac:dyDescent="0.35">
      <c r="A13" s="188" t="s">
        <v>155</v>
      </c>
      <c r="B13" s="188" t="s">
        <v>499</v>
      </c>
      <c r="C13" s="189">
        <v>5</v>
      </c>
    </row>
    <row r="14" spans="1:4" ht="15.5" x14ac:dyDescent="0.35">
      <c r="A14" s="188" t="s">
        <v>173</v>
      </c>
      <c r="B14" s="188" t="s">
        <v>500</v>
      </c>
      <c r="C14" s="189">
        <v>4</v>
      </c>
    </row>
    <row r="15" spans="1:4" ht="15.5" x14ac:dyDescent="0.35">
      <c r="A15" s="188" t="s">
        <v>501</v>
      </c>
      <c r="B15" s="188" t="s">
        <v>502</v>
      </c>
      <c r="C15" s="189">
        <v>4</v>
      </c>
    </row>
    <row r="16" spans="1:4" ht="15.5" x14ac:dyDescent="0.35">
      <c r="A16" s="188" t="s">
        <v>503</v>
      </c>
      <c r="B16" s="188" t="s">
        <v>504</v>
      </c>
      <c r="C16" s="189">
        <v>1</v>
      </c>
    </row>
    <row r="17" spans="1:3" ht="15.5" x14ac:dyDescent="0.35">
      <c r="A17" s="188" t="s">
        <v>181</v>
      </c>
      <c r="B17" s="188" t="s">
        <v>505</v>
      </c>
      <c r="C17" s="189">
        <v>5</v>
      </c>
    </row>
    <row r="18" spans="1:3" ht="15.5" x14ac:dyDescent="0.35">
      <c r="A18" s="188" t="s">
        <v>506</v>
      </c>
      <c r="B18" s="188" t="s">
        <v>507</v>
      </c>
      <c r="C18" s="189">
        <v>8</v>
      </c>
    </row>
    <row r="19" spans="1:3" ht="15.5" x14ac:dyDescent="0.35">
      <c r="A19" s="188" t="s">
        <v>508</v>
      </c>
      <c r="B19" s="188" t="s">
        <v>509</v>
      </c>
      <c r="C19" s="189">
        <v>1</v>
      </c>
    </row>
    <row r="20" spans="1:3" ht="15.5" x14ac:dyDescent="0.35">
      <c r="A20" s="188" t="s">
        <v>510</v>
      </c>
      <c r="B20" s="188" t="s">
        <v>511</v>
      </c>
      <c r="C20" s="189">
        <v>8</v>
      </c>
    </row>
    <row r="21" spans="1:3" ht="15.5" x14ac:dyDescent="0.35">
      <c r="A21" s="188" t="s">
        <v>512</v>
      </c>
      <c r="B21" s="188" t="s">
        <v>513</v>
      </c>
      <c r="C21" s="189">
        <v>6</v>
      </c>
    </row>
    <row r="22" spans="1:3" ht="15.5" x14ac:dyDescent="0.35">
      <c r="A22" s="188" t="s">
        <v>315</v>
      </c>
      <c r="B22" s="188" t="s">
        <v>514</v>
      </c>
      <c r="C22" s="189">
        <v>7</v>
      </c>
    </row>
    <row r="23" spans="1:3" ht="15.5" x14ac:dyDescent="0.35">
      <c r="A23" s="188" t="s">
        <v>515</v>
      </c>
      <c r="B23" s="188" t="s">
        <v>516</v>
      </c>
      <c r="C23" s="189">
        <v>7</v>
      </c>
    </row>
    <row r="24" spans="1:3" ht="15.5" x14ac:dyDescent="0.35">
      <c r="A24" s="188" t="s">
        <v>517</v>
      </c>
      <c r="B24" s="188" t="s">
        <v>518</v>
      </c>
      <c r="C24" s="189">
        <v>7</v>
      </c>
    </row>
    <row r="25" spans="1:3" ht="15.5" x14ac:dyDescent="0.35">
      <c r="A25" s="188" t="s">
        <v>519</v>
      </c>
      <c r="B25" s="188" t="s">
        <v>520</v>
      </c>
      <c r="C25" s="189">
        <v>5</v>
      </c>
    </row>
    <row r="26" spans="1:3" ht="15.5" x14ac:dyDescent="0.35">
      <c r="A26" s="188" t="s">
        <v>146</v>
      </c>
      <c r="B26" s="188" t="s">
        <v>521</v>
      </c>
      <c r="C26" s="189">
        <v>5</v>
      </c>
    </row>
    <row r="27" spans="1:3" ht="15.5" x14ac:dyDescent="0.35">
      <c r="A27" s="188" t="s">
        <v>522</v>
      </c>
      <c r="B27" s="188" t="s">
        <v>523</v>
      </c>
      <c r="C27" s="189">
        <v>5</v>
      </c>
    </row>
    <row r="28" spans="1:3" ht="15.5" x14ac:dyDescent="0.35">
      <c r="A28" s="188" t="s">
        <v>524</v>
      </c>
      <c r="B28" s="188" t="s">
        <v>525</v>
      </c>
      <c r="C28" s="189">
        <v>6</v>
      </c>
    </row>
    <row r="29" spans="1:3" ht="15.5" x14ac:dyDescent="0.35">
      <c r="A29" s="188" t="s">
        <v>526</v>
      </c>
      <c r="B29" s="188" t="s">
        <v>527</v>
      </c>
      <c r="C29" s="189">
        <v>6</v>
      </c>
    </row>
    <row r="30" spans="1:3" ht="15.5" x14ac:dyDescent="0.35">
      <c r="A30" s="188" t="s">
        <v>528</v>
      </c>
      <c r="B30" s="188" t="s">
        <v>529</v>
      </c>
      <c r="C30" s="189">
        <v>4</v>
      </c>
    </row>
    <row r="31" spans="1:3" ht="15.5" x14ac:dyDescent="0.35">
      <c r="A31" s="188" t="s">
        <v>218</v>
      </c>
      <c r="B31" s="188" t="s">
        <v>530</v>
      </c>
      <c r="C31" s="189">
        <v>7</v>
      </c>
    </row>
    <row r="32" spans="1:3" ht="15.5" x14ac:dyDescent="0.35">
      <c r="A32" s="188" t="s">
        <v>531</v>
      </c>
      <c r="B32" s="188" t="s">
        <v>532</v>
      </c>
      <c r="C32" s="189">
        <v>5</v>
      </c>
    </row>
    <row r="33" spans="1:3" ht="15.5" x14ac:dyDescent="0.35">
      <c r="A33" s="188" t="s">
        <v>533</v>
      </c>
      <c r="B33" s="188" t="s">
        <v>534</v>
      </c>
      <c r="C33" s="189">
        <v>5</v>
      </c>
    </row>
    <row r="34" spans="1:3" ht="15.5" x14ac:dyDescent="0.35">
      <c r="A34" s="188" t="s">
        <v>535</v>
      </c>
      <c r="B34" s="188" t="s">
        <v>536</v>
      </c>
      <c r="C34" s="189">
        <v>8</v>
      </c>
    </row>
    <row r="35" spans="1:3" ht="15.5" x14ac:dyDescent="0.35">
      <c r="A35" s="188" t="s">
        <v>537</v>
      </c>
      <c r="B35" s="188" t="s">
        <v>538</v>
      </c>
      <c r="C35" s="189">
        <v>1</v>
      </c>
    </row>
    <row r="36" spans="1:3" ht="15.5" x14ac:dyDescent="0.35">
      <c r="A36" s="188" t="s">
        <v>539</v>
      </c>
      <c r="B36" s="188" t="s">
        <v>540</v>
      </c>
      <c r="C36" s="189">
        <v>5</v>
      </c>
    </row>
    <row r="37" spans="1:3" ht="15.5" x14ac:dyDescent="0.35">
      <c r="A37" s="188" t="s">
        <v>541</v>
      </c>
      <c r="B37" s="188" t="s">
        <v>542</v>
      </c>
      <c r="C37" s="189">
        <v>8</v>
      </c>
    </row>
    <row r="38" spans="1:3" ht="15.5" x14ac:dyDescent="0.35">
      <c r="A38" s="188" t="s">
        <v>543</v>
      </c>
      <c r="B38" s="188" t="s">
        <v>544</v>
      </c>
      <c r="C38" s="189">
        <v>5</v>
      </c>
    </row>
    <row r="39" spans="1:3" ht="15.5" x14ac:dyDescent="0.35">
      <c r="A39" s="188" t="s">
        <v>545</v>
      </c>
      <c r="B39" s="188" t="s">
        <v>546</v>
      </c>
      <c r="C39" s="189">
        <v>5</v>
      </c>
    </row>
    <row r="40" spans="1:3" ht="15.5" x14ac:dyDescent="0.35">
      <c r="A40" s="188" t="s">
        <v>547</v>
      </c>
      <c r="B40" s="188" t="s">
        <v>548</v>
      </c>
      <c r="C40" s="189">
        <v>2</v>
      </c>
    </row>
    <row r="41" spans="1:3" ht="15.5" x14ac:dyDescent="0.35">
      <c r="A41" s="188" t="s">
        <v>549</v>
      </c>
      <c r="B41" s="188" t="s">
        <v>550</v>
      </c>
      <c r="C41" s="189">
        <v>4</v>
      </c>
    </row>
    <row r="42" spans="1:3" ht="15.5" x14ac:dyDescent="0.35">
      <c r="A42" s="188" t="s">
        <v>551</v>
      </c>
      <c r="B42" s="188" t="s">
        <v>552</v>
      </c>
      <c r="C42" s="189">
        <v>5</v>
      </c>
    </row>
    <row r="43" spans="1:3" ht="15.5" x14ac:dyDescent="0.35">
      <c r="A43" s="188" t="s">
        <v>553</v>
      </c>
      <c r="B43" s="188" t="s">
        <v>554</v>
      </c>
      <c r="C43" s="189">
        <v>5</v>
      </c>
    </row>
    <row r="44" spans="1:3" ht="15.5" x14ac:dyDescent="0.35">
      <c r="A44" s="188" t="s">
        <v>555</v>
      </c>
      <c r="B44" s="188" t="s">
        <v>556</v>
      </c>
      <c r="C44" s="189">
        <v>6</v>
      </c>
    </row>
    <row r="45" spans="1:3" ht="15.5" x14ac:dyDescent="0.35">
      <c r="A45" s="188" t="s">
        <v>557</v>
      </c>
      <c r="B45" s="188" t="s">
        <v>558</v>
      </c>
      <c r="C45" s="189">
        <v>5</v>
      </c>
    </row>
    <row r="46" spans="1:3" ht="15.5" x14ac:dyDescent="0.35">
      <c r="A46" s="188" t="s">
        <v>398</v>
      </c>
      <c r="B46" s="188" t="s">
        <v>559</v>
      </c>
      <c r="C46" s="189">
        <v>4</v>
      </c>
    </row>
    <row r="47" spans="1:3" ht="15.5" x14ac:dyDescent="0.35">
      <c r="A47" s="188" t="s">
        <v>560</v>
      </c>
      <c r="B47" s="188" t="s">
        <v>561</v>
      </c>
      <c r="C47" s="189">
        <v>5</v>
      </c>
    </row>
    <row r="48" spans="1:3" ht="15.5" x14ac:dyDescent="0.35">
      <c r="A48" s="188" t="s">
        <v>562</v>
      </c>
      <c r="B48" s="188" t="s">
        <v>563</v>
      </c>
      <c r="C48" s="189">
        <v>6</v>
      </c>
    </row>
    <row r="49" spans="1:3" ht="15.5" x14ac:dyDescent="0.35">
      <c r="A49" s="188" t="s">
        <v>564</v>
      </c>
      <c r="B49" s="188" t="s">
        <v>565</v>
      </c>
      <c r="C49" s="189">
        <v>7</v>
      </c>
    </row>
    <row r="50" spans="1:3" ht="15.5" x14ac:dyDescent="0.35">
      <c r="A50" s="188" t="s">
        <v>566</v>
      </c>
      <c r="B50" s="188" t="s">
        <v>567</v>
      </c>
      <c r="C50" s="189">
        <v>3</v>
      </c>
    </row>
    <row r="51" spans="1:3" ht="15.5" x14ac:dyDescent="0.35">
      <c r="A51" s="188" t="s">
        <v>568</v>
      </c>
      <c r="B51" s="188" t="s">
        <v>569</v>
      </c>
      <c r="C51" s="189">
        <v>6</v>
      </c>
    </row>
    <row r="52" spans="1:3" ht="15.5" x14ac:dyDescent="0.35">
      <c r="A52" s="188" t="s">
        <v>570</v>
      </c>
      <c r="B52" s="188" t="s">
        <v>571</v>
      </c>
      <c r="C52" s="189">
        <v>4</v>
      </c>
    </row>
    <row r="53" spans="1:3" ht="15.5" x14ac:dyDescent="0.35">
      <c r="A53" s="188" t="s">
        <v>572</v>
      </c>
      <c r="B53" s="188" t="s">
        <v>573</v>
      </c>
      <c r="C53" s="189">
        <v>5</v>
      </c>
    </row>
    <row r="54" spans="1:3" ht="15.5" x14ac:dyDescent="0.35">
      <c r="A54" s="188" t="s">
        <v>574</v>
      </c>
      <c r="B54" s="188" t="s">
        <v>575</v>
      </c>
      <c r="C54" s="189">
        <v>2</v>
      </c>
    </row>
    <row r="55" spans="1:3" ht="15.5" x14ac:dyDescent="0.35">
      <c r="A55" s="188" t="s">
        <v>576</v>
      </c>
      <c r="B55" s="188" t="s">
        <v>577</v>
      </c>
      <c r="C55" s="189">
        <v>2</v>
      </c>
    </row>
    <row r="56" spans="1:3" ht="15.5" x14ac:dyDescent="0.35">
      <c r="A56" s="188" t="s">
        <v>578</v>
      </c>
      <c r="B56" s="188" t="s">
        <v>579</v>
      </c>
      <c r="C56" s="189">
        <v>5</v>
      </c>
    </row>
    <row r="57" spans="1:3" ht="15.5" x14ac:dyDescent="0.35">
      <c r="A57" s="188" t="s">
        <v>580</v>
      </c>
      <c r="B57" s="188" t="s">
        <v>581</v>
      </c>
      <c r="C57" s="189">
        <v>5</v>
      </c>
    </row>
    <row r="58" spans="1:3" ht="31" x14ac:dyDescent="0.35">
      <c r="A58" s="188" t="s">
        <v>582</v>
      </c>
      <c r="B58" s="188" t="s">
        <v>583</v>
      </c>
      <c r="C58" s="189">
        <v>5</v>
      </c>
    </row>
    <row r="59" spans="1:3" ht="15.5" x14ac:dyDescent="0.35">
      <c r="A59" s="188" t="s">
        <v>584</v>
      </c>
      <c r="B59" s="188" t="s">
        <v>585</v>
      </c>
      <c r="C59" s="189">
        <v>5</v>
      </c>
    </row>
    <row r="60" spans="1:3" ht="15.5" x14ac:dyDescent="0.35">
      <c r="A60" s="188" t="s">
        <v>586</v>
      </c>
      <c r="B60" s="188" t="s">
        <v>587</v>
      </c>
      <c r="C60" s="189">
        <v>3</v>
      </c>
    </row>
    <row r="61" spans="1:3" ht="15.5" x14ac:dyDescent="0.35">
      <c r="A61" s="188" t="s">
        <v>588</v>
      </c>
      <c r="B61" s="188" t="s">
        <v>589</v>
      </c>
      <c r="C61" s="189">
        <v>6</v>
      </c>
    </row>
    <row r="62" spans="1:3" ht="15.5" x14ac:dyDescent="0.35">
      <c r="A62" s="188" t="s">
        <v>590</v>
      </c>
      <c r="B62" s="188" t="s">
        <v>591</v>
      </c>
      <c r="C62" s="189">
        <v>3</v>
      </c>
    </row>
    <row r="63" spans="1:3" ht="15.5" x14ac:dyDescent="0.35">
      <c r="A63" s="188" t="s">
        <v>592</v>
      </c>
      <c r="B63" s="188" t="s">
        <v>593</v>
      </c>
      <c r="C63" s="189">
        <v>4</v>
      </c>
    </row>
    <row r="64" spans="1:3" ht="31" x14ac:dyDescent="0.35">
      <c r="A64" s="188" t="s">
        <v>594</v>
      </c>
      <c r="B64" s="188" t="s">
        <v>595</v>
      </c>
      <c r="C64" s="189">
        <v>3</v>
      </c>
    </row>
    <row r="65" spans="1:3" ht="15.5" x14ac:dyDescent="0.35">
      <c r="A65" s="188" t="s">
        <v>596</v>
      </c>
      <c r="B65" s="188" t="s">
        <v>597</v>
      </c>
      <c r="C65" s="189">
        <v>3</v>
      </c>
    </row>
    <row r="66" spans="1:3" ht="31" x14ac:dyDescent="0.35">
      <c r="A66" s="188" t="s">
        <v>598</v>
      </c>
      <c r="B66" s="188" t="s">
        <v>599</v>
      </c>
      <c r="C66" s="189">
        <v>6</v>
      </c>
    </row>
    <row r="67" spans="1:3" ht="15.5" x14ac:dyDescent="0.35">
      <c r="A67" s="188" t="s">
        <v>600</v>
      </c>
      <c r="B67" s="188" t="s">
        <v>601</v>
      </c>
      <c r="C67" s="189">
        <v>6</v>
      </c>
    </row>
    <row r="68" spans="1:3" ht="31" x14ac:dyDescent="0.35">
      <c r="A68" s="188" t="s">
        <v>602</v>
      </c>
      <c r="B68" s="188" t="s">
        <v>603</v>
      </c>
      <c r="C68" s="189">
        <v>5</v>
      </c>
    </row>
    <row r="69" spans="1:3" ht="15.5" x14ac:dyDescent="0.35">
      <c r="A69" s="188" t="s">
        <v>604</v>
      </c>
      <c r="B69" s="188" t="s">
        <v>605</v>
      </c>
      <c r="C69" s="189">
        <v>3</v>
      </c>
    </row>
    <row r="70" spans="1:3" ht="15.5" x14ac:dyDescent="0.35">
      <c r="A70" s="188" t="s">
        <v>606</v>
      </c>
      <c r="B70" s="188" t="s">
        <v>498</v>
      </c>
      <c r="C70" s="189">
        <v>2</v>
      </c>
    </row>
    <row r="71" spans="1:3" ht="15.5" x14ac:dyDescent="0.35">
      <c r="A71" s="188" t="s">
        <v>607</v>
      </c>
      <c r="B71" s="188" t="s">
        <v>608</v>
      </c>
      <c r="C71" s="189">
        <v>3</v>
      </c>
    </row>
    <row r="72" spans="1:3" ht="15.5" x14ac:dyDescent="0.35">
      <c r="A72" s="188" t="s">
        <v>609</v>
      </c>
      <c r="B72" s="188" t="s">
        <v>610</v>
      </c>
      <c r="C72" s="189">
        <v>3</v>
      </c>
    </row>
    <row r="73" spans="1:3" ht="15.5" x14ac:dyDescent="0.35">
      <c r="A73" s="188" t="s">
        <v>611</v>
      </c>
      <c r="B73" s="188" t="s">
        <v>612</v>
      </c>
      <c r="C73" s="189">
        <v>3</v>
      </c>
    </row>
    <row r="74" spans="1:3" ht="15.5" x14ac:dyDescent="0.35">
      <c r="A74" s="188" t="s">
        <v>613</v>
      </c>
      <c r="B74" s="188" t="s">
        <v>614</v>
      </c>
      <c r="C74" s="189">
        <v>5</v>
      </c>
    </row>
    <row r="75" spans="1:3" ht="15.5" x14ac:dyDescent="0.35">
      <c r="A75" s="188" t="s">
        <v>615</v>
      </c>
      <c r="B75" s="188" t="s">
        <v>616</v>
      </c>
      <c r="C75" s="189">
        <v>3</v>
      </c>
    </row>
    <row r="76" spans="1:3" ht="15.5" x14ac:dyDescent="0.35">
      <c r="A76" s="188" t="s">
        <v>617</v>
      </c>
      <c r="B76" s="188" t="s">
        <v>618</v>
      </c>
      <c r="C76" s="189">
        <v>6</v>
      </c>
    </row>
    <row r="77" spans="1:3" ht="15.5" x14ac:dyDescent="0.35">
      <c r="A77" s="188" t="s">
        <v>619</v>
      </c>
      <c r="B77" s="188" t="s">
        <v>620</v>
      </c>
      <c r="C77" s="189">
        <v>5</v>
      </c>
    </row>
    <row r="78" spans="1:3" ht="15.5" x14ac:dyDescent="0.35">
      <c r="A78" s="188" t="s">
        <v>621</v>
      </c>
      <c r="B78" s="188" t="s">
        <v>622</v>
      </c>
      <c r="C78" s="189">
        <v>4</v>
      </c>
    </row>
    <row r="79" spans="1:3" ht="15.5" x14ac:dyDescent="0.35">
      <c r="A79" s="188" t="s">
        <v>623</v>
      </c>
      <c r="B79" s="188" t="s">
        <v>624</v>
      </c>
      <c r="C79" s="189">
        <v>4</v>
      </c>
    </row>
    <row r="80" spans="1:3" ht="15.5" x14ac:dyDescent="0.35">
      <c r="A80" s="188" t="s">
        <v>625</v>
      </c>
      <c r="B80" s="188" t="s">
        <v>626</v>
      </c>
      <c r="C80" s="189">
        <v>4</v>
      </c>
    </row>
    <row r="81" spans="1:3" ht="15.5" x14ac:dyDescent="0.35">
      <c r="A81" s="188" t="s">
        <v>627</v>
      </c>
      <c r="B81" s="188" t="s">
        <v>628</v>
      </c>
      <c r="C81" s="189">
        <v>7</v>
      </c>
    </row>
    <row r="82" spans="1:3" ht="15.5" x14ac:dyDescent="0.35">
      <c r="A82" s="188" t="s">
        <v>242</v>
      </c>
      <c r="B82" s="188" t="s">
        <v>629</v>
      </c>
      <c r="C82" s="189">
        <v>6</v>
      </c>
    </row>
    <row r="83" spans="1:3" ht="15.5" x14ac:dyDescent="0.35">
      <c r="A83" s="188" t="s">
        <v>630</v>
      </c>
      <c r="B83" s="188" t="s">
        <v>631</v>
      </c>
      <c r="C83" s="189">
        <v>5</v>
      </c>
    </row>
    <row r="84" spans="1:3" ht="15.5" x14ac:dyDescent="0.35">
      <c r="A84" s="188" t="s">
        <v>632</v>
      </c>
      <c r="B84" s="188" t="s">
        <v>633</v>
      </c>
      <c r="C84" s="189">
        <v>3</v>
      </c>
    </row>
    <row r="85" spans="1:3" ht="15.5" x14ac:dyDescent="0.35">
      <c r="A85" s="188" t="s">
        <v>634</v>
      </c>
      <c r="B85" s="188" t="s">
        <v>635</v>
      </c>
      <c r="C85" s="189">
        <v>5</v>
      </c>
    </row>
    <row r="86" spans="1:3" ht="15.5" x14ac:dyDescent="0.35">
      <c r="A86" s="188" t="s">
        <v>636</v>
      </c>
      <c r="B86" s="188" t="s">
        <v>637</v>
      </c>
      <c r="C86" s="189">
        <v>4</v>
      </c>
    </row>
    <row r="87" spans="1:3" ht="15.5" x14ac:dyDescent="0.35">
      <c r="A87" s="188" t="s">
        <v>234</v>
      </c>
      <c r="B87" s="188" t="s">
        <v>638</v>
      </c>
      <c r="C87" s="189">
        <v>2</v>
      </c>
    </row>
    <row r="88" spans="1:3" ht="15.5" x14ac:dyDescent="0.35">
      <c r="A88" s="188" t="s">
        <v>639</v>
      </c>
      <c r="B88" s="188" t="s">
        <v>640</v>
      </c>
      <c r="C88" s="189">
        <v>4</v>
      </c>
    </row>
    <row r="89" spans="1:3" ht="15.5" x14ac:dyDescent="0.35">
      <c r="A89" s="188" t="s">
        <v>291</v>
      </c>
      <c r="B89" s="188" t="s">
        <v>641</v>
      </c>
      <c r="C89" s="189">
        <v>4</v>
      </c>
    </row>
    <row r="90" spans="1:3" ht="15.5" x14ac:dyDescent="0.35">
      <c r="A90" s="188" t="s">
        <v>307</v>
      </c>
      <c r="B90" s="188" t="s">
        <v>642</v>
      </c>
      <c r="C90" s="189">
        <v>4</v>
      </c>
    </row>
    <row r="91" spans="1:3" ht="15.5" x14ac:dyDescent="0.35">
      <c r="A91" s="188" t="s">
        <v>643</v>
      </c>
      <c r="B91" s="188" t="s">
        <v>498</v>
      </c>
      <c r="C91" s="189">
        <v>2</v>
      </c>
    </row>
    <row r="92" spans="1:3" ht="15.5" x14ac:dyDescent="0.35">
      <c r="A92" s="188" t="s">
        <v>644</v>
      </c>
      <c r="B92" s="188" t="s">
        <v>645</v>
      </c>
      <c r="C92" s="189">
        <v>3</v>
      </c>
    </row>
    <row r="93" spans="1:3" ht="15.5" x14ac:dyDescent="0.35">
      <c r="A93" s="188" t="s">
        <v>646</v>
      </c>
      <c r="B93" s="188" t="s">
        <v>647</v>
      </c>
      <c r="C93" s="189">
        <v>6</v>
      </c>
    </row>
    <row r="94" spans="1:3" ht="15.5" x14ac:dyDescent="0.35">
      <c r="A94" s="188" t="s">
        <v>648</v>
      </c>
      <c r="B94" s="188" t="s">
        <v>649</v>
      </c>
      <c r="C94" s="189">
        <v>3</v>
      </c>
    </row>
    <row r="95" spans="1:3" ht="15.5" x14ac:dyDescent="0.35">
      <c r="A95" s="188" t="s">
        <v>650</v>
      </c>
      <c r="B95" s="188" t="s">
        <v>651</v>
      </c>
      <c r="C95" s="189">
        <v>6</v>
      </c>
    </row>
    <row r="96" spans="1:3" ht="15.5" x14ac:dyDescent="0.35">
      <c r="A96" s="188" t="s">
        <v>652</v>
      </c>
      <c r="B96" s="188" t="s">
        <v>653</v>
      </c>
      <c r="C96" s="189">
        <v>5</v>
      </c>
    </row>
    <row r="97" spans="1:3" ht="15.5" x14ac:dyDescent="0.35">
      <c r="A97" s="188" t="s">
        <v>654</v>
      </c>
      <c r="B97" s="188" t="s">
        <v>655</v>
      </c>
      <c r="C97" s="189">
        <v>5</v>
      </c>
    </row>
    <row r="98" spans="1:3" ht="15.5" x14ac:dyDescent="0.35">
      <c r="A98" s="188" t="s">
        <v>265</v>
      </c>
      <c r="B98" s="188" t="s">
        <v>656</v>
      </c>
      <c r="C98" s="189">
        <v>5</v>
      </c>
    </row>
    <row r="99" spans="1:3" ht="15.5" x14ac:dyDescent="0.35">
      <c r="A99" s="188" t="s">
        <v>657</v>
      </c>
      <c r="B99" s="188" t="s">
        <v>658</v>
      </c>
      <c r="C99" s="189">
        <v>3</v>
      </c>
    </row>
    <row r="100" spans="1:3" ht="15.5" x14ac:dyDescent="0.35">
      <c r="A100" s="188" t="s">
        <v>659</v>
      </c>
      <c r="B100" s="188" t="s">
        <v>660</v>
      </c>
      <c r="C100" s="189">
        <v>5</v>
      </c>
    </row>
    <row r="101" spans="1:3" ht="15.5" x14ac:dyDescent="0.35">
      <c r="A101" s="188" t="s">
        <v>661</v>
      </c>
      <c r="B101" s="188" t="s">
        <v>662</v>
      </c>
      <c r="C101" s="189">
        <v>2</v>
      </c>
    </row>
    <row r="102" spans="1:3" ht="15.5" x14ac:dyDescent="0.35">
      <c r="A102" s="188" t="s">
        <v>259</v>
      </c>
      <c r="B102" s="188" t="s">
        <v>663</v>
      </c>
      <c r="C102" s="189">
        <v>5</v>
      </c>
    </row>
    <row r="103" spans="1:3" ht="15.5" x14ac:dyDescent="0.35">
      <c r="A103" s="188" t="s">
        <v>251</v>
      </c>
      <c r="B103" s="188" t="s">
        <v>664</v>
      </c>
      <c r="C103" s="189">
        <v>4</v>
      </c>
    </row>
    <row r="104" spans="1:3" ht="15.5" x14ac:dyDescent="0.35">
      <c r="A104" s="188" t="s">
        <v>665</v>
      </c>
      <c r="B104" s="188" t="s">
        <v>666</v>
      </c>
      <c r="C104" s="189">
        <v>2</v>
      </c>
    </row>
    <row r="105" spans="1:3" ht="15.5" x14ac:dyDescent="0.35">
      <c r="A105" s="188" t="s">
        <v>283</v>
      </c>
      <c r="B105" s="188" t="s">
        <v>667</v>
      </c>
      <c r="C105" s="189">
        <v>2</v>
      </c>
    </row>
    <row r="106" spans="1:3" ht="15.5" x14ac:dyDescent="0.35">
      <c r="A106" s="188" t="s">
        <v>668</v>
      </c>
      <c r="B106" s="188" t="s">
        <v>669</v>
      </c>
      <c r="C106" s="189">
        <v>4</v>
      </c>
    </row>
    <row r="107" spans="1:3" ht="31" x14ac:dyDescent="0.35">
      <c r="A107" s="188" t="s">
        <v>670</v>
      </c>
      <c r="B107" s="188" t="s">
        <v>671</v>
      </c>
      <c r="C107" s="189">
        <v>5</v>
      </c>
    </row>
    <row r="108" spans="1:3" ht="15.5" x14ac:dyDescent="0.35">
      <c r="A108" s="188" t="s">
        <v>672</v>
      </c>
      <c r="B108" s="188" t="s">
        <v>673</v>
      </c>
      <c r="C108" s="189">
        <v>4</v>
      </c>
    </row>
    <row r="109" spans="1:3" ht="15.5" x14ac:dyDescent="0.35">
      <c r="A109" s="188" t="s">
        <v>674</v>
      </c>
      <c r="B109" s="188" t="s">
        <v>675</v>
      </c>
      <c r="C109" s="189">
        <v>4</v>
      </c>
    </row>
    <row r="110" spans="1:3" ht="15.5" x14ac:dyDescent="0.35">
      <c r="A110" s="188" t="s">
        <v>676</v>
      </c>
      <c r="B110" s="188" t="s">
        <v>498</v>
      </c>
      <c r="C110" s="189">
        <v>2</v>
      </c>
    </row>
    <row r="111" spans="1:3" ht="15.5" x14ac:dyDescent="0.35">
      <c r="A111" s="188" t="s">
        <v>677</v>
      </c>
      <c r="B111" s="188" t="s">
        <v>678</v>
      </c>
      <c r="C111" s="189">
        <v>4</v>
      </c>
    </row>
    <row r="112" spans="1:3" ht="15.5" x14ac:dyDescent="0.35">
      <c r="A112" s="188" t="s">
        <v>679</v>
      </c>
      <c r="B112" s="188" t="s">
        <v>680</v>
      </c>
      <c r="C112" s="189">
        <v>5</v>
      </c>
    </row>
    <row r="113" spans="1:3" ht="15.5" x14ac:dyDescent="0.35">
      <c r="A113" s="188" t="s">
        <v>681</v>
      </c>
      <c r="B113" s="188" t="s">
        <v>682</v>
      </c>
      <c r="C113" s="189">
        <v>2</v>
      </c>
    </row>
    <row r="114" spans="1:3" ht="15.5" x14ac:dyDescent="0.35">
      <c r="A114" s="188" t="s">
        <v>683</v>
      </c>
      <c r="B114" s="188" t="s">
        <v>684</v>
      </c>
      <c r="C114" s="189">
        <v>5</v>
      </c>
    </row>
    <row r="115" spans="1:3" ht="15.5" x14ac:dyDescent="0.35">
      <c r="A115" s="188" t="s">
        <v>685</v>
      </c>
      <c r="B115" s="188" t="s">
        <v>686</v>
      </c>
      <c r="C115" s="189">
        <v>6</v>
      </c>
    </row>
    <row r="116" spans="1:3" ht="15.5" x14ac:dyDescent="0.35">
      <c r="A116" s="188" t="s">
        <v>687</v>
      </c>
      <c r="B116" s="188" t="s">
        <v>688</v>
      </c>
      <c r="C116" s="189">
        <v>4</v>
      </c>
    </row>
    <row r="117" spans="1:3" ht="15.5" x14ac:dyDescent="0.35">
      <c r="A117" s="188" t="s">
        <v>689</v>
      </c>
      <c r="B117" s="188" t="s">
        <v>690</v>
      </c>
      <c r="C117" s="189">
        <v>5</v>
      </c>
    </row>
    <row r="118" spans="1:3" ht="15.5" x14ac:dyDescent="0.35">
      <c r="A118" s="188" t="s">
        <v>691</v>
      </c>
      <c r="B118" s="188" t="s">
        <v>692</v>
      </c>
      <c r="C118" s="189">
        <v>4</v>
      </c>
    </row>
    <row r="119" spans="1:3" ht="15.5" x14ac:dyDescent="0.35">
      <c r="A119" s="188" t="s">
        <v>693</v>
      </c>
      <c r="B119" s="188" t="s">
        <v>694</v>
      </c>
      <c r="C119" s="189">
        <v>2</v>
      </c>
    </row>
    <row r="120" spans="1:3" ht="15.5" x14ac:dyDescent="0.35">
      <c r="A120" s="188" t="s">
        <v>695</v>
      </c>
      <c r="B120" s="188" t="s">
        <v>696</v>
      </c>
      <c r="C120" s="189">
        <v>2</v>
      </c>
    </row>
    <row r="121" spans="1:3" ht="15.5" x14ac:dyDescent="0.35">
      <c r="A121" s="188" t="s">
        <v>697</v>
      </c>
      <c r="B121" s="188" t="s">
        <v>698</v>
      </c>
      <c r="C121" s="189">
        <v>3</v>
      </c>
    </row>
    <row r="122" spans="1:3" ht="15.5" x14ac:dyDescent="0.35">
      <c r="A122" s="188" t="s">
        <v>699</v>
      </c>
      <c r="B122" s="188" t="s">
        <v>700</v>
      </c>
      <c r="C122" s="189">
        <v>3</v>
      </c>
    </row>
    <row r="123" spans="1:3" ht="15.5" x14ac:dyDescent="0.35">
      <c r="A123" s="188" t="s">
        <v>701</v>
      </c>
      <c r="B123" s="188" t="s">
        <v>702</v>
      </c>
      <c r="C123" s="189">
        <v>5</v>
      </c>
    </row>
    <row r="124" spans="1:3" ht="15.5" x14ac:dyDescent="0.35">
      <c r="A124" s="188" t="s">
        <v>703</v>
      </c>
      <c r="B124" s="188" t="s">
        <v>704</v>
      </c>
      <c r="C124" s="189">
        <v>4</v>
      </c>
    </row>
    <row r="125" spans="1:3" ht="15.5" x14ac:dyDescent="0.35">
      <c r="A125" s="188" t="s">
        <v>705</v>
      </c>
      <c r="B125" s="188" t="s">
        <v>706</v>
      </c>
      <c r="C125" s="189">
        <v>6</v>
      </c>
    </row>
    <row r="126" spans="1:3" ht="15.5" x14ac:dyDescent="0.35">
      <c r="A126" s="188" t="s">
        <v>707</v>
      </c>
      <c r="B126" s="188" t="s">
        <v>708</v>
      </c>
      <c r="C126" s="189">
        <v>6</v>
      </c>
    </row>
    <row r="127" spans="1:3" ht="15.5" x14ac:dyDescent="0.35">
      <c r="A127" s="188" t="s">
        <v>709</v>
      </c>
      <c r="B127" s="188" t="s">
        <v>710</v>
      </c>
      <c r="C127" s="189">
        <v>6</v>
      </c>
    </row>
    <row r="128" spans="1:3" ht="31" x14ac:dyDescent="0.35">
      <c r="A128" s="188" t="s">
        <v>711</v>
      </c>
      <c r="B128" s="188" t="s">
        <v>712</v>
      </c>
      <c r="C128" s="189">
        <v>5</v>
      </c>
    </row>
    <row r="129" spans="1:3" ht="15.5" x14ac:dyDescent="0.35">
      <c r="A129" s="188" t="s">
        <v>713</v>
      </c>
      <c r="B129" s="188" t="s">
        <v>714</v>
      </c>
      <c r="C129" s="189">
        <v>5</v>
      </c>
    </row>
    <row r="130" spans="1:3" ht="15.5" x14ac:dyDescent="0.35">
      <c r="A130" s="188" t="s">
        <v>715</v>
      </c>
      <c r="B130" s="188" t="s">
        <v>716</v>
      </c>
      <c r="C130" s="189">
        <v>3</v>
      </c>
    </row>
    <row r="131" spans="1:3" ht="15.5" x14ac:dyDescent="0.35">
      <c r="A131" s="188" t="s">
        <v>717</v>
      </c>
      <c r="B131" s="188" t="s">
        <v>718</v>
      </c>
      <c r="C131" s="189">
        <v>5</v>
      </c>
    </row>
    <row r="132" spans="1:3" ht="15.5" x14ac:dyDescent="0.35">
      <c r="A132" s="188" t="s">
        <v>719</v>
      </c>
      <c r="B132" s="188" t="s">
        <v>498</v>
      </c>
      <c r="C132" s="189">
        <v>2</v>
      </c>
    </row>
    <row r="133" spans="1:3" ht="15.5" x14ac:dyDescent="0.35">
      <c r="A133" s="188" t="s">
        <v>720</v>
      </c>
      <c r="B133" s="188" t="s">
        <v>721</v>
      </c>
      <c r="C133" s="189">
        <v>4</v>
      </c>
    </row>
    <row r="134" spans="1:3" ht="15.5" x14ac:dyDescent="0.35">
      <c r="A134" s="188" t="s">
        <v>722</v>
      </c>
      <c r="B134" s="188" t="s">
        <v>723</v>
      </c>
      <c r="C134" s="189">
        <v>1</v>
      </c>
    </row>
    <row r="135" spans="1:3" ht="15.5" x14ac:dyDescent="0.35">
      <c r="A135" s="188" t="s">
        <v>724</v>
      </c>
      <c r="B135" s="188" t="s">
        <v>725</v>
      </c>
      <c r="C135" s="189">
        <v>6</v>
      </c>
    </row>
    <row r="136" spans="1:3" ht="15.5" x14ac:dyDescent="0.35">
      <c r="A136" s="188" t="s">
        <v>726</v>
      </c>
      <c r="B136" s="188" t="s">
        <v>727</v>
      </c>
      <c r="C136" s="189">
        <v>5</v>
      </c>
    </row>
    <row r="137" spans="1:3" ht="15.5" x14ac:dyDescent="0.35">
      <c r="A137" s="188" t="s">
        <v>728</v>
      </c>
      <c r="B137" s="188" t="s">
        <v>729</v>
      </c>
      <c r="C137" s="189">
        <v>3</v>
      </c>
    </row>
    <row r="138" spans="1:3" ht="15.5" x14ac:dyDescent="0.35">
      <c r="A138" s="188" t="s">
        <v>730</v>
      </c>
      <c r="B138" s="188" t="s">
        <v>731</v>
      </c>
      <c r="C138" s="189">
        <v>3</v>
      </c>
    </row>
    <row r="139" spans="1:3" ht="15.5" x14ac:dyDescent="0.35">
      <c r="A139" s="188" t="s">
        <v>732</v>
      </c>
      <c r="B139" s="188" t="s">
        <v>733</v>
      </c>
      <c r="C139" s="189">
        <v>4</v>
      </c>
    </row>
    <row r="140" spans="1:3" ht="15.5" x14ac:dyDescent="0.35">
      <c r="A140" s="188" t="s">
        <v>734</v>
      </c>
      <c r="B140" s="188" t="s">
        <v>735</v>
      </c>
      <c r="C140" s="189">
        <v>4</v>
      </c>
    </row>
    <row r="141" spans="1:3" ht="15.5" x14ac:dyDescent="0.35">
      <c r="A141" s="188" t="s">
        <v>736</v>
      </c>
      <c r="B141" s="188" t="s">
        <v>737</v>
      </c>
      <c r="C141" s="189">
        <v>6</v>
      </c>
    </row>
    <row r="142" spans="1:3" ht="15.5" x14ac:dyDescent="0.35">
      <c r="A142" s="188" t="s">
        <v>738</v>
      </c>
      <c r="B142" s="188" t="s">
        <v>739</v>
      </c>
      <c r="C142" s="189">
        <v>3</v>
      </c>
    </row>
    <row r="143" spans="1:3" ht="15.5" x14ac:dyDescent="0.35">
      <c r="A143" s="188" t="s">
        <v>390</v>
      </c>
      <c r="B143" s="188" t="s">
        <v>740</v>
      </c>
      <c r="C143" s="189">
        <v>5</v>
      </c>
    </row>
    <row r="144" spans="1:3" ht="15.5" x14ac:dyDescent="0.35">
      <c r="A144" s="188" t="s">
        <v>741</v>
      </c>
      <c r="B144" s="188" t="s">
        <v>742</v>
      </c>
      <c r="C144" s="189">
        <v>6</v>
      </c>
    </row>
    <row r="145" spans="1:3" ht="15.5" x14ac:dyDescent="0.35">
      <c r="A145" s="188" t="s">
        <v>743</v>
      </c>
      <c r="B145" s="188" t="s">
        <v>744</v>
      </c>
      <c r="C145" s="189">
        <v>4</v>
      </c>
    </row>
    <row r="146" spans="1:3" ht="15.5" x14ac:dyDescent="0.35">
      <c r="A146" s="188" t="s">
        <v>745</v>
      </c>
      <c r="B146" s="188" t="s">
        <v>746</v>
      </c>
      <c r="C146" s="189">
        <v>5</v>
      </c>
    </row>
    <row r="147" spans="1:3" ht="15.5" x14ac:dyDescent="0.35">
      <c r="A147" s="188" t="s">
        <v>747</v>
      </c>
      <c r="B147" s="188" t="s">
        <v>748</v>
      </c>
      <c r="C147" s="189">
        <v>4</v>
      </c>
    </row>
    <row r="148" spans="1:3" ht="15.5" x14ac:dyDescent="0.35">
      <c r="A148" s="188" t="s">
        <v>749</v>
      </c>
      <c r="B148" s="188" t="s">
        <v>750</v>
      </c>
      <c r="C148" s="189">
        <v>4</v>
      </c>
    </row>
    <row r="149" spans="1:3" ht="15.5" x14ac:dyDescent="0.35">
      <c r="A149" s="188" t="s">
        <v>751</v>
      </c>
      <c r="B149" s="188" t="s">
        <v>752</v>
      </c>
      <c r="C149" s="189">
        <v>4</v>
      </c>
    </row>
    <row r="150" spans="1:3" ht="15.5" x14ac:dyDescent="0.35">
      <c r="A150" s="188" t="s">
        <v>753</v>
      </c>
      <c r="B150" s="188" t="s">
        <v>754</v>
      </c>
      <c r="C150" s="189">
        <v>5</v>
      </c>
    </row>
    <row r="151" spans="1:3" ht="15.5" x14ac:dyDescent="0.35">
      <c r="A151" s="188" t="s">
        <v>755</v>
      </c>
      <c r="B151" s="188" t="s">
        <v>756</v>
      </c>
      <c r="C151" s="189">
        <v>6</v>
      </c>
    </row>
    <row r="152" spans="1:3" ht="31" x14ac:dyDescent="0.35">
      <c r="A152" s="188" t="s">
        <v>757</v>
      </c>
      <c r="B152" s="188" t="s">
        <v>758</v>
      </c>
      <c r="C152" s="189">
        <v>5</v>
      </c>
    </row>
    <row r="153" spans="1:3" ht="15.5" x14ac:dyDescent="0.35">
      <c r="A153" s="188" t="s">
        <v>759</v>
      </c>
      <c r="B153" s="188" t="s">
        <v>760</v>
      </c>
      <c r="C153" s="189">
        <v>7</v>
      </c>
    </row>
    <row r="154" spans="1:3" ht="15.5" x14ac:dyDescent="0.35">
      <c r="A154" s="188" t="s">
        <v>761</v>
      </c>
      <c r="B154" s="188" t="s">
        <v>762</v>
      </c>
      <c r="C154" s="189">
        <v>6</v>
      </c>
    </row>
    <row r="155" spans="1:3" ht="15.5" x14ac:dyDescent="0.35">
      <c r="A155" s="188" t="s">
        <v>763</v>
      </c>
      <c r="B155" s="188" t="s">
        <v>764</v>
      </c>
      <c r="C155" s="189">
        <v>1</v>
      </c>
    </row>
    <row r="156" spans="1:3" ht="15.5" x14ac:dyDescent="0.35">
      <c r="A156" s="188" t="s">
        <v>765</v>
      </c>
      <c r="B156" s="188" t="s">
        <v>766</v>
      </c>
      <c r="C156" s="189">
        <v>6</v>
      </c>
    </row>
    <row r="157" spans="1:3" ht="31" x14ac:dyDescent="0.35">
      <c r="A157" s="188" t="s">
        <v>767</v>
      </c>
      <c r="B157" s="188" t="s">
        <v>768</v>
      </c>
      <c r="C157" s="189">
        <v>6</v>
      </c>
    </row>
    <row r="158" spans="1:3" ht="31" x14ac:dyDescent="0.35">
      <c r="A158" s="188" t="s">
        <v>769</v>
      </c>
      <c r="B158" s="188" t="s">
        <v>770</v>
      </c>
      <c r="C158" s="189">
        <v>6</v>
      </c>
    </row>
    <row r="159" spans="1:3" ht="15.5" x14ac:dyDescent="0.35">
      <c r="A159" s="188" t="s">
        <v>771</v>
      </c>
      <c r="B159" s="188" t="s">
        <v>772</v>
      </c>
      <c r="C159" s="189">
        <v>4</v>
      </c>
    </row>
    <row r="160" spans="1:3" ht="15.5" x14ac:dyDescent="0.35">
      <c r="A160" s="188" t="s">
        <v>773</v>
      </c>
      <c r="B160" s="188" t="s">
        <v>774</v>
      </c>
      <c r="C160" s="189">
        <v>6</v>
      </c>
    </row>
    <row r="161" spans="1:3" ht="15.5" x14ac:dyDescent="0.35">
      <c r="A161" s="188" t="s">
        <v>775</v>
      </c>
      <c r="B161" s="188" t="s">
        <v>776</v>
      </c>
      <c r="C161" s="189">
        <v>3</v>
      </c>
    </row>
    <row r="162" spans="1:3" ht="15.5" x14ac:dyDescent="0.35">
      <c r="A162" s="188" t="s">
        <v>777</v>
      </c>
      <c r="B162" s="188" t="s">
        <v>778</v>
      </c>
      <c r="C162" s="189">
        <v>4</v>
      </c>
    </row>
    <row r="163" spans="1:3" ht="15.5" x14ac:dyDescent="0.35">
      <c r="A163" s="188" t="s">
        <v>779</v>
      </c>
      <c r="B163" s="188" t="s">
        <v>780</v>
      </c>
      <c r="C163" s="189">
        <v>5</v>
      </c>
    </row>
    <row r="164" spans="1:3" ht="31" x14ac:dyDescent="0.35">
      <c r="A164" s="188" t="s">
        <v>781</v>
      </c>
      <c r="B164" s="188" t="s">
        <v>782</v>
      </c>
      <c r="C164" s="189">
        <v>3</v>
      </c>
    </row>
    <row r="165" spans="1:3" ht="15.5" x14ac:dyDescent="0.35">
      <c r="A165" s="188" t="s">
        <v>783</v>
      </c>
      <c r="B165" s="188" t="s">
        <v>784</v>
      </c>
      <c r="C165" s="189">
        <v>5</v>
      </c>
    </row>
    <row r="166" spans="1:3" ht="15.5" x14ac:dyDescent="0.35">
      <c r="A166" s="188" t="s">
        <v>785</v>
      </c>
      <c r="B166" s="188" t="s">
        <v>786</v>
      </c>
      <c r="C166" s="189">
        <v>5</v>
      </c>
    </row>
    <row r="167" spans="1:3" ht="15.5" x14ac:dyDescent="0.35">
      <c r="A167" s="188" t="s">
        <v>787</v>
      </c>
      <c r="B167" s="188" t="s">
        <v>788</v>
      </c>
      <c r="C167" s="189">
        <v>5</v>
      </c>
    </row>
    <row r="168" spans="1:3" ht="15.5" x14ac:dyDescent="0.35">
      <c r="A168" s="188" t="s">
        <v>789</v>
      </c>
      <c r="B168" s="188" t="s">
        <v>790</v>
      </c>
      <c r="C168" s="189">
        <v>5</v>
      </c>
    </row>
    <row r="169" spans="1:3" ht="15.5" x14ac:dyDescent="0.35">
      <c r="A169" s="188" t="s">
        <v>791</v>
      </c>
      <c r="B169" s="188" t="s">
        <v>792</v>
      </c>
      <c r="C169" s="189">
        <v>5</v>
      </c>
    </row>
    <row r="170" spans="1:3" ht="15.5" x14ac:dyDescent="0.35">
      <c r="A170" s="188" t="s">
        <v>793</v>
      </c>
      <c r="B170" s="188" t="s">
        <v>794</v>
      </c>
      <c r="C170" s="189">
        <v>5</v>
      </c>
    </row>
    <row r="171" spans="1:3" ht="15.5" x14ac:dyDescent="0.35">
      <c r="A171" s="188" t="s">
        <v>795</v>
      </c>
      <c r="B171" s="188" t="s">
        <v>796</v>
      </c>
      <c r="C171" s="189">
        <v>6</v>
      </c>
    </row>
    <row r="172" spans="1:3" ht="15.5" x14ac:dyDescent="0.35">
      <c r="A172" s="188" t="s">
        <v>797</v>
      </c>
      <c r="B172" s="188" t="s">
        <v>798</v>
      </c>
      <c r="C172" s="189">
        <v>4</v>
      </c>
    </row>
    <row r="173" spans="1:3" ht="15.5" x14ac:dyDescent="0.35">
      <c r="A173" s="188" t="s">
        <v>799</v>
      </c>
      <c r="B173" s="188" t="s">
        <v>800</v>
      </c>
      <c r="C173" s="189">
        <v>3</v>
      </c>
    </row>
    <row r="174" spans="1:3" ht="15.5" x14ac:dyDescent="0.35">
      <c r="A174" s="188" t="s">
        <v>801</v>
      </c>
      <c r="B174" s="188" t="s">
        <v>802</v>
      </c>
      <c r="C174" s="189">
        <v>4</v>
      </c>
    </row>
    <row r="175" spans="1:3" ht="15.5" x14ac:dyDescent="0.35">
      <c r="A175" s="188" t="s">
        <v>803</v>
      </c>
      <c r="B175" s="188" t="s">
        <v>804</v>
      </c>
      <c r="C175" s="189">
        <v>6</v>
      </c>
    </row>
    <row r="176" spans="1:3" ht="31" x14ac:dyDescent="0.35">
      <c r="A176" s="188" t="s">
        <v>805</v>
      </c>
      <c r="B176" s="188" t="s">
        <v>806</v>
      </c>
      <c r="C176" s="189">
        <v>5</v>
      </c>
    </row>
    <row r="177" spans="1:3" ht="15.5" x14ac:dyDescent="0.35">
      <c r="A177" s="188" t="s">
        <v>807</v>
      </c>
      <c r="B177" s="188" t="s">
        <v>808</v>
      </c>
      <c r="C177" s="189">
        <v>3</v>
      </c>
    </row>
    <row r="178" spans="1:3" ht="15.5" x14ac:dyDescent="0.35">
      <c r="A178" s="188" t="s">
        <v>809</v>
      </c>
      <c r="B178" s="188" t="s">
        <v>810</v>
      </c>
      <c r="C178" s="189">
        <v>5</v>
      </c>
    </row>
    <row r="179" spans="1:3" ht="15.5" x14ac:dyDescent="0.35">
      <c r="A179" s="188" t="s">
        <v>811</v>
      </c>
      <c r="B179" s="188" t="s">
        <v>812</v>
      </c>
      <c r="C179" s="189">
        <v>5</v>
      </c>
    </row>
    <row r="180" spans="1:3" ht="15.5" x14ac:dyDescent="0.35">
      <c r="A180" s="188" t="s">
        <v>813</v>
      </c>
      <c r="B180" s="188" t="s">
        <v>814</v>
      </c>
      <c r="C180" s="189">
        <v>4</v>
      </c>
    </row>
    <row r="181" spans="1:3" ht="15.5" x14ac:dyDescent="0.35">
      <c r="A181" s="188" t="s">
        <v>815</v>
      </c>
      <c r="B181" s="188" t="s">
        <v>498</v>
      </c>
      <c r="C181" s="189">
        <v>2</v>
      </c>
    </row>
    <row r="182" spans="1:3" ht="15.5" x14ac:dyDescent="0.35">
      <c r="A182" s="188" t="s">
        <v>816</v>
      </c>
      <c r="B182" s="188" t="s">
        <v>817</v>
      </c>
      <c r="C182" s="189">
        <v>3</v>
      </c>
    </row>
    <row r="183" spans="1:3" ht="15.5" x14ac:dyDescent="0.35">
      <c r="A183" s="188" t="s">
        <v>818</v>
      </c>
      <c r="B183" s="188" t="s">
        <v>819</v>
      </c>
      <c r="C183" s="189">
        <v>3</v>
      </c>
    </row>
    <row r="184" spans="1:3" ht="15.5" x14ac:dyDescent="0.35">
      <c r="A184" s="188" t="s">
        <v>820</v>
      </c>
      <c r="B184" s="188" t="s">
        <v>821</v>
      </c>
      <c r="C184" s="189">
        <v>5</v>
      </c>
    </row>
    <row r="185" spans="1:3" ht="15.5" x14ac:dyDescent="0.35">
      <c r="A185" s="188" t="s">
        <v>451</v>
      </c>
      <c r="B185" s="188" t="s">
        <v>822</v>
      </c>
      <c r="C185" s="189">
        <v>5</v>
      </c>
    </row>
    <row r="186" spans="1:3" ht="15.5" x14ac:dyDescent="0.35">
      <c r="A186" s="188" t="s">
        <v>823</v>
      </c>
      <c r="B186" s="188" t="s">
        <v>824</v>
      </c>
      <c r="C186" s="189">
        <v>2</v>
      </c>
    </row>
    <row r="187" spans="1:3" ht="15.5" x14ac:dyDescent="0.35">
      <c r="A187" s="188" t="s">
        <v>825</v>
      </c>
      <c r="B187" s="188" t="s">
        <v>826</v>
      </c>
      <c r="C187" s="189">
        <v>3</v>
      </c>
    </row>
    <row r="188" spans="1:3" ht="15.5" x14ac:dyDescent="0.35">
      <c r="A188" s="188" t="s">
        <v>827</v>
      </c>
      <c r="B188" s="188" t="s">
        <v>828</v>
      </c>
      <c r="C188" s="189">
        <v>4</v>
      </c>
    </row>
    <row r="189" spans="1:3" ht="15.5" x14ac:dyDescent="0.35">
      <c r="A189" s="188" t="s">
        <v>829</v>
      </c>
      <c r="B189" s="188" t="s">
        <v>830</v>
      </c>
      <c r="C189" s="189">
        <v>2</v>
      </c>
    </row>
    <row r="190" spans="1:3" ht="15.5" x14ac:dyDescent="0.35">
      <c r="A190" s="188" t="s">
        <v>831</v>
      </c>
      <c r="B190" s="188" t="s">
        <v>832</v>
      </c>
      <c r="C190" s="189">
        <v>2</v>
      </c>
    </row>
    <row r="191" spans="1:3" ht="15.5" x14ac:dyDescent="0.35">
      <c r="A191" s="188" t="s">
        <v>833</v>
      </c>
      <c r="B191" s="188" t="s">
        <v>834</v>
      </c>
      <c r="C191" s="189">
        <v>5</v>
      </c>
    </row>
    <row r="192" spans="1:3" ht="15.5" x14ac:dyDescent="0.35">
      <c r="A192" s="188" t="s">
        <v>835</v>
      </c>
      <c r="B192" s="188" t="s">
        <v>498</v>
      </c>
      <c r="C192" s="189">
        <v>2</v>
      </c>
    </row>
    <row r="193" spans="1:3" ht="15.5" x14ac:dyDescent="0.35">
      <c r="A193" s="188" t="s">
        <v>836</v>
      </c>
      <c r="B193" s="188" t="s">
        <v>837</v>
      </c>
      <c r="C193" s="189">
        <v>3</v>
      </c>
    </row>
    <row r="194" spans="1:3" ht="31" x14ac:dyDescent="0.35">
      <c r="A194" s="188" t="s">
        <v>838</v>
      </c>
      <c r="B194" s="188" t="s">
        <v>839</v>
      </c>
      <c r="C194" s="189">
        <v>3</v>
      </c>
    </row>
    <row r="195" spans="1:3" ht="31" x14ac:dyDescent="0.35">
      <c r="A195" s="188" t="s">
        <v>840</v>
      </c>
      <c r="B195" s="188" t="s">
        <v>841</v>
      </c>
      <c r="C195" s="189">
        <v>3</v>
      </c>
    </row>
    <row r="196" spans="1:3" ht="15.5" x14ac:dyDescent="0.35">
      <c r="A196" s="188" t="s">
        <v>842</v>
      </c>
      <c r="B196" s="188" t="s">
        <v>843</v>
      </c>
      <c r="C196" s="189">
        <v>5</v>
      </c>
    </row>
    <row r="197" spans="1:3" ht="15.5" x14ac:dyDescent="0.35">
      <c r="A197" s="188" t="s">
        <v>844</v>
      </c>
      <c r="B197" s="188" t="s">
        <v>845</v>
      </c>
      <c r="C197" s="189">
        <v>4</v>
      </c>
    </row>
    <row r="198" spans="1:3" ht="15.5" x14ac:dyDescent="0.35">
      <c r="A198" s="188" t="s">
        <v>846</v>
      </c>
      <c r="B198" s="188" t="s">
        <v>498</v>
      </c>
      <c r="C198" s="189">
        <v>2</v>
      </c>
    </row>
    <row r="199" spans="1:3" ht="15.5" x14ac:dyDescent="0.35">
      <c r="A199" s="188" t="s">
        <v>847</v>
      </c>
      <c r="B199" s="188" t="s">
        <v>848</v>
      </c>
      <c r="C199" s="189">
        <v>1</v>
      </c>
    </row>
    <row r="200" spans="1:3" ht="15.5" x14ac:dyDescent="0.35">
      <c r="A200" s="188" t="s">
        <v>849</v>
      </c>
      <c r="B200" s="188" t="s">
        <v>850</v>
      </c>
      <c r="C200" s="189">
        <v>4</v>
      </c>
    </row>
    <row r="201" spans="1:3" ht="15.5" x14ac:dyDescent="0.35">
      <c r="A201" s="188" t="s">
        <v>851</v>
      </c>
      <c r="B201" s="188" t="s">
        <v>852</v>
      </c>
      <c r="C201" s="189">
        <v>3</v>
      </c>
    </row>
    <row r="202" spans="1:3" ht="15.5" x14ac:dyDescent="0.35">
      <c r="A202" s="188" t="s">
        <v>853</v>
      </c>
      <c r="B202" s="188" t="s">
        <v>854</v>
      </c>
      <c r="C202" s="189">
        <v>4</v>
      </c>
    </row>
    <row r="203" spans="1:3" ht="15.5" x14ac:dyDescent="0.35">
      <c r="A203" s="188" t="s">
        <v>855</v>
      </c>
      <c r="B203" s="188" t="s">
        <v>856</v>
      </c>
      <c r="C203" s="189">
        <v>4</v>
      </c>
    </row>
    <row r="204" spans="1:3" ht="15.5" x14ac:dyDescent="0.35">
      <c r="A204" s="188" t="s">
        <v>857</v>
      </c>
      <c r="B204" s="188" t="s">
        <v>858</v>
      </c>
      <c r="C204" s="189">
        <v>4</v>
      </c>
    </row>
    <row r="205" spans="1:3" ht="15.5" x14ac:dyDescent="0.35">
      <c r="A205" s="188" t="s">
        <v>859</v>
      </c>
      <c r="B205" s="188" t="s">
        <v>860</v>
      </c>
      <c r="C205" s="189">
        <v>2</v>
      </c>
    </row>
    <row r="206" spans="1:3" ht="15.5" x14ac:dyDescent="0.35">
      <c r="A206" s="188" t="s">
        <v>861</v>
      </c>
      <c r="B206" s="188" t="s">
        <v>862</v>
      </c>
      <c r="C206" s="189">
        <v>3</v>
      </c>
    </row>
    <row r="207" spans="1:3" ht="15.5" x14ac:dyDescent="0.35">
      <c r="A207" s="188" t="s">
        <v>863</v>
      </c>
      <c r="B207" s="188" t="s">
        <v>864</v>
      </c>
      <c r="C207" s="189">
        <v>4</v>
      </c>
    </row>
    <row r="208" spans="1:3" ht="15.5" x14ac:dyDescent="0.35">
      <c r="A208" s="188" t="s">
        <v>865</v>
      </c>
      <c r="B208" s="188" t="s">
        <v>866</v>
      </c>
      <c r="C208" s="189">
        <v>2</v>
      </c>
    </row>
    <row r="209" spans="1:3" ht="15.5" x14ac:dyDescent="0.35">
      <c r="A209" s="188" t="s">
        <v>867</v>
      </c>
      <c r="B209" s="188" t="s">
        <v>868</v>
      </c>
      <c r="C209" s="189">
        <v>4</v>
      </c>
    </row>
    <row r="210" spans="1:3" ht="15.5" x14ac:dyDescent="0.35">
      <c r="A210" s="188" t="s">
        <v>869</v>
      </c>
      <c r="B210" s="188" t="s">
        <v>870</v>
      </c>
      <c r="C210" s="189">
        <v>4</v>
      </c>
    </row>
    <row r="211" spans="1:3" ht="15.5" x14ac:dyDescent="0.35">
      <c r="A211" s="188" t="s">
        <v>871</v>
      </c>
      <c r="B211" s="188" t="s">
        <v>872</v>
      </c>
      <c r="C211" s="189">
        <v>4</v>
      </c>
    </row>
    <row r="212" spans="1:3" ht="15.5" x14ac:dyDescent="0.35">
      <c r="A212" s="188" t="s">
        <v>873</v>
      </c>
      <c r="B212" s="188" t="s">
        <v>874</v>
      </c>
      <c r="C212" s="189">
        <v>3</v>
      </c>
    </row>
    <row r="213" spans="1:3" ht="15.5" x14ac:dyDescent="0.35">
      <c r="A213" s="188" t="s">
        <v>875</v>
      </c>
      <c r="B213" s="188" t="s">
        <v>498</v>
      </c>
      <c r="C213" s="189">
        <v>2</v>
      </c>
    </row>
    <row r="214" spans="1:3" ht="15.5" x14ac:dyDescent="0.35">
      <c r="A214" s="188" t="s">
        <v>876</v>
      </c>
      <c r="B214" s="188" t="s">
        <v>877</v>
      </c>
      <c r="C214" s="189">
        <v>1</v>
      </c>
    </row>
    <row r="215" spans="1:3" ht="15.5" x14ac:dyDescent="0.35">
      <c r="A215" s="188" t="s">
        <v>878</v>
      </c>
      <c r="B215" s="188" t="s">
        <v>879</v>
      </c>
      <c r="C215" s="189">
        <v>4</v>
      </c>
    </row>
    <row r="216" spans="1:3" ht="15.5" x14ac:dyDescent="0.35">
      <c r="A216" s="188" t="s">
        <v>880</v>
      </c>
      <c r="B216" s="188" t="s">
        <v>881</v>
      </c>
      <c r="C216" s="189">
        <v>4</v>
      </c>
    </row>
    <row r="217" spans="1:3" ht="15.5" x14ac:dyDescent="0.35">
      <c r="A217" s="188" t="s">
        <v>882</v>
      </c>
      <c r="B217" s="188" t="s">
        <v>883</v>
      </c>
      <c r="C217" s="189">
        <v>4</v>
      </c>
    </row>
    <row r="218" spans="1:3" ht="31" x14ac:dyDescent="0.35">
      <c r="A218" s="188" t="s">
        <v>884</v>
      </c>
      <c r="B218" s="188" t="s">
        <v>885</v>
      </c>
      <c r="C218" s="189">
        <v>4</v>
      </c>
    </row>
    <row r="219" spans="1:3" ht="15.5" x14ac:dyDescent="0.35">
      <c r="A219" s="188" t="s">
        <v>886</v>
      </c>
      <c r="B219" s="188" t="s">
        <v>887</v>
      </c>
      <c r="C219" s="189">
        <v>2</v>
      </c>
    </row>
    <row r="220" spans="1:3" ht="15.5" x14ac:dyDescent="0.35">
      <c r="A220" s="188" t="s">
        <v>888</v>
      </c>
      <c r="B220" s="188" t="s">
        <v>889</v>
      </c>
      <c r="C220" s="189">
        <v>1</v>
      </c>
    </row>
    <row r="221" spans="1:3" ht="15.5" x14ac:dyDescent="0.35">
      <c r="A221" s="188" t="s">
        <v>890</v>
      </c>
      <c r="B221" s="188" t="s">
        <v>891</v>
      </c>
      <c r="C221" s="189">
        <v>1</v>
      </c>
    </row>
    <row r="222" spans="1:3" ht="31" x14ac:dyDescent="0.35">
      <c r="A222" s="188" t="s">
        <v>892</v>
      </c>
      <c r="B222" s="188" t="s">
        <v>893</v>
      </c>
      <c r="C222" s="189">
        <v>4</v>
      </c>
    </row>
    <row r="223" spans="1:3" ht="15.5" x14ac:dyDescent="0.35">
      <c r="A223" s="188" t="s">
        <v>894</v>
      </c>
      <c r="B223" s="188" t="s">
        <v>895</v>
      </c>
      <c r="C223" s="189">
        <v>7</v>
      </c>
    </row>
    <row r="224" spans="1:3" ht="15.5" x14ac:dyDescent="0.35">
      <c r="A224" s="188" t="s">
        <v>342</v>
      </c>
      <c r="B224" s="188" t="s">
        <v>896</v>
      </c>
      <c r="C224" s="189">
        <v>5</v>
      </c>
    </row>
    <row r="225" spans="1:3" ht="15.5" x14ac:dyDescent="0.35">
      <c r="A225" s="188" t="s">
        <v>897</v>
      </c>
      <c r="B225" s="188" t="s">
        <v>898</v>
      </c>
      <c r="C225" s="189">
        <v>6</v>
      </c>
    </row>
    <row r="226" spans="1:3" ht="15.5" x14ac:dyDescent="0.35">
      <c r="A226" s="188" t="s">
        <v>349</v>
      </c>
      <c r="B226" s="188" t="s">
        <v>899</v>
      </c>
      <c r="C226" s="189">
        <v>5</v>
      </c>
    </row>
    <row r="227" spans="1:3" ht="15.5" x14ac:dyDescent="0.35">
      <c r="A227" s="188" t="s">
        <v>900</v>
      </c>
      <c r="B227" s="188" t="s">
        <v>901</v>
      </c>
      <c r="C227" s="189">
        <v>2</v>
      </c>
    </row>
    <row r="228" spans="1:3" ht="15.5" x14ac:dyDescent="0.35">
      <c r="A228" s="188" t="s">
        <v>336</v>
      </c>
      <c r="B228" s="188" t="s">
        <v>902</v>
      </c>
      <c r="C228" s="189">
        <v>3</v>
      </c>
    </row>
    <row r="229" spans="1:3" ht="15.5" x14ac:dyDescent="0.35">
      <c r="A229" s="188" t="s">
        <v>329</v>
      </c>
      <c r="B229" s="188" t="s">
        <v>903</v>
      </c>
      <c r="C229" s="189">
        <v>1</v>
      </c>
    </row>
    <row r="230" spans="1:3" ht="15.5" x14ac:dyDescent="0.35">
      <c r="A230" s="188" t="s">
        <v>364</v>
      </c>
      <c r="B230" s="188" t="s">
        <v>904</v>
      </c>
      <c r="C230" s="189">
        <v>7</v>
      </c>
    </row>
    <row r="231" spans="1:3" ht="15.5" x14ac:dyDescent="0.35">
      <c r="A231" s="188" t="s">
        <v>905</v>
      </c>
      <c r="B231" s="188" t="s">
        <v>906</v>
      </c>
      <c r="C231" s="189">
        <v>2</v>
      </c>
    </row>
    <row r="232" spans="1:3" ht="15.5" x14ac:dyDescent="0.35">
      <c r="A232" s="188" t="s">
        <v>907</v>
      </c>
      <c r="B232" s="188" t="s">
        <v>908</v>
      </c>
      <c r="C232" s="189">
        <v>5</v>
      </c>
    </row>
    <row r="233" spans="1:3" ht="15.5" x14ac:dyDescent="0.35">
      <c r="A233" s="188" t="s">
        <v>909</v>
      </c>
      <c r="B233" s="188" t="s">
        <v>498</v>
      </c>
      <c r="C233" s="189">
        <v>2</v>
      </c>
    </row>
    <row r="234" spans="1:3" ht="15.5" x14ac:dyDescent="0.35">
      <c r="A234" s="188" t="s">
        <v>910</v>
      </c>
      <c r="B234" s="188" t="s">
        <v>911</v>
      </c>
      <c r="C234" s="189">
        <v>6</v>
      </c>
    </row>
    <row r="235" spans="1:3" ht="15.5" x14ac:dyDescent="0.35">
      <c r="A235" s="188" t="s">
        <v>912</v>
      </c>
      <c r="B235" s="188" t="s">
        <v>913</v>
      </c>
      <c r="C235" s="189">
        <v>4</v>
      </c>
    </row>
    <row r="236" spans="1:3" ht="15.5" x14ac:dyDescent="0.35">
      <c r="A236" s="188" t="s">
        <v>914</v>
      </c>
      <c r="B236" s="188" t="s">
        <v>915</v>
      </c>
      <c r="C236" s="189">
        <v>6</v>
      </c>
    </row>
    <row r="237" spans="1:3" ht="15.5" x14ac:dyDescent="0.35">
      <c r="A237" s="188" t="s">
        <v>916</v>
      </c>
      <c r="B237" s="188" t="s">
        <v>917</v>
      </c>
      <c r="C237" s="189">
        <v>4</v>
      </c>
    </row>
    <row r="238" spans="1:3" ht="15.5" x14ac:dyDescent="0.35">
      <c r="A238" s="188" t="s">
        <v>918</v>
      </c>
      <c r="B238" s="188" t="s">
        <v>919</v>
      </c>
      <c r="C238" s="189">
        <v>6</v>
      </c>
    </row>
    <row r="239" spans="1:3" ht="15.5" x14ac:dyDescent="0.35">
      <c r="A239" s="188" t="s">
        <v>920</v>
      </c>
      <c r="B239" s="188" t="s">
        <v>921</v>
      </c>
      <c r="C239" s="189">
        <v>4</v>
      </c>
    </row>
    <row r="240" spans="1:3" ht="15.5" x14ac:dyDescent="0.35">
      <c r="A240" s="188" t="s">
        <v>922</v>
      </c>
      <c r="B240" s="188" t="s">
        <v>923</v>
      </c>
      <c r="C240" s="189">
        <v>7</v>
      </c>
    </row>
    <row r="241" spans="1:3" ht="15.5" x14ac:dyDescent="0.35">
      <c r="A241" s="188" t="s">
        <v>924</v>
      </c>
      <c r="B241" s="188" t="s">
        <v>925</v>
      </c>
      <c r="C241" s="189">
        <v>8</v>
      </c>
    </row>
    <row r="242" spans="1:3" ht="15.5" x14ac:dyDescent="0.35">
      <c r="A242" s="188" t="s">
        <v>926</v>
      </c>
      <c r="B242" s="188" t="s">
        <v>927</v>
      </c>
      <c r="C242" s="189">
        <v>6</v>
      </c>
    </row>
    <row r="243" spans="1:3" ht="15.5" x14ac:dyDescent="0.35">
      <c r="A243" s="188" t="s">
        <v>355</v>
      </c>
      <c r="B243" s="188" t="s">
        <v>928</v>
      </c>
      <c r="C243" s="189">
        <v>5</v>
      </c>
    </row>
    <row r="244" spans="1:3" ht="15.5" x14ac:dyDescent="0.35">
      <c r="A244" s="188" t="s">
        <v>929</v>
      </c>
      <c r="B244" s="188" t="s">
        <v>930</v>
      </c>
      <c r="C244" s="189">
        <v>6</v>
      </c>
    </row>
    <row r="245" spans="1:3" ht="31" x14ac:dyDescent="0.35">
      <c r="A245" s="188" t="s">
        <v>931</v>
      </c>
      <c r="B245" s="188" t="s">
        <v>932</v>
      </c>
      <c r="C245" s="189">
        <v>1</v>
      </c>
    </row>
    <row r="246" spans="1:3" ht="15.5" x14ac:dyDescent="0.35">
      <c r="A246" s="188" t="s">
        <v>933</v>
      </c>
      <c r="B246" s="188" t="s">
        <v>934</v>
      </c>
      <c r="C246" s="189">
        <v>4</v>
      </c>
    </row>
    <row r="247" spans="1:3" ht="15.5" x14ac:dyDescent="0.35">
      <c r="A247" s="188" t="s">
        <v>935</v>
      </c>
      <c r="B247" s="188" t="s">
        <v>936</v>
      </c>
      <c r="C247" s="189">
        <v>5</v>
      </c>
    </row>
    <row r="248" spans="1:3" ht="15.5" x14ac:dyDescent="0.35">
      <c r="A248" s="188" t="s">
        <v>937</v>
      </c>
      <c r="B248" s="188" t="s">
        <v>498</v>
      </c>
      <c r="C248" s="189">
        <v>2</v>
      </c>
    </row>
    <row r="249" spans="1:3" ht="15.5" x14ac:dyDescent="0.35">
      <c r="A249" s="188" t="s">
        <v>938</v>
      </c>
      <c r="B249" s="188" t="s">
        <v>939</v>
      </c>
      <c r="C249" s="189">
        <v>8</v>
      </c>
    </row>
    <row r="250" spans="1:3" ht="15.5" x14ac:dyDescent="0.35">
      <c r="A250" s="188" t="s">
        <v>940</v>
      </c>
      <c r="B250" s="188" t="s">
        <v>941</v>
      </c>
      <c r="C250" s="189">
        <v>8</v>
      </c>
    </row>
    <row r="251" spans="1:3" ht="31" x14ac:dyDescent="0.35">
      <c r="A251" s="188" t="s">
        <v>942</v>
      </c>
      <c r="B251" s="188" t="s">
        <v>943</v>
      </c>
      <c r="C251" s="189">
        <v>7</v>
      </c>
    </row>
    <row r="252" spans="1:3" ht="15.5" x14ac:dyDescent="0.35">
      <c r="A252" s="188" t="s">
        <v>944</v>
      </c>
      <c r="B252" s="188" t="s">
        <v>945</v>
      </c>
      <c r="C252" s="189">
        <v>5</v>
      </c>
    </row>
    <row r="253" spans="1:3" ht="15.5" x14ac:dyDescent="0.35">
      <c r="A253" s="188" t="s">
        <v>946</v>
      </c>
      <c r="B253" s="188" t="s">
        <v>947</v>
      </c>
      <c r="C253" s="189">
        <v>7</v>
      </c>
    </row>
    <row r="254" spans="1:3" ht="31" x14ac:dyDescent="0.35">
      <c r="A254" s="188" t="s">
        <v>948</v>
      </c>
      <c r="B254" s="188" t="s">
        <v>949</v>
      </c>
      <c r="C254" s="189">
        <v>4</v>
      </c>
    </row>
    <row r="255" spans="1:3" ht="15.5" x14ac:dyDescent="0.35">
      <c r="A255" s="188" t="s">
        <v>950</v>
      </c>
      <c r="B255" s="188" t="s">
        <v>951</v>
      </c>
      <c r="C255" s="189">
        <v>4</v>
      </c>
    </row>
    <row r="256" spans="1:3" ht="15.5" x14ac:dyDescent="0.35">
      <c r="A256" s="188" t="s">
        <v>952</v>
      </c>
      <c r="B256" s="188" t="s">
        <v>953</v>
      </c>
      <c r="C256" s="189">
        <v>5</v>
      </c>
    </row>
    <row r="257" spans="1:3" ht="15.5" x14ac:dyDescent="0.35">
      <c r="A257" s="188" t="s">
        <v>954</v>
      </c>
      <c r="B257" s="188" t="s">
        <v>955</v>
      </c>
      <c r="C257" s="189">
        <v>8</v>
      </c>
    </row>
    <row r="258" spans="1:3" ht="15.5" x14ac:dyDescent="0.35">
      <c r="A258" s="188" t="s">
        <v>418</v>
      </c>
      <c r="B258" s="188" t="s">
        <v>956</v>
      </c>
      <c r="C258" s="189">
        <v>4</v>
      </c>
    </row>
    <row r="259" spans="1:3" ht="15.5" x14ac:dyDescent="0.35">
      <c r="A259" s="188" t="s">
        <v>957</v>
      </c>
      <c r="B259" s="188" t="s">
        <v>498</v>
      </c>
      <c r="C259" s="189">
        <v>3</v>
      </c>
    </row>
    <row r="260" spans="1:3" ht="15.5" x14ac:dyDescent="0.35">
      <c r="A260" s="188" t="s">
        <v>958</v>
      </c>
      <c r="B260" s="188" t="s">
        <v>959</v>
      </c>
      <c r="C260" s="189">
        <v>5</v>
      </c>
    </row>
    <row r="261" spans="1:3" ht="15.5" x14ac:dyDescent="0.35">
      <c r="A261" s="188" t="s">
        <v>960</v>
      </c>
      <c r="B261" s="188" t="s">
        <v>961</v>
      </c>
      <c r="C261" s="189">
        <v>8</v>
      </c>
    </row>
    <row r="262" spans="1:3" ht="15.5" x14ac:dyDescent="0.35">
      <c r="A262" s="188" t="s">
        <v>962</v>
      </c>
      <c r="B262" s="188" t="s">
        <v>963</v>
      </c>
      <c r="C262" s="189">
        <v>5</v>
      </c>
    </row>
    <row r="263" spans="1:3" ht="15.5" x14ac:dyDescent="0.35">
      <c r="A263" s="188" t="s">
        <v>964</v>
      </c>
      <c r="B263" s="188" t="s">
        <v>965</v>
      </c>
      <c r="C263" s="189">
        <v>4</v>
      </c>
    </row>
    <row r="264" spans="1:3" ht="15.5" x14ac:dyDescent="0.35">
      <c r="A264" s="188" t="s">
        <v>966</v>
      </c>
      <c r="B264" s="188" t="s">
        <v>967</v>
      </c>
      <c r="C264" s="189">
        <v>4</v>
      </c>
    </row>
    <row r="265" spans="1:3" ht="15.5" x14ac:dyDescent="0.35">
      <c r="A265" s="188" t="s">
        <v>968</v>
      </c>
      <c r="B265" s="188" t="s">
        <v>969</v>
      </c>
      <c r="C265" s="189">
        <v>5</v>
      </c>
    </row>
    <row r="266" spans="1:3" ht="15.5" x14ac:dyDescent="0.35">
      <c r="A266" s="188" t="s">
        <v>970</v>
      </c>
      <c r="B266" s="188" t="s">
        <v>971</v>
      </c>
      <c r="C266" s="189">
        <v>6</v>
      </c>
    </row>
    <row r="267" spans="1:3" ht="15.5" x14ac:dyDescent="0.35">
      <c r="A267" s="188" t="s">
        <v>972</v>
      </c>
      <c r="B267" s="188" t="s">
        <v>973</v>
      </c>
      <c r="C267" s="189">
        <v>5</v>
      </c>
    </row>
    <row r="268" spans="1:3" ht="15.5" x14ac:dyDescent="0.35">
      <c r="A268" s="188" t="s">
        <v>974</v>
      </c>
      <c r="B268" s="188" t="s">
        <v>975</v>
      </c>
      <c r="C268" s="189">
        <v>6</v>
      </c>
    </row>
    <row r="269" spans="1:3" ht="31" x14ac:dyDescent="0.35">
      <c r="A269" s="188" t="s">
        <v>976</v>
      </c>
      <c r="B269" s="188" t="s">
        <v>977</v>
      </c>
      <c r="C269" s="189">
        <v>8</v>
      </c>
    </row>
    <row r="270" spans="1:3" ht="31" x14ac:dyDescent="0.35">
      <c r="A270" s="188" t="s">
        <v>978</v>
      </c>
      <c r="B270" s="188" t="s">
        <v>979</v>
      </c>
      <c r="C270" s="189">
        <v>7</v>
      </c>
    </row>
    <row r="271" spans="1:3" ht="15.5" x14ac:dyDescent="0.35">
      <c r="A271" s="188" t="s">
        <v>980</v>
      </c>
      <c r="B271" s="188" t="s">
        <v>981</v>
      </c>
      <c r="C271" s="189">
        <v>6</v>
      </c>
    </row>
    <row r="272" spans="1:3" ht="15.5" x14ac:dyDescent="0.35">
      <c r="A272" s="188" t="s">
        <v>982</v>
      </c>
      <c r="B272" s="188" t="s">
        <v>983</v>
      </c>
      <c r="C272" s="189">
        <v>8</v>
      </c>
    </row>
    <row r="273" spans="1:3" ht="31" x14ac:dyDescent="0.35">
      <c r="A273" s="188" t="s">
        <v>984</v>
      </c>
      <c r="B273" s="188" t="s">
        <v>985</v>
      </c>
      <c r="C273" s="189">
        <v>4</v>
      </c>
    </row>
    <row r="274" spans="1:3" ht="15.5" x14ac:dyDescent="0.35">
      <c r="A274" s="188" t="s">
        <v>986</v>
      </c>
      <c r="B274" s="188" t="s">
        <v>987</v>
      </c>
      <c r="C274" s="189">
        <v>8</v>
      </c>
    </row>
    <row r="275" spans="1:3" ht="15.5" x14ac:dyDescent="0.35">
      <c r="A275" s="188" t="s">
        <v>227</v>
      </c>
      <c r="B275" s="188" t="s">
        <v>988</v>
      </c>
      <c r="C275" s="189">
        <v>6</v>
      </c>
    </row>
    <row r="276" spans="1:3" ht="15.5" x14ac:dyDescent="0.35">
      <c r="A276" s="188" t="s">
        <v>989</v>
      </c>
      <c r="B276" s="188" t="s">
        <v>990</v>
      </c>
      <c r="C276" s="189">
        <v>6</v>
      </c>
    </row>
    <row r="277" spans="1:3" ht="15.5" x14ac:dyDescent="0.35">
      <c r="A277" s="188" t="s">
        <v>991</v>
      </c>
      <c r="B277" s="188" t="s">
        <v>992</v>
      </c>
      <c r="C277" s="189">
        <v>6</v>
      </c>
    </row>
    <row r="278" spans="1:3" ht="15.5" x14ac:dyDescent="0.35">
      <c r="A278" s="188" t="s">
        <v>993</v>
      </c>
      <c r="B278" s="188" t="s">
        <v>994</v>
      </c>
      <c r="C278" s="189">
        <v>4</v>
      </c>
    </row>
    <row r="279" spans="1:3" ht="15.5" x14ac:dyDescent="0.35">
      <c r="A279" s="188" t="s">
        <v>995</v>
      </c>
      <c r="B279" s="188" t="s">
        <v>498</v>
      </c>
      <c r="C279" s="189">
        <v>2</v>
      </c>
    </row>
    <row r="280" spans="1:3" ht="15.5" x14ac:dyDescent="0.35">
      <c r="A280" s="188" t="s">
        <v>996</v>
      </c>
      <c r="B280" s="188" t="s">
        <v>997</v>
      </c>
      <c r="C280" s="189">
        <v>2</v>
      </c>
    </row>
    <row r="281" spans="1:3" ht="15.5" x14ac:dyDescent="0.35">
      <c r="A281" s="188" t="s">
        <v>998</v>
      </c>
      <c r="B281" s="188" t="s">
        <v>999</v>
      </c>
      <c r="C281" s="189">
        <v>5</v>
      </c>
    </row>
    <row r="282" spans="1:3" ht="15.5" x14ac:dyDescent="0.35">
      <c r="A282" s="188" t="s">
        <v>1000</v>
      </c>
      <c r="B282" s="188" t="s">
        <v>1001</v>
      </c>
      <c r="C282" s="189">
        <v>5</v>
      </c>
    </row>
    <row r="283" spans="1:3" ht="15.5" x14ac:dyDescent="0.35">
      <c r="A283" s="188" t="s">
        <v>1002</v>
      </c>
      <c r="B283" s="188" t="s">
        <v>1003</v>
      </c>
      <c r="C283" s="189">
        <v>4</v>
      </c>
    </row>
    <row r="284" spans="1:3" ht="31" x14ac:dyDescent="0.35">
      <c r="A284" s="188" t="s">
        <v>1004</v>
      </c>
      <c r="B284" s="188" t="s">
        <v>1005</v>
      </c>
      <c r="C284" s="189">
        <v>4</v>
      </c>
    </row>
    <row r="285" spans="1:3" ht="15.5" x14ac:dyDescent="0.35">
      <c r="A285" s="188" t="s">
        <v>1006</v>
      </c>
      <c r="B285" s="188" t="s">
        <v>1007</v>
      </c>
      <c r="C285" s="189">
        <v>8</v>
      </c>
    </row>
    <row r="286" spans="1:3" ht="31" x14ac:dyDescent="0.35">
      <c r="A286" s="188" t="s">
        <v>1008</v>
      </c>
      <c r="B286" s="188" t="s">
        <v>1009</v>
      </c>
      <c r="C286" s="189">
        <v>7</v>
      </c>
    </row>
    <row r="287" spans="1:3" ht="31" x14ac:dyDescent="0.35">
      <c r="A287" s="188" t="s">
        <v>1010</v>
      </c>
      <c r="B287" s="188" t="s">
        <v>1011</v>
      </c>
      <c r="C287" s="189">
        <v>6</v>
      </c>
    </row>
    <row r="288" spans="1:3" ht="31" x14ac:dyDescent="0.35">
      <c r="A288" s="188" t="s">
        <v>1012</v>
      </c>
      <c r="B288" s="188" t="s">
        <v>1013</v>
      </c>
      <c r="C288" s="189">
        <v>8</v>
      </c>
    </row>
    <row r="289" spans="1:3" ht="31" x14ac:dyDescent="0.35">
      <c r="A289" s="188" t="s">
        <v>1014</v>
      </c>
      <c r="B289" s="188" t="s">
        <v>1015</v>
      </c>
      <c r="C289" s="189">
        <v>7</v>
      </c>
    </row>
    <row r="290" spans="1:3" ht="15.5" x14ac:dyDescent="0.35">
      <c r="A290" s="188" t="s">
        <v>1016</v>
      </c>
      <c r="B290" s="188" t="s">
        <v>1017</v>
      </c>
      <c r="C290" s="189">
        <v>6</v>
      </c>
    </row>
    <row r="291" spans="1:3" ht="31" x14ac:dyDescent="0.35">
      <c r="A291" s="188" t="s">
        <v>1018</v>
      </c>
      <c r="B291" s="188" t="s">
        <v>1019</v>
      </c>
      <c r="C291" s="189">
        <v>4</v>
      </c>
    </row>
    <row r="292" spans="1:3" ht="15.5" x14ac:dyDescent="0.35">
      <c r="A292" s="188" t="s">
        <v>1020</v>
      </c>
      <c r="B292" s="188" t="s">
        <v>1021</v>
      </c>
      <c r="C292" s="189">
        <v>4</v>
      </c>
    </row>
    <row r="293" spans="1:3" ht="15.5" x14ac:dyDescent="0.35">
      <c r="A293" s="188" t="s">
        <v>1022</v>
      </c>
      <c r="B293" s="188" t="s">
        <v>1023</v>
      </c>
      <c r="C293" s="189">
        <v>5</v>
      </c>
    </row>
    <row r="294" spans="1:3" ht="15.5" x14ac:dyDescent="0.35">
      <c r="A294" s="188" t="s">
        <v>1024</v>
      </c>
      <c r="B294" s="188" t="s">
        <v>1025</v>
      </c>
      <c r="C294" s="189">
        <v>1</v>
      </c>
    </row>
    <row r="295" spans="1:3" ht="15.5" x14ac:dyDescent="0.35">
      <c r="A295" s="188" t="s">
        <v>1026</v>
      </c>
      <c r="B295" s="188" t="s">
        <v>1027</v>
      </c>
      <c r="C295" s="189">
        <v>4</v>
      </c>
    </row>
    <row r="296" spans="1:3" ht="15.5" x14ac:dyDescent="0.35">
      <c r="A296" s="188" t="s">
        <v>1028</v>
      </c>
      <c r="B296" s="188" t="s">
        <v>1029</v>
      </c>
      <c r="C296" s="189">
        <v>7</v>
      </c>
    </row>
    <row r="297" spans="1:3" ht="15.5" x14ac:dyDescent="0.35">
      <c r="A297" s="188" t="s">
        <v>1030</v>
      </c>
      <c r="B297" s="188" t="s">
        <v>1031</v>
      </c>
      <c r="C297" s="189">
        <v>6</v>
      </c>
    </row>
    <row r="298" spans="1:3" ht="15.5" x14ac:dyDescent="0.35">
      <c r="A298" s="188" t="s">
        <v>1032</v>
      </c>
      <c r="B298" s="188" t="s">
        <v>1033</v>
      </c>
      <c r="C298" s="189">
        <v>5</v>
      </c>
    </row>
    <row r="299" spans="1:3" ht="15.5" x14ac:dyDescent="0.35">
      <c r="A299" s="188" t="s">
        <v>1034</v>
      </c>
      <c r="B299" s="188" t="s">
        <v>1035</v>
      </c>
      <c r="C299" s="189">
        <v>5</v>
      </c>
    </row>
    <row r="300" spans="1:3" ht="15.5" x14ac:dyDescent="0.35">
      <c r="A300" s="188" t="s">
        <v>1036</v>
      </c>
      <c r="B300" s="188" t="s">
        <v>1037</v>
      </c>
      <c r="C300" s="189">
        <v>3</v>
      </c>
    </row>
    <row r="301" spans="1:3" ht="15.5" x14ac:dyDescent="0.35">
      <c r="A301" s="188" t="s">
        <v>1038</v>
      </c>
      <c r="B301" s="188" t="s">
        <v>1039</v>
      </c>
      <c r="C301" s="189">
        <v>6</v>
      </c>
    </row>
    <row r="302" spans="1:3" ht="15.5" x14ac:dyDescent="0.35">
      <c r="A302" s="188" t="s">
        <v>1040</v>
      </c>
      <c r="B302" s="188" t="s">
        <v>1041</v>
      </c>
      <c r="C302" s="189">
        <v>5</v>
      </c>
    </row>
    <row r="303" spans="1:3" ht="15.5" x14ac:dyDescent="0.35">
      <c r="A303" s="188" t="s">
        <v>1042</v>
      </c>
      <c r="B303" s="188" t="s">
        <v>1043</v>
      </c>
      <c r="C303" s="189">
        <v>5</v>
      </c>
    </row>
    <row r="304" spans="1:3" ht="15.5" x14ac:dyDescent="0.35">
      <c r="A304" s="188" t="s">
        <v>1044</v>
      </c>
      <c r="B304" s="188" t="s">
        <v>1045</v>
      </c>
      <c r="C304" s="189">
        <v>6</v>
      </c>
    </row>
    <row r="305" spans="1:3" ht="15.5" x14ac:dyDescent="0.35">
      <c r="A305" s="188" t="s">
        <v>1046</v>
      </c>
      <c r="B305" s="188" t="s">
        <v>1047</v>
      </c>
      <c r="C305" s="189">
        <v>5</v>
      </c>
    </row>
    <row r="306" spans="1:3" ht="15.5" x14ac:dyDescent="0.35">
      <c r="A306" s="188" t="s">
        <v>1048</v>
      </c>
      <c r="B306" s="188" t="s">
        <v>1049</v>
      </c>
      <c r="C306" s="189">
        <v>5</v>
      </c>
    </row>
    <row r="307" spans="1:3" ht="15.5" x14ac:dyDescent="0.35">
      <c r="A307" s="188" t="s">
        <v>1050</v>
      </c>
      <c r="B307" s="188" t="s">
        <v>498</v>
      </c>
      <c r="C307" s="189">
        <v>2</v>
      </c>
    </row>
    <row r="308" spans="1:3" ht="15.5" x14ac:dyDescent="0.35">
      <c r="A308" s="188" t="s">
        <v>1051</v>
      </c>
      <c r="B308" s="188" t="s">
        <v>1052</v>
      </c>
      <c r="C308" s="189">
        <v>1</v>
      </c>
    </row>
    <row r="309" spans="1:3" ht="15.5" x14ac:dyDescent="0.35">
      <c r="A309" s="188" t="s">
        <v>1053</v>
      </c>
      <c r="B309" s="188" t="s">
        <v>1054</v>
      </c>
      <c r="C309" s="189">
        <v>4</v>
      </c>
    </row>
    <row r="310" spans="1:3" ht="15.5" x14ac:dyDescent="0.35">
      <c r="A310" s="188" t="s">
        <v>1055</v>
      </c>
      <c r="B310" s="188" t="s">
        <v>1056</v>
      </c>
      <c r="C310" s="189">
        <v>5</v>
      </c>
    </row>
    <row r="311" spans="1:3" ht="15.5" x14ac:dyDescent="0.35">
      <c r="A311" s="188" t="s">
        <v>1057</v>
      </c>
      <c r="B311" s="188" t="s">
        <v>1058</v>
      </c>
      <c r="C311" s="189">
        <v>3</v>
      </c>
    </row>
    <row r="312" spans="1:3" ht="15.5" x14ac:dyDescent="0.35">
      <c r="A312" s="188" t="s">
        <v>1059</v>
      </c>
      <c r="B312" s="188" t="s">
        <v>1060</v>
      </c>
      <c r="C312" s="189">
        <v>6</v>
      </c>
    </row>
    <row r="313" spans="1:3" ht="15.5" x14ac:dyDescent="0.35">
      <c r="A313" s="188" t="s">
        <v>1061</v>
      </c>
      <c r="B313" s="188" t="s">
        <v>1062</v>
      </c>
      <c r="C313" s="189">
        <v>4</v>
      </c>
    </row>
    <row r="314" spans="1:3" ht="15.5" x14ac:dyDescent="0.35">
      <c r="A314" s="188" t="s">
        <v>1063</v>
      </c>
      <c r="B314" s="188" t="s">
        <v>1064</v>
      </c>
      <c r="C314" s="189">
        <v>5</v>
      </c>
    </row>
    <row r="315" spans="1:3" ht="15.5" x14ac:dyDescent="0.35">
      <c r="A315" s="188" t="s">
        <v>1065</v>
      </c>
      <c r="B315" s="188" t="s">
        <v>1066</v>
      </c>
      <c r="C315" s="189">
        <v>4</v>
      </c>
    </row>
    <row r="316" spans="1:3" ht="15.5" x14ac:dyDescent="0.35">
      <c r="A316" s="188" t="s">
        <v>1067</v>
      </c>
      <c r="B316" s="188" t="s">
        <v>1068</v>
      </c>
      <c r="C316" s="189">
        <v>6</v>
      </c>
    </row>
    <row r="317" spans="1:3" ht="15.5" x14ac:dyDescent="0.35">
      <c r="A317" s="188" t="s">
        <v>1069</v>
      </c>
      <c r="B317" s="188" t="s">
        <v>1070</v>
      </c>
      <c r="C317" s="189">
        <v>6</v>
      </c>
    </row>
    <row r="318" spans="1:3" ht="15.5" x14ac:dyDescent="0.35">
      <c r="A318" s="188" t="s">
        <v>1071</v>
      </c>
      <c r="B318" s="188" t="s">
        <v>1072</v>
      </c>
      <c r="C318" s="189">
        <v>4</v>
      </c>
    </row>
    <row r="319" spans="1:3" ht="15.5" x14ac:dyDescent="0.35">
      <c r="A319" s="188" t="s">
        <v>1073</v>
      </c>
      <c r="B319" s="188" t="s">
        <v>1074</v>
      </c>
      <c r="C319" s="189">
        <v>6</v>
      </c>
    </row>
    <row r="320" spans="1:3" ht="15.5" x14ac:dyDescent="0.35">
      <c r="A320" s="188" t="s">
        <v>1075</v>
      </c>
      <c r="B320" s="188" t="s">
        <v>1076</v>
      </c>
      <c r="C320" s="189">
        <v>3</v>
      </c>
    </row>
    <row r="321" spans="1:3" ht="15.5" x14ac:dyDescent="0.35">
      <c r="A321" s="188" t="s">
        <v>1077</v>
      </c>
      <c r="B321" s="188" t="s">
        <v>1078</v>
      </c>
      <c r="C321" s="189">
        <v>5</v>
      </c>
    </row>
    <row r="322" spans="1:3" ht="15.5" x14ac:dyDescent="0.35">
      <c r="A322" s="188" t="s">
        <v>372</v>
      </c>
      <c r="B322" s="188" t="s">
        <v>1079</v>
      </c>
      <c r="C322" s="189">
        <v>4</v>
      </c>
    </row>
    <row r="323" spans="1:3" ht="15.5" x14ac:dyDescent="0.35">
      <c r="A323" s="188" t="s">
        <v>1080</v>
      </c>
      <c r="B323" s="188" t="s">
        <v>1081</v>
      </c>
      <c r="C323" s="189">
        <v>3</v>
      </c>
    </row>
    <row r="324" spans="1:3" ht="15.5" x14ac:dyDescent="0.35">
      <c r="A324" s="188" t="s">
        <v>1082</v>
      </c>
      <c r="B324" s="188" t="s">
        <v>1083</v>
      </c>
      <c r="C324" s="189">
        <v>4</v>
      </c>
    </row>
    <row r="325" spans="1:3" ht="15.5" x14ac:dyDescent="0.35">
      <c r="A325" s="188" t="s">
        <v>1084</v>
      </c>
      <c r="B325" s="188" t="s">
        <v>1085</v>
      </c>
      <c r="C325" s="189">
        <v>5</v>
      </c>
    </row>
    <row r="326" spans="1:3" ht="15.5" x14ac:dyDescent="0.35">
      <c r="A326" s="188" t="s">
        <v>1086</v>
      </c>
      <c r="B326" s="188" t="s">
        <v>1087</v>
      </c>
      <c r="C326" s="189">
        <v>4</v>
      </c>
    </row>
    <row r="327" spans="1:3" ht="15.5" x14ac:dyDescent="0.35">
      <c r="A327" s="188" t="s">
        <v>1088</v>
      </c>
      <c r="B327" s="188" t="s">
        <v>1089</v>
      </c>
      <c r="C327" s="189">
        <v>5</v>
      </c>
    </row>
    <row r="328" spans="1:3" ht="15.5" x14ac:dyDescent="0.35">
      <c r="A328" s="188" t="s">
        <v>1090</v>
      </c>
      <c r="B328" s="188" t="s">
        <v>1091</v>
      </c>
      <c r="C328" s="189">
        <v>4</v>
      </c>
    </row>
    <row r="329" spans="1:3" ht="15.5" x14ac:dyDescent="0.35">
      <c r="A329" s="188" t="s">
        <v>1092</v>
      </c>
      <c r="B329" s="188" t="s">
        <v>1093</v>
      </c>
      <c r="C329" s="189">
        <v>4</v>
      </c>
    </row>
    <row r="330" spans="1:3" ht="15.5" x14ac:dyDescent="0.35">
      <c r="A330" s="188" t="s">
        <v>1094</v>
      </c>
      <c r="B330" s="188" t="s">
        <v>1095</v>
      </c>
      <c r="C330" s="189">
        <v>5</v>
      </c>
    </row>
    <row r="331" spans="1:3" ht="31" x14ac:dyDescent="0.35">
      <c r="A331" s="188" t="s">
        <v>1096</v>
      </c>
      <c r="B331" s="188" t="s">
        <v>1097</v>
      </c>
      <c r="C331" s="189">
        <v>6</v>
      </c>
    </row>
    <row r="332" spans="1:3" ht="15.5" x14ac:dyDescent="0.35">
      <c r="A332" s="188" t="s">
        <v>1098</v>
      </c>
      <c r="B332" s="188" t="s">
        <v>1099</v>
      </c>
      <c r="C332" s="189">
        <v>5</v>
      </c>
    </row>
    <row r="333" spans="1:3" ht="15.5" x14ac:dyDescent="0.35">
      <c r="A333" s="188" t="s">
        <v>1100</v>
      </c>
      <c r="B333" s="188" t="s">
        <v>1101</v>
      </c>
      <c r="C333" s="189">
        <v>5</v>
      </c>
    </row>
    <row r="334" spans="1:3" ht="15.5" x14ac:dyDescent="0.35">
      <c r="A334" s="188" t="s">
        <v>1102</v>
      </c>
      <c r="B334" s="188" t="s">
        <v>1103</v>
      </c>
      <c r="C334" s="189">
        <v>6</v>
      </c>
    </row>
    <row r="335" spans="1:3" ht="15.5" x14ac:dyDescent="0.35">
      <c r="A335" s="188" t="s">
        <v>1104</v>
      </c>
      <c r="B335" s="188" t="s">
        <v>1105</v>
      </c>
      <c r="C335" s="189">
        <v>5</v>
      </c>
    </row>
    <row r="336" spans="1:3" ht="15.5" x14ac:dyDescent="0.35">
      <c r="A336" s="188" t="s">
        <v>1106</v>
      </c>
      <c r="B336" s="188" t="s">
        <v>1107</v>
      </c>
      <c r="C336" s="189">
        <v>5</v>
      </c>
    </row>
    <row r="337" spans="1:3" ht="15.5" x14ac:dyDescent="0.35">
      <c r="A337" s="188" t="s">
        <v>1108</v>
      </c>
      <c r="B337" s="188" t="s">
        <v>1109</v>
      </c>
      <c r="C337" s="189">
        <v>6</v>
      </c>
    </row>
    <row r="338" spans="1:3" ht="15.5" x14ac:dyDescent="0.35">
      <c r="A338" s="188" t="s">
        <v>1110</v>
      </c>
      <c r="B338" s="188" t="s">
        <v>1111</v>
      </c>
      <c r="C338" s="189">
        <v>6</v>
      </c>
    </row>
    <row r="339" spans="1:3" ht="15.5" x14ac:dyDescent="0.35">
      <c r="A339" s="188" t="s">
        <v>380</v>
      </c>
      <c r="B339" s="188" t="s">
        <v>1112</v>
      </c>
      <c r="C339" s="189">
        <v>6</v>
      </c>
    </row>
    <row r="340" spans="1:3" ht="15.5" x14ac:dyDescent="0.35">
      <c r="A340" s="188" t="s">
        <v>1113</v>
      </c>
      <c r="B340" s="188" t="s">
        <v>1114</v>
      </c>
      <c r="C340" s="189">
        <v>6</v>
      </c>
    </row>
    <row r="341" spans="1:3" ht="15.5" x14ac:dyDescent="0.35">
      <c r="A341" s="188" t="s">
        <v>1115</v>
      </c>
      <c r="B341" s="188" t="s">
        <v>1116</v>
      </c>
      <c r="C341" s="189">
        <v>6</v>
      </c>
    </row>
    <row r="342" spans="1:3" ht="15.5" x14ac:dyDescent="0.35">
      <c r="A342" s="188" t="s">
        <v>1117</v>
      </c>
      <c r="B342" s="188" t="s">
        <v>1118</v>
      </c>
      <c r="C342" s="189">
        <v>5</v>
      </c>
    </row>
    <row r="343" spans="1:3" ht="15.5" x14ac:dyDescent="0.35">
      <c r="A343" s="188" t="s">
        <v>1119</v>
      </c>
      <c r="B343" s="188" t="s">
        <v>1120</v>
      </c>
      <c r="C343" s="189">
        <v>6</v>
      </c>
    </row>
    <row r="344" spans="1:3" ht="15.5" x14ac:dyDescent="0.35">
      <c r="A344" s="188" t="s">
        <v>1121</v>
      </c>
      <c r="B344" s="188" t="s">
        <v>1122</v>
      </c>
      <c r="C344" s="189">
        <v>5</v>
      </c>
    </row>
    <row r="345" spans="1:3" ht="15.5" x14ac:dyDescent="0.35">
      <c r="A345" s="188" t="s">
        <v>1123</v>
      </c>
      <c r="B345" s="188" t="s">
        <v>1124</v>
      </c>
      <c r="C345" s="189">
        <v>6</v>
      </c>
    </row>
    <row r="346" spans="1:3" ht="15.5" x14ac:dyDescent="0.35">
      <c r="A346" s="188" t="s">
        <v>1125</v>
      </c>
      <c r="B346" s="188" t="s">
        <v>1126</v>
      </c>
      <c r="C346" s="189">
        <v>6</v>
      </c>
    </row>
    <row r="347" spans="1:3" ht="15.5" x14ac:dyDescent="0.35">
      <c r="A347" s="188" t="s">
        <v>1127</v>
      </c>
      <c r="B347" s="188" t="s">
        <v>1128</v>
      </c>
      <c r="C347" s="189">
        <v>4</v>
      </c>
    </row>
    <row r="348" spans="1:3" ht="15.5" x14ac:dyDescent="0.35">
      <c r="A348" s="188" t="s">
        <v>1129</v>
      </c>
      <c r="B348" s="188" t="s">
        <v>1130</v>
      </c>
      <c r="C348" s="189">
        <v>5</v>
      </c>
    </row>
    <row r="349" spans="1:3" ht="15.5" x14ac:dyDescent="0.35">
      <c r="A349" s="188" t="s">
        <v>1131</v>
      </c>
      <c r="B349" s="188" t="s">
        <v>1132</v>
      </c>
      <c r="C349" s="189">
        <v>4</v>
      </c>
    </row>
    <row r="350" spans="1:3" ht="15.5" x14ac:dyDescent="0.35">
      <c r="A350" s="188" t="s">
        <v>1133</v>
      </c>
      <c r="B350" s="188" t="s">
        <v>1134</v>
      </c>
      <c r="C350" s="189">
        <v>3</v>
      </c>
    </row>
    <row r="351" spans="1:3" ht="15.5" x14ac:dyDescent="0.35">
      <c r="A351" s="188" t="s">
        <v>1135</v>
      </c>
      <c r="B351" s="188" t="s">
        <v>1136</v>
      </c>
      <c r="C351" s="189">
        <v>2</v>
      </c>
    </row>
    <row r="352" spans="1:3" ht="15.5" x14ac:dyDescent="0.35">
      <c r="A352" s="188" t="s">
        <v>1137</v>
      </c>
      <c r="B352" s="188" t="s">
        <v>1138</v>
      </c>
      <c r="C352" s="189">
        <v>3</v>
      </c>
    </row>
    <row r="353" spans="1:3" ht="15.5" x14ac:dyDescent="0.35">
      <c r="A353" s="188" t="s">
        <v>1139</v>
      </c>
      <c r="B353" s="188" t="s">
        <v>498</v>
      </c>
      <c r="C353" s="189">
        <v>2</v>
      </c>
    </row>
    <row r="354" spans="1:3" ht="15.5" x14ac:dyDescent="0.35">
      <c r="A354" s="188" t="s">
        <v>1140</v>
      </c>
      <c r="B354" s="188" t="s">
        <v>1141</v>
      </c>
      <c r="C354" s="189">
        <v>7</v>
      </c>
    </row>
    <row r="355" spans="1:3" ht="15.5" x14ac:dyDescent="0.35">
      <c r="A355" s="188" t="s">
        <v>1142</v>
      </c>
      <c r="B355" s="188" t="s">
        <v>1143</v>
      </c>
      <c r="C355" s="189">
        <v>6</v>
      </c>
    </row>
    <row r="356" spans="1:3" ht="15.5" x14ac:dyDescent="0.35">
      <c r="A356" s="188" t="s">
        <v>1144</v>
      </c>
      <c r="B356" s="188" t="s">
        <v>1145</v>
      </c>
      <c r="C356" s="189">
        <v>7</v>
      </c>
    </row>
    <row r="357" spans="1:3" ht="15.5" x14ac:dyDescent="0.35">
      <c r="A357" s="188" t="s">
        <v>1146</v>
      </c>
      <c r="B357" s="188" t="s">
        <v>1147</v>
      </c>
      <c r="C357" s="189">
        <v>5</v>
      </c>
    </row>
    <row r="358" spans="1:3" ht="15.5" x14ac:dyDescent="0.35">
      <c r="A358" s="188" t="s">
        <v>1148</v>
      </c>
      <c r="B358" s="188" t="s">
        <v>1149</v>
      </c>
      <c r="C358" s="189">
        <v>5</v>
      </c>
    </row>
    <row r="359" spans="1:3" ht="15.5" x14ac:dyDescent="0.35">
      <c r="A359" s="188" t="s">
        <v>1150</v>
      </c>
      <c r="B359" s="188" t="s">
        <v>1151</v>
      </c>
      <c r="C359" s="189">
        <v>6</v>
      </c>
    </row>
    <row r="360" spans="1:3" ht="15.5" x14ac:dyDescent="0.35">
      <c r="A360" s="188" t="s">
        <v>1152</v>
      </c>
      <c r="B360" s="188" t="s">
        <v>1153</v>
      </c>
      <c r="C360" s="189">
        <v>5</v>
      </c>
    </row>
    <row r="361" spans="1:3" ht="15.5" x14ac:dyDescent="0.35">
      <c r="A361" s="188" t="s">
        <v>1154</v>
      </c>
      <c r="B361" s="188" t="s">
        <v>1155</v>
      </c>
      <c r="C361" s="189">
        <v>4</v>
      </c>
    </row>
    <row r="362" spans="1:3" ht="15.5" x14ac:dyDescent="0.35">
      <c r="A362" s="188" t="s">
        <v>434</v>
      </c>
      <c r="B362" s="188" t="s">
        <v>1156</v>
      </c>
      <c r="C362" s="189">
        <v>2</v>
      </c>
    </row>
    <row r="363" spans="1:3" ht="15.5" x14ac:dyDescent="0.35">
      <c r="A363" s="188" t="s">
        <v>1157</v>
      </c>
      <c r="B363" s="188" t="s">
        <v>1158</v>
      </c>
      <c r="C363" s="189">
        <v>4</v>
      </c>
    </row>
    <row r="364" spans="1:3" ht="15.5" x14ac:dyDescent="0.35">
      <c r="A364" s="188" t="s">
        <v>1159</v>
      </c>
      <c r="B364" s="188" t="s">
        <v>1160</v>
      </c>
      <c r="C364" s="189">
        <v>4</v>
      </c>
    </row>
    <row r="365" spans="1:3" ht="15.5" x14ac:dyDescent="0.35">
      <c r="A365" s="188" t="s">
        <v>1161</v>
      </c>
      <c r="B365" s="188" t="s">
        <v>1162</v>
      </c>
      <c r="C365" s="189">
        <v>5</v>
      </c>
    </row>
    <row r="366" spans="1:3" ht="15.5" x14ac:dyDescent="0.35">
      <c r="A366" s="188" t="s">
        <v>1163</v>
      </c>
      <c r="B366" s="188" t="s">
        <v>1164</v>
      </c>
      <c r="C366" s="189">
        <v>2</v>
      </c>
    </row>
    <row r="367" spans="1:3" ht="15.5" x14ac:dyDescent="0.35">
      <c r="A367" s="188" t="s">
        <v>1165</v>
      </c>
      <c r="B367" s="188" t="s">
        <v>1166</v>
      </c>
      <c r="C367" s="189">
        <v>4</v>
      </c>
    </row>
    <row r="368" spans="1:3" ht="15.5" x14ac:dyDescent="0.35">
      <c r="A368" s="188" t="s">
        <v>1167</v>
      </c>
      <c r="B368" s="188" t="s">
        <v>1168</v>
      </c>
      <c r="C368" s="189">
        <v>4</v>
      </c>
    </row>
    <row r="369" spans="1:3" ht="15.5" x14ac:dyDescent="0.35">
      <c r="A369" s="188" t="s">
        <v>1169</v>
      </c>
      <c r="B369" s="188" t="s">
        <v>1170</v>
      </c>
      <c r="C369" s="189">
        <v>5</v>
      </c>
    </row>
    <row r="370" spans="1:3" ht="15.5" x14ac:dyDescent="0.35">
      <c r="A370" s="188" t="s">
        <v>1171</v>
      </c>
      <c r="B370" s="188" t="s">
        <v>1172</v>
      </c>
      <c r="C370" s="189">
        <v>8</v>
      </c>
    </row>
    <row r="371" spans="1:3" ht="15.5" x14ac:dyDescent="0.35">
      <c r="A371" s="188" t="s">
        <v>1173</v>
      </c>
      <c r="B371" s="188" t="s">
        <v>1174</v>
      </c>
      <c r="C371" s="189">
        <v>3</v>
      </c>
    </row>
    <row r="372" spans="1:3" ht="15.5" x14ac:dyDescent="0.35">
      <c r="A372" s="188" t="s">
        <v>1175</v>
      </c>
      <c r="B372" s="188" t="s">
        <v>1176</v>
      </c>
      <c r="C372" s="189">
        <v>4</v>
      </c>
    </row>
    <row r="373" spans="1:3" ht="15.5" x14ac:dyDescent="0.35">
      <c r="A373" s="188" t="s">
        <v>412</v>
      </c>
      <c r="B373" s="188" t="s">
        <v>1177</v>
      </c>
      <c r="C373" s="189">
        <v>4</v>
      </c>
    </row>
    <row r="374" spans="1:3" ht="31" x14ac:dyDescent="0.35">
      <c r="A374" s="188" t="s">
        <v>1178</v>
      </c>
      <c r="B374" s="188" t="s">
        <v>1179</v>
      </c>
      <c r="C374" s="189">
        <v>4</v>
      </c>
    </row>
    <row r="375" spans="1:3" ht="15.5" x14ac:dyDescent="0.35">
      <c r="A375" s="188" t="s">
        <v>1180</v>
      </c>
      <c r="B375" s="188" t="s">
        <v>1181</v>
      </c>
      <c r="C375" s="189">
        <v>5</v>
      </c>
    </row>
    <row r="376" spans="1:3" ht="15.5" x14ac:dyDescent="0.35">
      <c r="A376" s="188" t="s">
        <v>1182</v>
      </c>
      <c r="B376" s="188" t="s">
        <v>1183</v>
      </c>
      <c r="C376" s="189">
        <v>5</v>
      </c>
    </row>
    <row r="377" spans="1:3" ht="15.5" x14ac:dyDescent="0.35">
      <c r="A377" s="188" t="s">
        <v>1184</v>
      </c>
      <c r="B377" s="188" t="s">
        <v>1185</v>
      </c>
      <c r="C377" s="189">
        <v>5</v>
      </c>
    </row>
    <row r="378" spans="1:3" ht="15.5" x14ac:dyDescent="0.35">
      <c r="A378" s="188" t="s">
        <v>1186</v>
      </c>
      <c r="B378" s="188" t="s">
        <v>1187</v>
      </c>
      <c r="C378" s="189">
        <v>4</v>
      </c>
    </row>
    <row r="379" spans="1:3" ht="15.5" x14ac:dyDescent="0.35">
      <c r="A379" s="188" t="s">
        <v>1188</v>
      </c>
      <c r="B379" s="188" t="s">
        <v>1189</v>
      </c>
      <c r="C379" s="189">
        <v>6</v>
      </c>
    </row>
    <row r="380" spans="1:3" ht="15.5" x14ac:dyDescent="0.35">
      <c r="A380" s="188" t="s">
        <v>1190</v>
      </c>
      <c r="B380" s="188" t="s">
        <v>1191</v>
      </c>
      <c r="C380" s="189">
        <v>4</v>
      </c>
    </row>
    <row r="381" spans="1:3" ht="15.5" x14ac:dyDescent="0.35">
      <c r="A381" s="188" t="s">
        <v>1192</v>
      </c>
      <c r="B381" s="188" t="s">
        <v>498</v>
      </c>
      <c r="C381" s="189">
        <v>2</v>
      </c>
    </row>
    <row r="382" spans="1:3" ht="15.5" x14ac:dyDescent="0.35">
      <c r="A382" s="188" t="s">
        <v>1193</v>
      </c>
      <c r="B382" s="188" t="s">
        <v>1194</v>
      </c>
      <c r="C382" s="189">
        <v>4</v>
      </c>
    </row>
    <row r="383" spans="1:3" ht="15.5" x14ac:dyDescent="0.35">
      <c r="A383" s="188" t="s">
        <v>1195</v>
      </c>
      <c r="B383" s="188" t="s">
        <v>1196</v>
      </c>
      <c r="C383" s="189">
        <v>1</v>
      </c>
    </row>
    <row r="384" spans="1:3" ht="15.5" x14ac:dyDescent="0.35">
      <c r="A384" s="188" t="s">
        <v>1197</v>
      </c>
      <c r="B384" s="188" t="s">
        <v>1198</v>
      </c>
      <c r="C384" s="189">
        <v>4</v>
      </c>
    </row>
    <row r="385" spans="1:3" ht="15.5" x14ac:dyDescent="0.35">
      <c r="A385" s="188" t="s">
        <v>1199</v>
      </c>
      <c r="B385" s="188" t="s">
        <v>1200</v>
      </c>
      <c r="C385" s="189">
        <v>3</v>
      </c>
    </row>
    <row r="386" spans="1:3" ht="15.5" x14ac:dyDescent="0.35">
      <c r="A386" s="188" t="s">
        <v>1201</v>
      </c>
      <c r="B386" s="188" t="s">
        <v>1202</v>
      </c>
      <c r="C386" s="189">
        <v>5</v>
      </c>
    </row>
    <row r="387" spans="1:3" ht="15.5" x14ac:dyDescent="0.35">
      <c r="A387" s="188" t="s">
        <v>1203</v>
      </c>
      <c r="B387" s="188" t="s">
        <v>1204</v>
      </c>
      <c r="C387" s="189">
        <v>4</v>
      </c>
    </row>
    <row r="388" spans="1:3" ht="15.5" x14ac:dyDescent="0.35">
      <c r="A388" s="188" t="s">
        <v>1205</v>
      </c>
      <c r="B388" s="188" t="s">
        <v>1206</v>
      </c>
      <c r="C388" s="189">
        <v>4</v>
      </c>
    </row>
    <row r="389" spans="1:3" ht="15.5" x14ac:dyDescent="0.35">
      <c r="A389" s="188" t="s">
        <v>1207</v>
      </c>
      <c r="B389" s="188" t="s">
        <v>1208</v>
      </c>
      <c r="C389" s="189">
        <v>5</v>
      </c>
    </row>
    <row r="390" spans="1:3" ht="15.5" x14ac:dyDescent="0.35">
      <c r="A390" s="188" t="s">
        <v>1209</v>
      </c>
      <c r="B390" s="188" t="s">
        <v>1210</v>
      </c>
      <c r="C390" s="189">
        <v>1</v>
      </c>
    </row>
    <row r="391" spans="1:3" ht="15.5" x14ac:dyDescent="0.35">
      <c r="A391" s="188" t="s">
        <v>1211</v>
      </c>
      <c r="B391" s="188" t="s">
        <v>1212</v>
      </c>
      <c r="C391" s="189">
        <v>1</v>
      </c>
    </row>
    <row r="392" spans="1:3" ht="15.5" x14ac:dyDescent="0.35">
      <c r="A392" s="188" t="s">
        <v>1213</v>
      </c>
      <c r="B392" s="188" t="s">
        <v>498</v>
      </c>
      <c r="C392" s="189">
        <v>2</v>
      </c>
    </row>
    <row r="393" spans="1:3" ht="15.5" x14ac:dyDescent="0.35">
      <c r="A393" s="188" t="s">
        <v>1214</v>
      </c>
      <c r="B393" s="188" t="s">
        <v>1215</v>
      </c>
      <c r="C393" s="189">
        <v>1</v>
      </c>
    </row>
    <row r="394" spans="1:3" ht="15.5" x14ac:dyDescent="0.35">
      <c r="A394" s="188" t="s">
        <v>1216</v>
      </c>
      <c r="B394" s="188" t="s">
        <v>1217</v>
      </c>
      <c r="C394" s="189">
        <v>1</v>
      </c>
    </row>
    <row r="395" spans="1:3" ht="15.5" x14ac:dyDescent="0.35">
      <c r="A395" s="188" t="s">
        <v>1218</v>
      </c>
      <c r="B395" s="188" t="s">
        <v>1219</v>
      </c>
      <c r="C395" s="189">
        <v>1</v>
      </c>
    </row>
    <row r="396" spans="1:3" ht="15.5" x14ac:dyDescent="0.35">
      <c r="A396" s="188" t="s">
        <v>1220</v>
      </c>
      <c r="B396" s="188" t="s">
        <v>1221</v>
      </c>
      <c r="C396" s="189">
        <v>1</v>
      </c>
    </row>
    <row r="397" spans="1:3" ht="15.5" x14ac:dyDescent="0.35">
      <c r="A397" s="188" t="s">
        <v>1222</v>
      </c>
      <c r="B397" s="188" t="s">
        <v>1223</v>
      </c>
      <c r="C397" s="189">
        <v>1</v>
      </c>
    </row>
    <row r="398" spans="1:3" ht="15.5" x14ac:dyDescent="0.35">
      <c r="A398" s="188" t="s">
        <v>1224</v>
      </c>
      <c r="B398" s="188" t="s">
        <v>1225</v>
      </c>
      <c r="C398" s="189">
        <v>1</v>
      </c>
    </row>
    <row r="399" spans="1:3" ht="15.5" x14ac:dyDescent="0.35">
      <c r="A399" s="188" t="s">
        <v>1226</v>
      </c>
      <c r="B399" s="188" t="s">
        <v>1227</v>
      </c>
      <c r="C399" s="189">
        <v>1</v>
      </c>
    </row>
    <row r="400" spans="1:3" ht="15.5" x14ac:dyDescent="0.35">
      <c r="A400" s="188" t="s">
        <v>1228</v>
      </c>
      <c r="B400" s="188" t="s">
        <v>1229</v>
      </c>
      <c r="C400" s="189">
        <v>1</v>
      </c>
    </row>
    <row r="401" spans="1:3" ht="15.5" x14ac:dyDescent="0.35">
      <c r="A401" s="188" t="s">
        <v>1230</v>
      </c>
      <c r="B401" s="188" t="s">
        <v>1231</v>
      </c>
      <c r="C401" s="189">
        <v>1</v>
      </c>
    </row>
    <row r="402" spans="1:3" ht="15.5" x14ac:dyDescent="0.35">
      <c r="A402" s="188" t="s">
        <v>1232</v>
      </c>
      <c r="B402" s="188" t="s">
        <v>1233</v>
      </c>
      <c r="C402" s="189">
        <v>1</v>
      </c>
    </row>
    <row r="403" spans="1:3" ht="15.5" x14ac:dyDescent="0.35">
      <c r="A403" s="188" t="s">
        <v>1234</v>
      </c>
      <c r="B403" s="188" t="s">
        <v>1235</v>
      </c>
      <c r="C403" s="189">
        <v>1</v>
      </c>
    </row>
    <row r="404" spans="1:3" ht="15.5" x14ac:dyDescent="0.35">
      <c r="A404" s="188" t="s">
        <v>1236</v>
      </c>
      <c r="B404" s="188" t="s">
        <v>1237</v>
      </c>
      <c r="C404" s="189">
        <v>1</v>
      </c>
    </row>
    <row r="405" spans="1:3" ht="15.5" x14ac:dyDescent="0.35">
      <c r="A405" s="188" t="s">
        <v>1238</v>
      </c>
      <c r="B405" s="188" t="s">
        <v>1239</v>
      </c>
      <c r="C405" s="189">
        <v>1</v>
      </c>
    </row>
    <row r="406" spans="1:3" ht="15.5" x14ac:dyDescent="0.35">
      <c r="A406" s="188" t="s">
        <v>1240</v>
      </c>
      <c r="B406" s="188" t="s">
        <v>1241</v>
      </c>
      <c r="C406" s="189">
        <v>1</v>
      </c>
    </row>
    <row r="407" spans="1:3" ht="15.5" x14ac:dyDescent="0.35">
      <c r="A407" s="188" t="s">
        <v>1242</v>
      </c>
      <c r="B407" s="188" t="s">
        <v>1243</v>
      </c>
      <c r="C407" s="189">
        <v>1</v>
      </c>
    </row>
    <row r="408" spans="1:3" ht="15.5" x14ac:dyDescent="0.35">
      <c r="A408" s="188" t="s">
        <v>1244</v>
      </c>
      <c r="B408" s="188" t="s">
        <v>1245</v>
      </c>
      <c r="C408" s="189">
        <v>1</v>
      </c>
    </row>
    <row r="409" spans="1:3" ht="15.5" x14ac:dyDescent="0.35">
      <c r="A409" s="188" t="s">
        <v>1246</v>
      </c>
      <c r="B409" s="188" t="s">
        <v>1247</v>
      </c>
      <c r="C409" s="189">
        <v>1</v>
      </c>
    </row>
    <row r="410" spans="1:3" ht="15.5" x14ac:dyDescent="0.35">
      <c r="A410" s="188" t="s">
        <v>1248</v>
      </c>
      <c r="B410" s="188" t="s">
        <v>1249</v>
      </c>
      <c r="C410" s="189">
        <v>1</v>
      </c>
    </row>
    <row r="411" spans="1:3" ht="15.5" x14ac:dyDescent="0.35">
      <c r="A411" s="188" t="s">
        <v>1250</v>
      </c>
      <c r="B411" s="188" t="s">
        <v>1251</v>
      </c>
      <c r="C411" s="189">
        <v>1</v>
      </c>
    </row>
    <row r="412" spans="1:3" ht="15.5" x14ac:dyDescent="0.35">
      <c r="A412" s="188" t="s">
        <v>1252</v>
      </c>
      <c r="B412" s="188" t="s">
        <v>1253</v>
      </c>
      <c r="C412" s="189">
        <v>1</v>
      </c>
    </row>
    <row r="413" spans="1:3" ht="15.5" x14ac:dyDescent="0.35">
      <c r="A413" s="188" t="s">
        <v>1254</v>
      </c>
      <c r="B413" s="188" t="s">
        <v>1255</v>
      </c>
      <c r="C413" s="189">
        <v>1</v>
      </c>
    </row>
    <row r="414" spans="1:3" ht="15.5" x14ac:dyDescent="0.35">
      <c r="A414" s="188" t="s">
        <v>1256</v>
      </c>
      <c r="B414" s="188" t="s">
        <v>1257</v>
      </c>
      <c r="C414" s="189">
        <v>1</v>
      </c>
    </row>
    <row r="415" spans="1:3" ht="15.5" x14ac:dyDescent="0.35">
      <c r="A415" s="188" t="s">
        <v>1258</v>
      </c>
      <c r="B415" s="188" t="s">
        <v>1259</v>
      </c>
      <c r="C415" s="189">
        <v>1</v>
      </c>
    </row>
    <row r="416" spans="1:3" ht="15.5" x14ac:dyDescent="0.35">
      <c r="A416" s="188" t="s">
        <v>1260</v>
      </c>
      <c r="B416" s="188" t="s">
        <v>1261</v>
      </c>
      <c r="C416" s="189">
        <v>1</v>
      </c>
    </row>
    <row r="417" spans="1:3" ht="15.5" x14ac:dyDescent="0.35">
      <c r="A417" s="188" t="s">
        <v>1262</v>
      </c>
      <c r="B417" s="188" t="s">
        <v>1263</v>
      </c>
      <c r="C417" s="189">
        <v>1</v>
      </c>
    </row>
    <row r="418" spans="1:3" ht="15.5" x14ac:dyDescent="0.35">
      <c r="A418" s="188" t="s">
        <v>1264</v>
      </c>
      <c r="B418" s="188" t="s">
        <v>1265</v>
      </c>
      <c r="C418" s="189">
        <v>1</v>
      </c>
    </row>
    <row r="419" spans="1:3" ht="15.5" x14ac:dyDescent="0.35">
      <c r="A419" s="188" t="s">
        <v>1266</v>
      </c>
      <c r="B419" s="188" t="s">
        <v>1267</v>
      </c>
      <c r="C419" s="189">
        <v>1</v>
      </c>
    </row>
    <row r="420" spans="1:3" ht="15.5" x14ac:dyDescent="0.35">
      <c r="A420" s="188" t="s">
        <v>1268</v>
      </c>
      <c r="B420" s="188" t="s">
        <v>1269</v>
      </c>
      <c r="C420" s="189">
        <v>1</v>
      </c>
    </row>
    <row r="421" spans="1:3" ht="15.5" x14ac:dyDescent="0.35">
      <c r="A421" s="188" t="s">
        <v>1270</v>
      </c>
      <c r="B421" s="188" t="s">
        <v>1271</v>
      </c>
      <c r="C421" s="189">
        <v>1</v>
      </c>
    </row>
    <row r="422" spans="1:3" ht="15.5" x14ac:dyDescent="0.35">
      <c r="A422" s="188" t="s">
        <v>1272</v>
      </c>
      <c r="B422" s="188" t="s">
        <v>1273</v>
      </c>
      <c r="C422" s="189">
        <v>1</v>
      </c>
    </row>
    <row r="423" spans="1:3" ht="15.5" x14ac:dyDescent="0.35">
      <c r="A423" s="188" t="s">
        <v>1274</v>
      </c>
      <c r="B423" s="188" t="s">
        <v>1275</v>
      </c>
      <c r="C423" s="189">
        <v>1</v>
      </c>
    </row>
    <row r="424" spans="1:3" ht="15.5" x14ac:dyDescent="0.35">
      <c r="A424" s="188" t="s">
        <v>1276</v>
      </c>
      <c r="B424" s="188" t="s">
        <v>1277</v>
      </c>
      <c r="C424" s="189">
        <v>1</v>
      </c>
    </row>
    <row r="425" spans="1:3" ht="15.5" x14ac:dyDescent="0.35">
      <c r="A425" s="188" t="s">
        <v>1278</v>
      </c>
      <c r="B425" s="188" t="s">
        <v>1279</v>
      </c>
      <c r="C425" s="189">
        <v>1</v>
      </c>
    </row>
    <row r="426" spans="1:3" ht="15.5" x14ac:dyDescent="0.35">
      <c r="A426" s="188" t="s">
        <v>1280</v>
      </c>
      <c r="B426" s="188" t="s">
        <v>1281</v>
      </c>
      <c r="C426" s="189">
        <v>1</v>
      </c>
    </row>
    <row r="427" spans="1:3" ht="15.5" x14ac:dyDescent="0.35">
      <c r="A427" s="188" t="s">
        <v>1282</v>
      </c>
      <c r="B427" s="188" t="s">
        <v>1283</v>
      </c>
      <c r="C427" s="189">
        <v>1</v>
      </c>
    </row>
    <row r="428" spans="1:3" ht="15.5" x14ac:dyDescent="0.35">
      <c r="A428" s="188" t="s">
        <v>1284</v>
      </c>
      <c r="B428" s="188" t="s">
        <v>1285</v>
      </c>
      <c r="C428" s="189">
        <v>1</v>
      </c>
    </row>
    <row r="429" spans="1:3" ht="15.5" x14ac:dyDescent="0.35">
      <c r="A429" s="188" t="s">
        <v>1286</v>
      </c>
      <c r="B429" s="188" t="s">
        <v>1273</v>
      </c>
      <c r="C429" s="189">
        <v>1</v>
      </c>
    </row>
    <row r="430" spans="1:3" ht="15.5" x14ac:dyDescent="0.35">
      <c r="A430" s="188" t="s">
        <v>1287</v>
      </c>
      <c r="B430" s="188" t="s">
        <v>1288</v>
      </c>
      <c r="C430" s="189">
        <v>1</v>
      </c>
    </row>
    <row r="431" spans="1:3" ht="15.5" x14ac:dyDescent="0.35">
      <c r="A431" s="188" t="s">
        <v>1289</v>
      </c>
      <c r="B431" s="188" t="s">
        <v>1290</v>
      </c>
      <c r="C431" s="189">
        <v>1</v>
      </c>
    </row>
    <row r="432" spans="1:3" ht="15.5" x14ac:dyDescent="0.35">
      <c r="A432" s="188" t="s">
        <v>1291</v>
      </c>
      <c r="B432" s="188" t="s">
        <v>1292</v>
      </c>
      <c r="C432" s="189">
        <v>1</v>
      </c>
    </row>
    <row r="433" spans="1:3" ht="15.5" x14ac:dyDescent="0.35">
      <c r="A433" s="188" t="s">
        <v>1293</v>
      </c>
      <c r="B433" s="188" t="s">
        <v>1294</v>
      </c>
      <c r="C433" s="189">
        <v>1</v>
      </c>
    </row>
    <row r="434" spans="1:3" ht="15.5" x14ac:dyDescent="0.35">
      <c r="A434" s="188" t="s">
        <v>1295</v>
      </c>
      <c r="B434" s="188" t="s">
        <v>1296</v>
      </c>
      <c r="C434" s="189">
        <v>1</v>
      </c>
    </row>
    <row r="435" spans="1:3" ht="15.5" x14ac:dyDescent="0.35">
      <c r="A435" s="188" t="s">
        <v>1297</v>
      </c>
      <c r="B435" s="188" t="s">
        <v>1298</v>
      </c>
      <c r="C435" s="189">
        <v>1</v>
      </c>
    </row>
    <row r="436" spans="1:3" ht="15.5" x14ac:dyDescent="0.35">
      <c r="A436" s="188" t="s">
        <v>1299</v>
      </c>
      <c r="B436" s="188" t="s">
        <v>1300</v>
      </c>
      <c r="C436" s="189">
        <v>1</v>
      </c>
    </row>
    <row r="437" spans="1:3" ht="15.5" x14ac:dyDescent="0.35">
      <c r="A437" s="188" t="s">
        <v>1301</v>
      </c>
      <c r="B437" s="188" t="s">
        <v>1302</v>
      </c>
      <c r="C437" s="189">
        <v>1</v>
      </c>
    </row>
    <row r="438" spans="1:3" ht="15.5" x14ac:dyDescent="0.35">
      <c r="A438" s="188" t="s">
        <v>1303</v>
      </c>
      <c r="B438" s="188" t="s">
        <v>1304</v>
      </c>
      <c r="C438" s="189">
        <v>1</v>
      </c>
    </row>
    <row r="439" spans="1:3" ht="15.5" x14ac:dyDescent="0.35">
      <c r="A439" s="188" t="s">
        <v>1305</v>
      </c>
      <c r="B439" s="188" t="s">
        <v>1306</v>
      </c>
      <c r="C439" s="189">
        <v>1</v>
      </c>
    </row>
    <row r="440" spans="1:3" ht="15.5" x14ac:dyDescent="0.35">
      <c r="A440" s="188" t="s">
        <v>1307</v>
      </c>
      <c r="B440" s="188" t="s">
        <v>1308</v>
      </c>
      <c r="C440" s="189">
        <v>1</v>
      </c>
    </row>
    <row r="441" spans="1:3" ht="15.5" x14ac:dyDescent="0.35">
      <c r="A441" s="188" t="s">
        <v>1309</v>
      </c>
      <c r="B441" s="188" t="s">
        <v>1310</v>
      </c>
      <c r="C441" s="189">
        <v>1</v>
      </c>
    </row>
    <row r="442" spans="1:3" ht="15.5" x14ac:dyDescent="0.35">
      <c r="A442" s="188" t="s">
        <v>1311</v>
      </c>
      <c r="B442" s="188" t="s">
        <v>1312</v>
      </c>
      <c r="C442" s="189">
        <v>1</v>
      </c>
    </row>
    <row r="443" spans="1:3" ht="15.5" x14ac:dyDescent="0.35">
      <c r="A443" s="188" t="s">
        <v>1313</v>
      </c>
      <c r="B443" s="188" t="s">
        <v>1314</v>
      </c>
      <c r="C443" s="189">
        <v>1</v>
      </c>
    </row>
    <row r="444" spans="1:3" ht="15.5" x14ac:dyDescent="0.35">
      <c r="A444" s="188" t="s">
        <v>1315</v>
      </c>
      <c r="B444" s="188" t="s">
        <v>1316</v>
      </c>
      <c r="C444" s="189">
        <v>1</v>
      </c>
    </row>
    <row r="445" spans="1:3" ht="15.5" x14ac:dyDescent="0.35">
      <c r="A445" s="188" t="s">
        <v>1317</v>
      </c>
      <c r="B445" s="188" t="s">
        <v>1318</v>
      </c>
      <c r="C445" s="189">
        <v>1</v>
      </c>
    </row>
    <row r="446" spans="1:3" ht="15.5" x14ac:dyDescent="0.35">
      <c r="A446" s="188" t="s">
        <v>1319</v>
      </c>
      <c r="B446" s="188" t="s">
        <v>1320</v>
      </c>
      <c r="C446" s="189">
        <v>1</v>
      </c>
    </row>
    <row r="447" spans="1:3" ht="15.5" x14ac:dyDescent="0.35">
      <c r="A447" s="188" t="s">
        <v>1321</v>
      </c>
      <c r="B447" s="188" t="s">
        <v>1322</v>
      </c>
      <c r="C447" s="189">
        <v>1</v>
      </c>
    </row>
    <row r="448" spans="1:3" ht="15.5" x14ac:dyDescent="0.35">
      <c r="A448" s="188" t="s">
        <v>1323</v>
      </c>
      <c r="B448" s="188" t="s">
        <v>1324</v>
      </c>
      <c r="C448" s="189">
        <v>1</v>
      </c>
    </row>
    <row r="449" spans="1:3" ht="15.5" x14ac:dyDescent="0.35">
      <c r="A449" s="188" t="s">
        <v>1325</v>
      </c>
      <c r="B449" s="188" t="s">
        <v>1326</v>
      </c>
      <c r="C449" s="189">
        <v>1</v>
      </c>
    </row>
    <row r="450" spans="1:3" ht="15.5" x14ac:dyDescent="0.35">
      <c r="A450" s="188" t="s">
        <v>1327</v>
      </c>
      <c r="B450" s="188" t="s">
        <v>1328</v>
      </c>
      <c r="C450" s="189">
        <v>1</v>
      </c>
    </row>
    <row r="451" spans="1:3" ht="15.5" x14ac:dyDescent="0.35">
      <c r="A451" s="188" t="s">
        <v>1329</v>
      </c>
      <c r="B451" s="188" t="s">
        <v>1330</v>
      </c>
      <c r="C451" s="189">
        <v>1</v>
      </c>
    </row>
    <row r="452" spans="1:3" ht="15.5" x14ac:dyDescent="0.35">
      <c r="A452" s="188" t="s">
        <v>1331</v>
      </c>
      <c r="B452" s="188" t="s">
        <v>1332</v>
      </c>
      <c r="C452" s="189">
        <v>1</v>
      </c>
    </row>
    <row r="453" spans="1:3" ht="15.5" x14ac:dyDescent="0.35">
      <c r="A453" s="188" t="s">
        <v>1333</v>
      </c>
      <c r="B453" s="188" t="s">
        <v>1334</v>
      </c>
      <c r="C453" s="189">
        <v>1</v>
      </c>
    </row>
    <row r="454" spans="1:3" ht="15.5" x14ac:dyDescent="0.35">
      <c r="A454" s="188" t="s">
        <v>1335</v>
      </c>
      <c r="B454" s="188" t="s">
        <v>1336</v>
      </c>
      <c r="C454" s="189">
        <v>1</v>
      </c>
    </row>
    <row r="455" spans="1:3" ht="15.5" x14ac:dyDescent="0.35">
      <c r="A455" s="188" t="s">
        <v>1337</v>
      </c>
      <c r="B455" s="188" t="s">
        <v>1338</v>
      </c>
      <c r="C455" s="189">
        <v>1</v>
      </c>
    </row>
    <row r="456" spans="1:3" ht="15.5" x14ac:dyDescent="0.35">
      <c r="A456" s="188" t="s">
        <v>1339</v>
      </c>
      <c r="B456" s="188" t="s">
        <v>1340</v>
      </c>
      <c r="C456" s="189">
        <v>1</v>
      </c>
    </row>
    <row r="457" spans="1:3" ht="15.5" x14ac:dyDescent="0.35">
      <c r="A457" s="188" t="s">
        <v>1341</v>
      </c>
      <c r="B457" s="188" t="s">
        <v>1342</v>
      </c>
      <c r="C457" s="189">
        <v>1</v>
      </c>
    </row>
    <row r="458" spans="1:3" ht="15.5" x14ac:dyDescent="0.35">
      <c r="A458" s="188" t="s">
        <v>1343</v>
      </c>
      <c r="B458" s="188" t="s">
        <v>1344</v>
      </c>
      <c r="C458" s="189">
        <v>1</v>
      </c>
    </row>
    <row r="459" spans="1:3" ht="15.5" x14ac:dyDescent="0.35">
      <c r="A459" s="188" t="s">
        <v>1345</v>
      </c>
      <c r="B459" s="188" t="s">
        <v>1346</v>
      </c>
      <c r="C459" s="189">
        <v>1</v>
      </c>
    </row>
    <row r="460" spans="1:3" ht="15.5" x14ac:dyDescent="0.35">
      <c r="A460" s="188" t="s">
        <v>1347</v>
      </c>
      <c r="B460" s="188" t="s">
        <v>1348</v>
      </c>
      <c r="C460" s="189">
        <v>1</v>
      </c>
    </row>
    <row r="461" spans="1:3" ht="15.5" x14ac:dyDescent="0.35">
      <c r="A461" s="188" t="s">
        <v>1349</v>
      </c>
      <c r="B461" s="188" t="s">
        <v>1350</v>
      </c>
      <c r="C461" s="189">
        <v>1</v>
      </c>
    </row>
    <row r="462" spans="1:3" ht="15.5" x14ac:dyDescent="0.35">
      <c r="A462" s="188" t="s">
        <v>1351</v>
      </c>
      <c r="B462" s="188" t="s">
        <v>1352</v>
      </c>
      <c r="C462" s="189">
        <v>1</v>
      </c>
    </row>
    <row r="463" spans="1:3" ht="15.5" x14ac:dyDescent="0.35">
      <c r="A463" s="188" t="s">
        <v>1353</v>
      </c>
      <c r="B463" s="188" t="s">
        <v>1354</v>
      </c>
      <c r="C463" s="189">
        <v>1</v>
      </c>
    </row>
    <row r="464" spans="1:3" ht="15.5" x14ac:dyDescent="0.35">
      <c r="A464" s="188" t="s">
        <v>1355</v>
      </c>
      <c r="B464" s="188" t="s">
        <v>1356</v>
      </c>
      <c r="C464" s="189">
        <v>1</v>
      </c>
    </row>
    <row r="465" spans="1:3" ht="15.5" x14ac:dyDescent="0.35">
      <c r="A465" s="188" t="s">
        <v>1357</v>
      </c>
      <c r="B465" s="188" t="s">
        <v>1358</v>
      </c>
      <c r="C465" s="189">
        <v>1</v>
      </c>
    </row>
    <row r="466" spans="1:3" ht="15.5" x14ac:dyDescent="0.35">
      <c r="A466" s="188" t="s">
        <v>1359</v>
      </c>
      <c r="B466" s="188" t="s">
        <v>1360</v>
      </c>
      <c r="C466" s="189">
        <v>1</v>
      </c>
    </row>
    <row r="467" spans="1:3" ht="15.5" x14ac:dyDescent="0.35">
      <c r="A467" s="188" t="s">
        <v>1361</v>
      </c>
      <c r="B467" s="188" t="s">
        <v>1362</v>
      </c>
      <c r="C467" s="189">
        <v>1</v>
      </c>
    </row>
    <row r="468" spans="1:3" ht="15.5" x14ac:dyDescent="0.35">
      <c r="A468" s="188" t="s">
        <v>1363</v>
      </c>
      <c r="B468" s="188" t="s">
        <v>1364</v>
      </c>
      <c r="C468" s="189">
        <v>1</v>
      </c>
    </row>
    <row r="469" spans="1:3" ht="15.5" x14ac:dyDescent="0.35">
      <c r="A469" s="188" t="s">
        <v>1365</v>
      </c>
      <c r="B469" s="188" t="s">
        <v>1366</v>
      </c>
      <c r="C469" s="189">
        <v>1</v>
      </c>
    </row>
    <row r="470" spans="1:3" ht="15.5" x14ac:dyDescent="0.35">
      <c r="A470" s="188" t="s">
        <v>1367</v>
      </c>
      <c r="B470" s="188" t="s">
        <v>1368</v>
      </c>
      <c r="C470" s="189">
        <v>1</v>
      </c>
    </row>
    <row r="471" spans="1:3" ht="15.5" x14ac:dyDescent="0.35">
      <c r="A471" s="188" t="s">
        <v>1369</v>
      </c>
      <c r="B471" s="188" t="s">
        <v>1370</v>
      </c>
      <c r="C471" s="189">
        <v>1</v>
      </c>
    </row>
    <row r="472" spans="1:3" ht="15.5" x14ac:dyDescent="0.35">
      <c r="A472" s="188" t="s">
        <v>1371</v>
      </c>
      <c r="B472" s="188" t="s">
        <v>1372</v>
      </c>
      <c r="C472" s="189">
        <v>1</v>
      </c>
    </row>
    <row r="473" spans="1:3" ht="15.5" x14ac:dyDescent="0.35">
      <c r="A473" s="188" t="s">
        <v>1373</v>
      </c>
      <c r="B473" s="188" t="s">
        <v>1374</v>
      </c>
      <c r="C473" s="189">
        <v>1</v>
      </c>
    </row>
    <row r="474" spans="1:3" ht="15.5" x14ac:dyDescent="0.35">
      <c r="A474" s="188" t="s">
        <v>1375</v>
      </c>
      <c r="B474" s="188" t="s">
        <v>1376</v>
      </c>
      <c r="C474" s="189">
        <v>1</v>
      </c>
    </row>
    <row r="475" spans="1:3" ht="15.5" x14ac:dyDescent="0.35">
      <c r="A475" s="188" t="s">
        <v>1377</v>
      </c>
      <c r="B475" s="188" t="s">
        <v>1378</v>
      </c>
      <c r="C475" s="189">
        <v>5</v>
      </c>
    </row>
    <row r="476" spans="1:3" ht="15.5" x14ac:dyDescent="0.35">
      <c r="A476" s="188" t="s">
        <v>1379</v>
      </c>
      <c r="B476" s="188" t="s">
        <v>1380</v>
      </c>
      <c r="C476" s="189">
        <v>4</v>
      </c>
    </row>
    <row r="477" spans="1:3" ht="15.5" x14ac:dyDescent="0.35">
      <c r="A477" s="188" t="s">
        <v>1381</v>
      </c>
      <c r="B477" s="188" t="s">
        <v>1382</v>
      </c>
      <c r="C477" s="189">
        <v>1</v>
      </c>
    </row>
    <row r="478" spans="1:3" ht="15.5" x14ac:dyDescent="0.35">
      <c r="A478" s="188" t="s">
        <v>1383</v>
      </c>
      <c r="B478" s="188" t="s">
        <v>1384</v>
      </c>
      <c r="C478" s="189">
        <v>1</v>
      </c>
    </row>
    <row r="479" spans="1:3" ht="15.5" x14ac:dyDescent="0.35">
      <c r="A479" s="188" t="s">
        <v>1385</v>
      </c>
      <c r="B479" s="188" t="s">
        <v>1386</v>
      </c>
      <c r="C479" s="189">
        <v>1</v>
      </c>
    </row>
    <row r="480" spans="1:3" ht="15.5" x14ac:dyDescent="0.35">
      <c r="A480" s="188" t="s">
        <v>1387</v>
      </c>
      <c r="B480" s="188" t="s">
        <v>1388</v>
      </c>
      <c r="C480" s="189">
        <v>1</v>
      </c>
    </row>
    <row r="481" spans="1:3" ht="15.5" x14ac:dyDescent="0.35">
      <c r="A481" s="188" t="s">
        <v>1389</v>
      </c>
      <c r="B481" s="188" t="s">
        <v>1390</v>
      </c>
      <c r="C481" s="189">
        <v>1</v>
      </c>
    </row>
    <row r="482" spans="1:3" ht="15.5" x14ac:dyDescent="0.35">
      <c r="A482" s="188" t="s">
        <v>1391</v>
      </c>
      <c r="B482" s="188" t="s">
        <v>1392</v>
      </c>
      <c r="C482" s="189">
        <v>1</v>
      </c>
    </row>
    <row r="483" spans="1:3" ht="15.5" x14ac:dyDescent="0.35">
      <c r="A483" s="188" t="s">
        <v>1393</v>
      </c>
      <c r="B483" s="188" t="s">
        <v>1394</v>
      </c>
      <c r="C483" s="189">
        <v>1</v>
      </c>
    </row>
    <row r="484" spans="1:3" ht="15.5" x14ac:dyDescent="0.35">
      <c r="A484" s="188" t="s">
        <v>1395</v>
      </c>
      <c r="B484" s="188" t="s">
        <v>1396</v>
      </c>
      <c r="C484" s="189">
        <v>1</v>
      </c>
    </row>
    <row r="485" spans="1:3" ht="15.5" x14ac:dyDescent="0.35">
      <c r="A485" s="188" t="s">
        <v>1397</v>
      </c>
      <c r="B485" s="188" t="s">
        <v>1398</v>
      </c>
      <c r="C485" s="189">
        <v>1</v>
      </c>
    </row>
    <row r="486" spans="1:3" ht="15.5" x14ac:dyDescent="0.35">
      <c r="A486" s="188" t="s">
        <v>1399</v>
      </c>
      <c r="B486" s="188" t="s">
        <v>1400</v>
      </c>
      <c r="C486" s="189">
        <v>1</v>
      </c>
    </row>
    <row r="487" spans="1:3" ht="15.5" x14ac:dyDescent="0.35">
      <c r="A487" s="188" t="s">
        <v>1401</v>
      </c>
      <c r="B487" s="188" t="s">
        <v>1402</v>
      </c>
      <c r="C487" s="189">
        <v>1</v>
      </c>
    </row>
    <row r="488" spans="1:3" ht="15.5" x14ac:dyDescent="0.35">
      <c r="A488" s="188" t="s">
        <v>1403</v>
      </c>
      <c r="B488" s="188" t="s">
        <v>1404</v>
      </c>
      <c r="C488" s="189">
        <v>1</v>
      </c>
    </row>
    <row r="489" spans="1:3" ht="15.5" x14ac:dyDescent="0.35">
      <c r="A489" s="188" t="s">
        <v>1405</v>
      </c>
      <c r="B489" s="188" t="s">
        <v>1406</v>
      </c>
      <c r="C489" s="189">
        <v>1</v>
      </c>
    </row>
    <row r="490" spans="1:3" ht="15.5" x14ac:dyDescent="0.35">
      <c r="A490" s="188" t="s">
        <v>1407</v>
      </c>
      <c r="B490" s="188" t="s">
        <v>1408</v>
      </c>
      <c r="C490" s="189">
        <v>8</v>
      </c>
    </row>
    <row r="491" spans="1:3" ht="15.5" x14ac:dyDescent="0.35">
      <c r="A491" s="188" t="s">
        <v>1409</v>
      </c>
      <c r="B491" s="188" t="s">
        <v>1410</v>
      </c>
      <c r="C491" s="189">
        <v>1</v>
      </c>
    </row>
    <row r="492" spans="1:3" ht="15.5" x14ac:dyDescent="0.35">
      <c r="A492" s="188" t="s">
        <v>1411</v>
      </c>
      <c r="B492" s="188" t="s">
        <v>1412</v>
      </c>
      <c r="C492" s="189">
        <v>1</v>
      </c>
    </row>
    <row r="493" spans="1:3" ht="15.5" x14ac:dyDescent="0.35">
      <c r="A493" s="188" t="s">
        <v>1413</v>
      </c>
      <c r="B493" s="188" t="s">
        <v>1414</v>
      </c>
      <c r="C493" s="189">
        <v>1</v>
      </c>
    </row>
    <row r="494" spans="1:3" ht="15.5" x14ac:dyDescent="0.35">
      <c r="A494" s="188" t="s">
        <v>1415</v>
      </c>
      <c r="B494" s="188" t="s">
        <v>1416</v>
      </c>
      <c r="C494" s="189">
        <v>1</v>
      </c>
    </row>
    <row r="495" spans="1:3" ht="15.5" x14ac:dyDescent="0.35">
      <c r="A495" s="188" t="s">
        <v>1417</v>
      </c>
      <c r="B495" s="188" t="s">
        <v>1418</v>
      </c>
      <c r="C495" s="189">
        <v>1</v>
      </c>
    </row>
    <row r="496" spans="1:3" ht="15.5" x14ac:dyDescent="0.35">
      <c r="A496" s="188" t="s">
        <v>1419</v>
      </c>
      <c r="B496" s="188" t="s">
        <v>1420</v>
      </c>
      <c r="C496" s="189">
        <v>1</v>
      </c>
    </row>
    <row r="497" spans="1:3" ht="15.5" x14ac:dyDescent="0.35">
      <c r="A497" s="188" t="s">
        <v>1421</v>
      </c>
      <c r="B497" s="188" t="s">
        <v>1422</v>
      </c>
      <c r="C497" s="189">
        <v>1</v>
      </c>
    </row>
    <row r="498" spans="1:3" ht="15.5" x14ac:dyDescent="0.35">
      <c r="A498" s="188" t="s">
        <v>1423</v>
      </c>
      <c r="B498" s="188" t="s">
        <v>1424</v>
      </c>
      <c r="C498" s="189">
        <v>1</v>
      </c>
    </row>
    <row r="499" spans="1:3" ht="15.5" x14ac:dyDescent="0.35">
      <c r="A499" s="188" t="s">
        <v>1425</v>
      </c>
      <c r="B499" s="188" t="s">
        <v>1426</v>
      </c>
      <c r="C499" s="189">
        <v>1</v>
      </c>
    </row>
    <row r="500" spans="1:3" ht="15.5" x14ac:dyDescent="0.35">
      <c r="A500" s="188" t="s">
        <v>1427</v>
      </c>
      <c r="B500" s="188" t="s">
        <v>1428</v>
      </c>
      <c r="C500" s="189">
        <v>1</v>
      </c>
    </row>
    <row r="501" spans="1:3" ht="15.5" x14ac:dyDescent="0.35">
      <c r="A501" s="188" t="s">
        <v>1429</v>
      </c>
      <c r="B501" s="188" t="s">
        <v>1430</v>
      </c>
      <c r="C501" s="189">
        <v>1</v>
      </c>
    </row>
    <row r="502" spans="1:3" ht="15.5" x14ac:dyDescent="0.35">
      <c r="A502" s="188" t="s">
        <v>1431</v>
      </c>
      <c r="B502" s="188" t="s">
        <v>1432</v>
      </c>
      <c r="C502" s="189">
        <v>1</v>
      </c>
    </row>
    <row r="503" spans="1:3" ht="15.5" x14ac:dyDescent="0.35">
      <c r="A503" s="188" t="s">
        <v>1433</v>
      </c>
      <c r="B503" s="188" t="s">
        <v>1434</v>
      </c>
      <c r="C503" s="189">
        <v>1</v>
      </c>
    </row>
    <row r="504" spans="1:3" ht="15.5" x14ac:dyDescent="0.35">
      <c r="A504" s="188" t="s">
        <v>1435</v>
      </c>
      <c r="B504" s="188" t="s">
        <v>1436</v>
      </c>
      <c r="C504" s="189">
        <v>1</v>
      </c>
    </row>
    <row r="505" spans="1:3" ht="15.5" x14ac:dyDescent="0.35">
      <c r="A505" s="188" t="s">
        <v>1437</v>
      </c>
      <c r="B505" s="188" t="s">
        <v>1438</v>
      </c>
      <c r="C505" s="189">
        <v>1</v>
      </c>
    </row>
    <row r="506" spans="1:3" ht="15.5" x14ac:dyDescent="0.35">
      <c r="A506" s="188" t="s">
        <v>1439</v>
      </c>
      <c r="B506" s="188" t="s">
        <v>1440</v>
      </c>
      <c r="C506" s="189">
        <v>1</v>
      </c>
    </row>
    <row r="507" spans="1:3" ht="15.5" x14ac:dyDescent="0.35">
      <c r="A507" s="188" t="s">
        <v>1441</v>
      </c>
      <c r="B507" s="188" t="s">
        <v>1442</v>
      </c>
      <c r="C507" s="189">
        <v>1</v>
      </c>
    </row>
    <row r="508" spans="1:3" ht="15.5" x14ac:dyDescent="0.35">
      <c r="A508" s="188" t="s">
        <v>1443</v>
      </c>
      <c r="B508" s="188" t="s">
        <v>1444</v>
      </c>
      <c r="C508" s="189">
        <v>1</v>
      </c>
    </row>
    <row r="509" spans="1:3" ht="15.5" x14ac:dyDescent="0.35">
      <c r="A509" s="188" t="s">
        <v>1445</v>
      </c>
      <c r="B509" s="188" t="s">
        <v>1446</v>
      </c>
      <c r="C509" s="189">
        <v>1</v>
      </c>
    </row>
    <row r="510" spans="1:3" ht="15.5" x14ac:dyDescent="0.35">
      <c r="A510" s="188" t="s">
        <v>1447</v>
      </c>
      <c r="B510" s="188" t="s">
        <v>1448</v>
      </c>
      <c r="C510" s="189">
        <v>1</v>
      </c>
    </row>
    <row r="511" spans="1:3" ht="15.5" x14ac:dyDescent="0.35">
      <c r="A511" s="188" t="s">
        <v>1449</v>
      </c>
      <c r="B511" s="188" t="s">
        <v>1450</v>
      </c>
      <c r="C511" s="189">
        <v>1</v>
      </c>
    </row>
    <row r="512" spans="1:3" ht="15.5" x14ac:dyDescent="0.35">
      <c r="A512" s="188" t="s">
        <v>1451</v>
      </c>
      <c r="B512" s="188" t="s">
        <v>1452</v>
      </c>
      <c r="C512" s="189">
        <v>1</v>
      </c>
    </row>
    <row r="513" spans="1:3" ht="15.5" x14ac:dyDescent="0.35">
      <c r="A513" s="188" t="s">
        <v>1453</v>
      </c>
      <c r="B513" s="188" t="s">
        <v>1454</v>
      </c>
      <c r="C513" s="189">
        <v>1</v>
      </c>
    </row>
    <row r="514" spans="1:3" ht="15.5" x14ac:dyDescent="0.35">
      <c r="A514" s="188" t="s">
        <v>1455</v>
      </c>
      <c r="B514" s="188" t="s">
        <v>1456</v>
      </c>
      <c r="C514" s="189">
        <v>1</v>
      </c>
    </row>
    <row r="515" spans="1:3" ht="15.5" x14ac:dyDescent="0.35">
      <c r="A515" s="188" t="s">
        <v>1457</v>
      </c>
      <c r="B515" s="188" t="s">
        <v>1458</v>
      </c>
      <c r="C515" s="189">
        <v>1</v>
      </c>
    </row>
    <row r="516" spans="1:3" ht="15.5" x14ac:dyDescent="0.35">
      <c r="A516" s="188" t="s">
        <v>1459</v>
      </c>
      <c r="B516" s="188" t="s">
        <v>1460</v>
      </c>
      <c r="C516" s="189">
        <v>1</v>
      </c>
    </row>
    <row r="517" spans="1:3" ht="15.5" x14ac:dyDescent="0.35">
      <c r="A517" s="188" t="s">
        <v>1461</v>
      </c>
      <c r="B517" s="188" t="s">
        <v>1462</v>
      </c>
      <c r="C517" s="189">
        <v>1</v>
      </c>
    </row>
    <row r="518" spans="1:3" ht="15.5" x14ac:dyDescent="0.35">
      <c r="A518" s="188" t="s">
        <v>1463</v>
      </c>
      <c r="B518" s="188" t="s">
        <v>1464</v>
      </c>
      <c r="C518" s="189">
        <v>1</v>
      </c>
    </row>
    <row r="519" spans="1:3" ht="15.5" x14ac:dyDescent="0.35">
      <c r="A519" s="188" t="s">
        <v>1465</v>
      </c>
      <c r="B519" s="188" t="s">
        <v>1466</v>
      </c>
      <c r="C519" s="189">
        <v>1</v>
      </c>
    </row>
    <row r="520" spans="1:3" ht="15.5" x14ac:dyDescent="0.35">
      <c r="A520" s="188" t="s">
        <v>1467</v>
      </c>
      <c r="B520" s="188" t="s">
        <v>1468</v>
      </c>
      <c r="C520" s="189">
        <v>1</v>
      </c>
    </row>
    <row r="521" spans="1:3" ht="15.5" x14ac:dyDescent="0.35">
      <c r="A521" s="188" t="s">
        <v>1469</v>
      </c>
      <c r="B521" s="188" t="s">
        <v>1470</v>
      </c>
      <c r="C521" s="189">
        <v>1</v>
      </c>
    </row>
    <row r="522" spans="1:3" ht="15.5" x14ac:dyDescent="0.35">
      <c r="A522" s="188" t="s">
        <v>1471</v>
      </c>
      <c r="B522" s="188" t="s">
        <v>1472</v>
      </c>
      <c r="C522" s="189">
        <v>1</v>
      </c>
    </row>
    <row r="523" spans="1:3" ht="15.5" x14ac:dyDescent="0.35">
      <c r="A523" s="188" t="s">
        <v>1473</v>
      </c>
      <c r="B523" s="188" t="s">
        <v>1474</v>
      </c>
      <c r="C523" s="189">
        <v>1</v>
      </c>
    </row>
    <row r="524" spans="1:3" ht="15.5" x14ac:dyDescent="0.35">
      <c r="A524" s="188" t="s">
        <v>1475</v>
      </c>
      <c r="B524" s="188" t="s">
        <v>1476</v>
      </c>
      <c r="C524" s="189">
        <v>1</v>
      </c>
    </row>
    <row r="525" spans="1:3" ht="15.5" x14ac:dyDescent="0.35">
      <c r="A525" s="188" t="s">
        <v>1477</v>
      </c>
      <c r="B525" s="188" t="s">
        <v>1478</v>
      </c>
      <c r="C525" s="189">
        <v>1</v>
      </c>
    </row>
    <row r="526" spans="1:3" ht="15.5" x14ac:dyDescent="0.35">
      <c r="A526" s="188" t="s">
        <v>1479</v>
      </c>
      <c r="B526" s="188" t="s">
        <v>1480</v>
      </c>
      <c r="C526" s="189">
        <v>1</v>
      </c>
    </row>
    <row r="527" spans="1:3" ht="15.5" x14ac:dyDescent="0.35">
      <c r="A527" s="188" t="s">
        <v>1481</v>
      </c>
      <c r="B527" s="188" t="s">
        <v>1482</v>
      </c>
      <c r="C527" s="189">
        <v>1</v>
      </c>
    </row>
    <row r="528" spans="1:3" ht="15.5" x14ac:dyDescent="0.35">
      <c r="A528" s="188" t="s">
        <v>1484</v>
      </c>
      <c r="B528" s="188" t="s">
        <v>1485</v>
      </c>
      <c r="C528" s="189">
        <v>1</v>
      </c>
    </row>
    <row r="529" spans="1:3" ht="15.5" x14ac:dyDescent="0.35">
      <c r="A529" s="188" t="s">
        <v>1486</v>
      </c>
      <c r="B529" s="188" t="s">
        <v>1487</v>
      </c>
      <c r="C529" s="189">
        <v>1</v>
      </c>
    </row>
    <row r="530" spans="1:3" ht="15.5" x14ac:dyDescent="0.35">
      <c r="A530" s="188" t="s">
        <v>1488</v>
      </c>
      <c r="B530" s="188" t="s">
        <v>1489</v>
      </c>
      <c r="C530" s="189">
        <v>1</v>
      </c>
    </row>
    <row r="531" spans="1:3" ht="15.5" x14ac:dyDescent="0.35">
      <c r="A531" s="188" t="s">
        <v>1490</v>
      </c>
      <c r="B531" s="188" t="s">
        <v>1491</v>
      </c>
      <c r="C531" s="189">
        <v>1</v>
      </c>
    </row>
    <row r="532" spans="1:3" ht="15.5" x14ac:dyDescent="0.35">
      <c r="A532" s="188" t="s">
        <v>1492</v>
      </c>
      <c r="B532" s="188" t="s">
        <v>1493</v>
      </c>
      <c r="C532" s="189">
        <v>1</v>
      </c>
    </row>
    <row r="533" spans="1:3" ht="15.5" x14ac:dyDescent="0.35">
      <c r="A533" s="188" t="s">
        <v>1494</v>
      </c>
      <c r="B533" s="188" t="s">
        <v>1495</v>
      </c>
      <c r="C533" s="189">
        <v>1</v>
      </c>
    </row>
    <row r="534" spans="1:3" ht="31" x14ac:dyDescent="0.35">
      <c r="A534" s="188" t="s">
        <v>1496</v>
      </c>
      <c r="B534" s="188" t="s">
        <v>1497</v>
      </c>
      <c r="C534" s="189">
        <v>1</v>
      </c>
    </row>
    <row r="535" spans="1:3" ht="31" x14ac:dyDescent="0.35">
      <c r="A535" s="188" t="s">
        <v>1498</v>
      </c>
      <c r="B535" s="188" t="s">
        <v>1499</v>
      </c>
      <c r="C535" s="189">
        <v>1</v>
      </c>
    </row>
    <row r="536" spans="1:3" ht="15.5" x14ac:dyDescent="0.35">
      <c r="A536" s="188" t="s">
        <v>1500</v>
      </c>
      <c r="B536" s="188" t="s">
        <v>1501</v>
      </c>
      <c r="C536" s="189">
        <v>1</v>
      </c>
    </row>
    <row r="537" spans="1:3" ht="15.5" x14ac:dyDescent="0.35">
      <c r="A537" s="188" t="s">
        <v>1502</v>
      </c>
      <c r="B537" s="188" t="s">
        <v>1503</v>
      </c>
      <c r="C537" s="189">
        <v>1</v>
      </c>
    </row>
    <row r="538" spans="1:3" ht="15.5" x14ac:dyDescent="0.35">
      <c r="A538" s="188" t="s">
        <v>1504</v>
      </c>
      <c r="B538" s="188" t="s">
        <v>1505</v>
      </c>
      <c r="C538" s="189">
        <v>1</v>
      </c>
    </row>
    <row r="539" spans="1:3" ht="15.5" x14ac:dyDescent="0.35">
      <c r="A539" s="188" t="s">
        <v>1506</v>
      </c>
      <c r="B539" s="188" t="s">
        <v>1514</v>
      </c>
      <c r="C539" s="189">
        <v>1</v>
      </c>
    </row>
    <row r="540" spans="1:3" ht="15.5" x14ac:dyDescent="0.35">
      <c r="A540" s="188" t="s">
        <v>1515</v>
      </c>
      <c r="B540" s="188" t="s">
        <v>1516</v>
      </c>
      <c r="C540" s="189">
        <v>1</v>
      </c>
    </row>
    <row r="541" spans="1:3" ht="15.5" x14ac:dyDescent="0.35">
      <c r="A541" s="188" t="s">
        <v>1517</v>
      </c>
      <c r="B541" s="188" t="s">
        <v>1518</v>
      </c>
      <c r="C541" s="189">
        <v>1</v>
      </c>
    </row>
    <row r="542" spans="1:3" ht="15.5" x14ac:dyDescent="0.35">
      <c r="A542" s="188" t="s">
        <v>1519</v>
      </c>
      <c r="B542" s="188" t="s">
        <v>1520</v>
      </c>
      <c r="C542" s="189">
        <v>1</v>
      </c>
    </row>
    <row r="543" spans="1:3" ht="15.5" x14ac:dyDescent="0.35">
      <c r="A543" s="188" t="s">
        <v>1521</v>
      </c>
      <c r="B543" s="188" t="s">
        <v>1522</v>
      </c>
      <c r="C543" s="189">
        <v>1</v>
      </c>
    </row>
    <row r="544" spans="1:3" ht="15.5" x14ac:dyDescent="0.35">
      <c r="A544" s="188" t="s">
        <v>1523</v>
      </c>
      <c r="B544" s="188" t="s">
        <v>1524</v>
      </c>
      <c r="C544" s="189">
        <v>1</v>
      </c>
    </row>
    <row r="545" spans="1:3" ht="15.5" x14ac:dyDescent="0.35">
      <c r="A545" s="188" t="s">
        <v>1525</v>
      </c>
      <c r="B545" s="188" t="s">
        <v>1526</v>
      </c>
      <c r="C545" s="189">
        <v>1</v>
      </c>
    </row>
    <row r="546" spans="1:3" ht="15.5" x14ac:dyDescent="0.35">
      <c r="A546" s="188" t="s">
        <v>1527</v>
      </c>
      <c r="B546" s="188" t="s">
        <v>1528</v>
      </c>
      <c r="C546" s="189">
        <v>1</v>
      </c>
    </row>
    <row r="547" spans="1:3" ht="15.5" x14ac:dyDescent="0.35">
      <c r="A547" s="188" t="s">
        <v>1529</v>
      </c>
      <c r="B547" s="188" t="s">
        <v>1530</v>
      </c>
      <c r="C547" s="189">
        <v>1</v>
      </c>
    </row>
    <row r="548" spans="1:3" ht="15.5" x14ac:dyDescent="0.35">
      <c r="A548" s="188" t="s">
        <v>1531</v>
      </c>
      <c r="B548" s="188" t="s">
        <v>1532</v>
      </c>
      <c r="C548" s="189">
        <v>1</v>
      </c>
    </row>
  </sheetData>
  <autoFilter ref="A1:U539"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E440F9-BA21-4607-B993-1C4CE41AC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43BBAE-A9CF-4031-917D-B1FA1BED2ED0}">
  <ds:schemaRefs>
    <ds:schemaRef ds:uri="http://schemas.microsoft.com/office/2006/documentManagement/types"/>
    <ds:schemaRef ds:uri="http://purl.org/dc/dcmitype/"/>
    <ds:schemaRef ds:uri="http://purl.org/dc/elements/1.1/"/>
    <ds:schemaRef ds:uri="2c75e67c-ed2d-4c91-baba-8aa4949e551e"/>
    <ds:schemaRef ds:uri="http://schemas.openxmlformats.org/package/2006/metadata/core-properties"/>
    <ds:schemaRef ds:uri="http://www.w3.org/XML/1998/namespace"/>
    <ds:schemaRef ds:uri="http://purl.org/dc/terms/"/>
    <ds:schemaRef ds:uri="http://schemas.microsoft.com/office/infopath/2007/PartnerControls"/>
    <ds:schemaRef ds:uri="33874043-1092-46f2-b7ed-3863b0441e79"/>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60FC36B4-81CD-4C65-BAD9-540B6A5FB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2023-11-27T23:36:26Z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