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A01F88F0-7F28-469B-B5D8-54314F185B01}" xr6:coauthVersionLast="47" xr6:coauthVersionMax="47" xr10:uidLastSave="{00000000-0000-0000-0000-000000000000}"/>
  <bookViews>
    <workbookView xWindow="-110" yWindow="-110" windowWidth="19420" windowHeight="10420" tabRatio="763" activeTab="1" xr2:uid="{00000000-000D-0000-FFFF-FFFF00000000}"/>
  </bookViews>
  <sheets>
    <sheet name="Dashboard" sheetId="1" r:id="rId1"/>
    <sheet name="Results" sheetId="8" r:id="rId2"/>
    <sheet name="Instructions" sheetId="9" r:id="rId3"/>
    <sheet name="Gen Test Cases" sheetId="13" r:id="rId4"/>
    <sheet name="MySQL 5.7" sheetId="18" r:id="rId5"/>
    <sheet name="MySQL 8.0" sheetId="17" r:id="rId6"/>
    <sheet name="Change Log" sheetId="11" r:id="rId7"/>
    <sheet name="New Release Changes" sheetId="19" r:id="rId8"/>
    <sheet name="Issue Code Table" sheetId="12" r:id="rId9"/>
  </sheets>
  <definedNames>
    <definedName name="_xlnm._FilterDatabase" localSheetId="3" hidden="1">'Gen Test Cases'!$A$2:$O$23</definedName>
    <definedName name="_xlnm._FilterDatabase" localSheetId="8" hidden="1">'Issue Code Table'!$A$1:$U$513</definedName>
    <definedName name="_xlnm._FilterDatabase" localSheetId="4" hidden="1">'MySQL 5.7'!$A$2:$AD$54</definedName>
    <definedName name="_xlnm._FilterDatabase" localSheetId="5" hidden="1">'MySQL 8.0'!$A$2:$AD$66</definedName>
    <definedName name="_xlnm.Print_Area" localSheetId="6">'Change Log'!$A$1:$D$9</definedName>
    <definedName name="_xlnm.Print_Area" localSheetId="0">Dashboard!$A$1:$C$45</definedName>
    <definedName name="_xlnm.Print_Area" localSheetId="2">Instructions!$A$1:$N$35</definedName>
    <definedName name="_xlnm.Print_Area" localSheetId="7">'New Release Changes'!$A$1:$D$3</definedName>
    <definedName name="_xlnm.Print_Area" localSheetId="1">Results!$A$1:$N$6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8" l="1"/>
  <c r="M11" i="8"/>
  <c r="E11" i="8"/>
  <c r="D11" i="8"/>
  <c r="C11" i="8"/>
  <c r="B11" i="8"/>
  <c r="AA4" i="17"/>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C29" i="8"/>
  <c r="AA4" i="13"/>
  <c r="AA5" i="13"/>
  <c r="AA6" i="13"/>
  <c r="AA7" i="13"/>
  <c r="AA8" i="13"/>
  <c r="AA9" i="13"/>
  <c r="AA10" i="13"/>
  <c r="AA11" i="13"/>
  <c r="AA12" i="13"/>
  <c r="AA13" i="13"/>
  <c r="AA14" i="13"/>
  <c r="AA15" i="13"/>
  <c r="AA16" i="13"/>
  <c r="AA17" i="13"/>
  <c r="AA18" i="13"/>
  <c r="AA19" i="13"/>
  <c r="AA20" i="13"/>
  <c r="AA21" i="13"/>
  <c r="AA22" i="13"/>
  <c r="AA23" i="13"/>
  <c r="O29" i="8"/>
  <c r="M29" i="8"/>
  <c r="E29" i="8"/>
  <c r="D29" i="8"/>
  <c r="B29" i="8"/>
  <c r="AA3" i="17"/>
  <c r="J36" i="8"/>
  <c r="K34" i="8"/>
  <c r="J34" i="8"/>
  <c r="K32" i="8"/>
  <c r="AA3" i="13"/>
  <c r="K14" i="8"/>
  <c r="J16" i="8"/>
  <c r="K16" i="8"/>
  <c r="J18" i="8"/>
  <c r="C21" i="8" l="1"/>
  <c r="C20" i="8"/>
  <c r="F15" i="8"/>
  <c r="E22" i="8"/>
  <c r="D21" i="8"/>
  <c r="I21" i="8" s="1"/>
  <c r="F22" i="8"/>
  <c r="E21" i="8"/>
  <c r="D20" i="8"/>
  <c r="I20" i="8" s="1"/>
  <c r="C19" i="8"/>
  <c r="F21" i="8"/>
  <c r="E20" i="8"/>
  <c r="D19" i="8"/>
  <c r="I19" i="8" s="1"/>
  <c r="C18" i="8"/>
  <c r="F20" i="8"/>
  <c r="E19" i="8"/>
  <c r="D18" i="8"/>
  <c r="I18" i="8" s="1"/>
  <c r="C17" i="8"/>
  <c r="F19" i="8"/>
  <c r="E18" i="8"/>
  <c r="D17" i="8"/>
  <c r="I17" i="8" s="1"/>
  <c r="C16" i="8"/>
  <c r="C15" i="8"/>
  <c r="H15" i="8" s="1"/>
  <c r="F18" i="8"/>
  <c r="E17" i="8"/>
  <c r="D16" i="8"/>
  <c r="I16" i="8" s="1"/>
  <c r="D15" i="8"/>
  <c r="I15" i="8" s="1"/>
  <c r="F17" i="8"/>
  <c r="H17" i="8" s="1"/>
  <c r="E16" i="8"/>
  <c r="C22" i="8"/>
  <c r="E15" i="8"/>
  <c r="F16" i="8"/>
  <c r="D22" i="8"/>
  <c r="I22" i="8" s="1"/>
  <c r="N29" i="8"/>
  <c r="J32" i="8" s="1"/>
  <c r="N11" i="8"/>
  <c r="J14" i="8" s="1"/>
  <c r="F11" i="8"/>
  <c r="F29" i="8"/>
  <c r="F36" i="8"/>
  <c r="E38" i="8"/>
  <c r="C33" i="8"/>
  <c r="F37" i="8"/>
  <c r="C40" i="8"/>
  <c r="E33" i="8"/>
  <c r="E35" i="8"/>
  <c r="F33" i="8"/>
  <c r="F40" i="8"/>
  <c r="C39" i="8"/>
  <c r="D39" i="8"/>
  <c r="I39" i="8" s="1"/>
  <c r="C38" i="8"/>
  <c r="C35" i="8"/>
  <c r="C34" i="8"/>
  <c r="F39" i="8"/>
  <c r="D33" i="8"/>
  <c r="I33" i="8" s="1"/>
  <c r="D34" i="8"/>
  <c r="I34" i="8" s="1"/>
  <c r="C37" i="8"/>
  <c r="E34" i="8"/>
  <c r="D37" i="8"/>
  <c r="I37" i="8" s="1"/>
  <c r="F38" i="8"/>
  <c r="D38" i="8"/>
  <c r="I38" i="8" s="1"/>
  <c r="E40" i="8"/>
  <c r="F35" i="8"/>
  <c r="H35" i="8" s="1"/>
  <c r="E39" i="8"/>
  <c r="C36" i="8"/>
  <c r="H36" i="8" s="1"/>
  <c r="D35" i="8"/>
  <c r="I35" i="8" s="1"/>
  <c r="F34" i="8"/>
  <c r="E36" i="8"/>
  <c r="D36" i="8"/>
  <c r="I36" i="8" s="1"/>
  <c r="D40" i="8"/>
  <c r="I40" i="8" s="1"/>
  <c r="E37" i="8"/>
  <c r="E23" i="8"/>
  <c r="E41" i="8"/>
  <c r="H19" i="8"/>
  <c r="H21" i="8"/>
  <c r="H33" i="8" l="1"/>
  <c r="H38" i="8"/>
  <c r="H40" i="8"/>
  <c r="H18" i="8"/>
  <c r="H37" i="8"/>
  <c r="H16" i="8"/>
  <c r="H22" i="8"/>
  <c r="H20" i="8"/>
  <c r="H34" i="8"/>
  <c r="H39" i="8"/>
  <c r="D23" i="8" l="1"/>
  <c r="G11" i="8" s="1"/>
  <c r="D41" i="8"/>
  <c r="G29" i="8" s="1"/>
</calcChain>
</file>

<file path=xl/sharedStrings.xml><?xml version="1.0" encoding="utf-8"?>
<sst xmlns="http://schemas.openxmlformats.org/spreadsheetml/2006/main" count="3658" uniqueCount="2473">
  <si>
    <t>Internal Revenue Service</t>
  </si>
  <si>
    <t>Office of Safeguards</t>
  </si>
  <si>
    <t xml:space="preserve"> ▪ SCSEM Subject: MySQL 5.6,  5.7, and 8.0</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</si>
  <si>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</si>
  <si>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</si>
  <si>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</si>
  <si>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</si>
  <si>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</si>
  <si>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</si>
  <si>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</si>
  <si>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</si>
  <si>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</si>
  <si>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</si>
  <si>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</si>
  <si>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</si>
  <si>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</si>
  <si>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</si>
  <si>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</si>
  <si>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DB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</si>
  <si>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</si>
  <si>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</si>
  <si>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</si>
  <si>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</si>
  <si>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</si>
  <si>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</si>
  <si>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</si>
  <si>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</si>
  <si>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</si>
  <si>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</si>
  <si>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</si>
  <si>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</si>
  <si>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</si>
  <si>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</si>
  <si>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</si>
  <si>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</si>
  <si>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</si>
  <si>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</si>
  <si>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</si>
  <si>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MySQL 5.7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</si>
  <si>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</si>
  <si>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</si>
  <si>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</si>
  <si>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</si>
  <si>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</si>
  <si>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</si>
  <si>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</si>
  <si>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</si>
  <si>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</si>
  <si>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</si>
  <si>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</si>
  <si>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</si>
  <si>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</si>
  <si>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</si>
  <si>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</si>
  <si>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</si>
  <si>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</si>
  <si>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</si>
  <si>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</si>
  <si>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</si>
  <si>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</si>
  <si>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</si>
  <si>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</si>
  <si>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MySQL 8.0 Results</t>
  </si>
  <si>
    <t>Instructions</t>
  </si>
  <si>
    <t>Introduction and Purpose:</t>
  </si>
  <si>
    <t>This SCSEM is used by the IRS Office of Safeguards to evaluate compliance with IRS Publication 1075 for agencies that have implemented a database systems to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</si>
  <si>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</si>
  <si>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</si>
  <si>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</si>
  <si>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</si>
  <si>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</si>
  <si>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</si>
  <si>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</si>
  <si>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</si>
  <si>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</si>
  <si>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</si>
  <si>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</si>
  <si>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</si>
  <si>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</si>
  <si>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</si>
  <si>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</si>
  <si>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</si>
  <si>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</si>
  <si>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</si>
  <si>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</si>
  <si>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</si>
  <si>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</si>
  <si>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</si>
  <si>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</si>
  <si>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</si>
  <si>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</si>
  <si>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</si>
  <si>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</si>
  <si>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</si>
  <si>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</si>
  <si>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</si>
  <si>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</si>
  <si>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</si>
  <si>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</si>
  <si>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</si>
  <si>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</si>
  <si>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</si>
  <si>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</si>
  <si>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</si>
  <si>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</si>
  <si>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</si>
  <si>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</si>
  <si>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</si>
  <si>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</si>
  <si>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</si>
  <si>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</si>
  <si>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</si>
  <si>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</si>
  <si>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</si>
  <si>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</si>
  <si>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 Rating</t>
  </si>
  <si>
    <t>Issue Code</t>
  </si>
  <si>
    <t>Issue Code Mapping</t>
  </si>
  <si>
    <t>Recommendation Statement</t>
  </si>
  <si>
    <t>CAP Statement</t>
  </si>
  <si>
    <t>Criticality Rating (Do Not Edit)</t>
  </si>
  <si>
    <t>MySQLGEN-01</t>
  </si>
  <si>
    <t>SA-22</t>
  </si>
  <si>
    <t>Unsupported System Components</t>
  </si>
  <si>
    <t>Test (Manual)</t>
  </si>
  <si>
    <t xml:space="preserve">Verify that system maintenance is in place and the database is supported by the vendor.
Each organization responsible for the management of a database shall ensure that unsupported DBMS software is removed or upgraded to a supported version prior to a vendor dropping support.
</t>
  </si>
  <si>
    <t xml:space="preserve">Execute the following SQL statement to identify the MySQL server version:
SHOW VARIABLES WHERE Variable_name LIKE "version";
Now compare the version with the security announcements from Oracle and/or the OS if the OS packages are used.
</t>
  </si>
  <si>
    <t xml:space="preserve">Support for the installed version has not expired.  Security updates or hot fixes are available to address any security flaws discovered.  </t>
  </si>
  <si>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</si>
  <si>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</si>
  <si>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</si>
  <si>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 xml:space="preserve">Upgrade the database to a vendor-supported version. Once deployed, harden the upgraded system in accordance with IRS standards using the corresponding SCSEM for a database. </t>
  </si>
  <si>
    <t>To close this finding, please provide a screenshot that includes the hostname, operating system or firmware version and patch level of the upgraded system. If new hardware is required, please provide a signed certification from the agency's CISO stating the legacy database server has been decommissioned and properly sanitized in accordance with IRS Publication 1075 with the agency's CAP.</t>
  </si>
  <si>
    <t>MySQLGEN-02</t>
  </si>
  <si>
    <t>SI-10</t>
  </si>
  <si>
    <t>Information Input Validation</t>
  </si>
  <si>
    <t>Determine mechanisms are in place to check the data input.</t>
  </si>
  <si>
    <t>Determine the mechanism(s) used to check data input to the database environment for completeness, accuracy and validity.</t>
  </si>
  <si>
    <t xml:space="preserve">Rules for checking the valid syntax of information system inputs (e.g., character set, length, numerical range, acceptable values) are in place to verify that inputs match specified definitions for format and content.  
Data that does not match the required format and content are rejected.
</t>
  </si>
  <si>
    <t>Limited</t>
  </si>
  <si>
    <t>HSI19</t>
  </si>
  <si>
    <t xml:space="preserve">HSI19: Data inputs are not being validated
</t>
  </si>
  <si>
    <t>Configure the database so that there are mechanisms in place to check data input to the database environment for completeness, accuracy, and validity.</t>
  </si>
  <si>
    <t>MySQLGEN-03</t>
  </si>
  <si>
    <t>IA-2</t>
  </si>
  <si>
    <t>Identification and Authentication</t>
  </si>
  <si>
    <t>Ensure identification and authentication controls are implemented.</t>
  </si>
  <si>
    <t xml:space="preserve">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</si>
  <si>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Identification and authentication is required at the operating system, database and application level within the database environment.
Automated processes that access the database are identified and authenticated using process account credentials.</t>
  </si>
  <si>
    <t>Significant</t>
  </si>
  <si>
    <t>HAC29</t>
  </si>
  <si>
    <t xml:space="preserve">HAC29: Access to system functionality without identification and authentication
</t>
  </si>
  <si>
    <t>Configure the database so that access to system functionality first requires identification and authentication.</t>
  </si>
  <si>
    <t>To close this finding, please provide database identification and authentication procedures with the agency's CAP.</t>
  </si>
  <si>
    <t>MySQLGEN-04</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</si>
  <si>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</si>
  <si>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</si>
  <si>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</si>
  <si>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</si>
  <si>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</si>
  <si>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HAC20</t>
  </si>
  <si>
    <t xml:space="preserve">HAC20: Agency duplicates usernames
</t>
  </si>
  <si>
    <t>Configure the database so that all usernames are unique.</t>
  </si>
  <si>
    <t>To close this finding, please provide a screenshot of the database access list with the agency's CAP.</t>
  </si>
  <si>
    <t>MySQLGEN-05</t>
  </si>
  <si>
    <t>IA-5</t>
  </si>
  <si>
    <t>Authenticator Management</t>
  </si>
  <si>
    <t>Verify password minimum character length requirements (authentication server or local accounts).</t>
  </si>
  <si>
    <t>Determine if password configurations meet IRS requirements for minimum length of 14 characters.</t>
  </si>
  <si>
    <t>Passwords are required to be a minimum of 14 characters in length.</t>
  </si>
  <si>
    <t>Change password length from 8 to 14 to comply with IRS current pub.</t>
  </si>
  <si>
    <t>HPW3</t>
  </si>
  <si>
    <t>HPW3: Minimum password length is too short</t>
  </si>
  <si>
    <t xml:space="preserve">Configure the database password complexity requirements so that passwords are a minimum of 14 characters in length. </t>
  </si>
  <si>
    <t>To close this finding, please provide a screenshot of the database/GPO password settings enforce the compliant password complexity requirements with the agency's CAP.</t>
  </si>
  <si>
    <t>MySQLGEN-06</t>
  </si>
  <si>
    <t>Verify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</si>
  <si>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</si>
  <si>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 xml:space="preserve">Passwords must have a minimum of one (1) alpha, and one (1) numeric or special character.  The password must have at least one uppercase and at least one lowercase letter.  </t>
  </si>
  <si>
    <t>Moderate</t>
  </si>
  <si>
    <t>HPW12</t>
  </si>
  <si>
    <t xml:space="preserve">HPW12: Passwords do not meet complexity requirements
</t>
  </si>
  <si>
    <t>Configure the database password complexity requirements so that passwords are a minimum of 1 alpha, 1 numeric and 1 special character.  The password also must have at least 1 uppercase and at least 1 lowercase letter.</t>
  </si>
  <si>
    <t>MySQLGEN-07</t>
  </si>
  <si>
    <t>Verify password change requirements (authentication server or local accounts).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</si>
  <si>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</si>
  <si>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</si>
  <si>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t>
  </si>
  <si>
    <t>HPW2</t>
  </si>
  <si>
    <t>HPW2: Password does not expire timely</t>
  </si>
  <si>
    <t>Configure the database password complexity requirements so that passwords are changed every 90 days for privileged users and for normal users.</t>
  </si>
  <si>
    <t>To close this finding, please provide a screenshot of the database/GPO password complexity requirements with the agency's CAP.</t>
  </si>
  <si>
    <t>MySQLGEN-08</t>
  </si>
  <si>
    <t>Verify password reuse requirements (authentication server or local accounts).</t>
  </si>
  <si>
    <t xml:space="preserve">Determine if password configurations meet IRS requirements for password history. Ask the administrator if users are prohibited from using their last 24 passwords. </t>
  </si>
  <si>
    <t>Users are prohibited from using their last 24 passwords.</t>
  </si>
  <si>
    <t>HPW6</t>
  </si>
  <si>
    <t xml:space="preserve">HPW6: Password history is insufficient
</t>
  </si>
  <si>
    <t>Configure the database password complexity requirements so users are prohibited from using their last 24 passwords.</t>
  </si>
  <si>
    <t>MySQLGEN-09</t>
  </si>
  <si>
    <t>AC-7</t>
  </si>
  <si>
    <t>Unsuccessful Logon Attempts</t>
  </si>
  <si>
    <t xml:space="preserve">The RDBMS enforces user account lockout.
The system locks user/administrator accounts after no more than three unsuccessful attempts to logon with an invalid password. </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</si>
  <si>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</si>
  <si>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</si>
  <si>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</si>
  <si>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</si>
  <si>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Configure the database to lock user accounts after three unsuccessful logon attempts.</t>
  </si>
  <si>
    <t>To close this finding, please provide screenshot showing the database user lockout threshold with the agency's CAP.</t>
  </si>
  <si>
    <t>MySQLGEN-10</t>
  </si>
  <si>
    <t>AC-3</t>
  </si>
  <si>
    <t>Access Enforcement</t>
  </si>
  <si>
    <t>Verify access restrictions are in place for database connections.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</si>
  <si>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</si>
  <si>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 xml:space="preserve">Access is restricted to authorized application end users, operating system administrators and database administrators.
Personnel who no longer require access to the database environment are promptly removed from the access list.
</t>
  </si>
  <si>
    <t>HAC11</t>
  </si>
  <si>
    <t>HAC11: User access was not established with concept of least privilege</t>
  </si>
  <si>
    <t>Configure the database with the concept of least privilege. Access must be restricted to authorized application end users, operating system administrators and database administrators only.</t>
  </si>
  <si>
    <t>To close this finding, please provide documentation showing the database access restrictions with the agency's CAP.</t>
  </si>
  <si>
    <t>MySQLGEN-11</t>
  </si>
  <si>
    <t>Verify account access is documented.</t>
  </si>
  <si>
    <t>Review account approval procedures to determine who approves access to the database.
Determine who has access to the database.</t>
  </si>
  <si>
    <t xml:space="preserve">All account access has a documented approval.
Agency personnel approve all access to the database.  All personnel who have access are approved and have a need for access.
</t>
  </si>
  <si>
    <t>HAC37</t>
  </si>
  <si>
    <t>HAC37:  Account management procedures are not implemented</t>
  </si>
  <si>
    <t>Implement an account management procedure and ensure agency personnel approve all access to the database.  All personnel who have access are approved and have a need for access.</t>
  </si>
  <si>
    <t>To close this finding, please provide documentation showing account management procedures are implemented with the agency's CAP.</t>
  </si>
  <si>
    <t>MySQLGEN-12</t>
  </si>
  <si>
    <t>Verify appropriate roles have been assigned to users.</t>
  </si>
  <si>
    <t>Determine if appropriate roles have been assigned.</t>
  </si>
  <si>
    <t>Varying level of roles have been established for access with no user having too high of privileges than necessary.</t>
  </si>
  <si>
    <t>HAC9</t>
  </si>
  <si>
    <t>HAC9: Accounts have not been created using user roles</t>
  </si>
  <si>
    <t>Configure the database so that varying level of roles have been established for access.</t>
  </si>
  <si>
    <t>To close this finding, please provide documentation showing that the database was configured with the concept of least privilege with the agency's CAP.</t>
  </si>
  <si>
    <t>MySQLGEN-13</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</si>
  <si>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</si>
  <si>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</si>
  <si>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</si>
  <si>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</si>
  <si>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</si>
  <si>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HAC4</t>
  </si>
  <si>
    <t xml:space="preserve">HAC4:  FTI is not labeled and is commingled with non-FTI
</t>
  </si>
  <si>
    <t>Design the database so that specific FTI data elements are recognizable (ex. Tax, IRS, Fed, etc.) If an agency has a database that is composed entirely of FTI, labeling at the database level would be sufficient.</t>
  </si>
  <si>
    <t>MySQLGEN-14</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</si>
  <si>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</si>
  <si>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</si>
  <si>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</si>
  <si>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</si>
  <si>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</si>
  <si>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 xml:space="preserve">HAU2
HAU5 </t>
  </si>
  <si>
    <t xml:space="preserve">HAU2: No auditing is being performed on the system
HAU5: Auditing is not performed on all data tables containing FTI
</t>
  </si>
  <si>
    <t>Configure the database so that it captures all changes made to data, including: additions, modifications, or deletions.</t>
  </si>
  <si>
    <t>To close this finding, please provide a sample of the Oracle audit logs with the agency's CAP.</t>
  </si>
  <si>
    <t>MySQLGEN-15</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</si>
  <si>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</si>
  <si>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</si>
  <si>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</si>
  <si>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</si>
  <si>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</si>
  <si>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HAU3
HAU18</t>
  </si>
  <si>
    <t xml:space="preserve">HAU3: Audit logs are not being reviewed
HAU18:  </t>
  </si>
  <si>
    <t>Review the database audit trail weekly or more frequently for potential anomalies.</t>
  </si>
  <si>
    <t>To close this finding, please provide evidence of the weekly audit log review process with the agency's CAP.</t>
  </si>
  <si>
    <t>MySQLGEN-16</t>
  </si>
  <si>
    <t>AU-8</t>
  </si>
  <si>
    <t>Time Stamps</t>
  </si>
  <si>
    <t>Checks to ensure system time is synchronized with an authoritative time server (e.g.. NIST, Naval Observatory, State Time Server)</t>
  </si>
  <si>
    <t>Interview the DBA to demonstrate the application provides time and date of the last change in data content. This may be demonstrated in application logs, audit logs, or database tables and logs.
Examine sample audit records (to be displayed by the DBA).</t>
  </si>
  <si>
    <t>An authoritative (U.S. IRS approved source) time-server is used. Approved sources include the US Naval Observatory NTP servers, NIST Internet Time Service, State NTP server.
The audit logs contain time and date of auditable events using the internal system clock.</t>
  </si>
  <si>
    <t>HAU11</t>
  </si>
  <si>
    <t>HAU11: NTP is not properly implemented</t>
  </si>
  <si>
    <t>Configure the database so that the audit records are synchronized with the agency's authoritative time server.</t>
  </si>
  <si>
    <t>MySQLGEN-17</t>
  </si>
  <si>
    <t>AU-9</t>
  </si>
  <si>
    <t>Protection of Audit Information</t>
  </si>
  <si>
    <t>Audit trails cannot be read or modified by non-administrator users.</t>
  </si>
  <si>
    <t>Interview the DBA to determine the application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</si>
  <si>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</si>
  <si>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</si>
  <si>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</si>
  <si>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Configure database log access so that no permissions are excessive.</t>
  </si>
  <si>
    <t>MySQLGEN-18</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</si>
  <si>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</si>
  <si>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</si>
  <si>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</si>
  <si>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</si>
  <si>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 xml:space="preserve">Personnel who review and clear audit logs are separate from personnel that perform non-audit administration.
</t>
  </si>
  <si>
    <t>Develop a process to review the audit logs so that personnel who review and clear audit logs are separate from those that perform non-audit administration.</t>
  </si>
  <si>
    <t>MySQLGEN-19</t>
  </si>
  <si>
    <t>AC-12</t>
  </si>
  <si>
    <t>Session Termination</t>
  </si>
  <si>
    <t>Verify that session termination is properly configured.</t>
  </si>
  <si>
    <t>Interview the DBA and review DB configurations to determine if there is a session termination after no more than 30 minutes of inactivity.</t>
  </si>
  <si>
    <t>The DB system terminates a remote session if there is a period of inactivity of  no more than 30 minutes.</t>
  </si>
  <si>
    <t>HRM5</t>
  </si>
  <si>
    <t xml:space="preserve">HRM5: User sessions do not terminate after the Publication 1075 period of inactivity
</t>
  </si>
  <si>
    <t>Configure the database to terminate user sessions after 30 minutes of inactivity.</t>
  </si>
  <si>
    <t>MySQLGEN-20</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</si>
  <si>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</si>
  <si>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</si>
  <si>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</si>
  <si>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</si>
  <si>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 xml:space="preserve">HAU7: Audit records are not retained per Publication 1075
</t>
  </si>
  <si>
    <t>Configure the database so that data is captured, backed up, and maintained for a minimum of seven years.</t>
  </si>
  <si>
    <t>MySQLGEN-21</t>
  </si>
  <si>
    <t>AC-23</t>
  </si>
  <si>
    <t>Data Mining Protection</t>
  </si>
  <si>
    <t>Employ agency-defined data mining prevention and detection techniques for agency-defined data storage objects to detect and protect against unauthorized data mining.</t>
  </si>
  <si>
    <t xml:space="preserve">Verify that the agency has 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</si>
  <si>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</si>
  <si>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</si>
  <si>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Other</t>
  </si>
  <si>
    <t>Info</t>
  </si>
  <si>
    <t>Criticality Ratings</t>
  </si>
  <si>
    <t>Test ID #</t>
  </si>
  <si>
    <t>Type</t>
  </si>
  <si>
    <t>Section Title</t>
  </si>
  <si>
    <t>Finding Statement (Internal Use Only)</t>
  </si>
  <si>
    <t>CIS section #</t>
  </si>
  <si>
    <t>CIS recommendation #</t>
  </si>
  <si>
    <t>Rationale Statement</t>
  </si>
  <si>
    <t>Remediation Procedure</t>
  </si>
  <si>
    <t>Remediation Statement (Internal Use Only)        </t>
  </si>
  <si>
    <t>CAP Request Statement (Internal Use Only)</t>
  </si>
  <si>
    <t>MySQL 5.7-1</t>
  </si>
  <si>
    <t>CM-6</t>
  </si>
  <si>
    <t>Configuration Settings</t>
  </si>
  <si>
    <t xml:space="preserve">Both </t>
  </si>
  <si>
    <t>Place Databases on Non-System Partitions</t>
  </si>
  <si>
    <t>It is generally accepted that host operating systems should include different filesystem partitions for different purposes. One set of filesystems are typically called "system partitions", and are generally reserved for host system/application operation. The other set of filesystems are typically called "non-system partitions", and such locations are generally reserved for storing data.</t>
  </si>
  <si>
    <t>Execute the following steps to assess this test case:
* Discover the datadir by executing the following SQL statement
show variables where variable_name = 'datadir';
* Using the returned datadir Value from the above query, execute the following in a system terminal
df -h &lt;datadir Value&gt;
The output returned from the df command above should not include root ('/'), "/var", or "/usr".</t>
  </si>
  <si>
    <t>The database has been placed on a non-system partition.</t>
  </si>
  <si>
    <t>The database has not been placed on a non-system partition.</t>
  </si>
  <si>
    <t>HCM9</t>
  </si>
  <si>
    <t>HCM9:  Systems are not deployed using the concept of least privilege</t>
  </si>
  <si>
    <t>Moving the database off the system partition will reduce the probability of denial of service via the exhaustion of available disk space to the operating system.</t>
  </si>
  <si>
    <t>Ensure that the database has been placed on a non-system partition. One method to achieve the recommended state is to execute the following command(s):
1) Choose a non-system partition new location for the MySQL data
2) Stop mysqld using a command like: service mysql stop
3) Copy the data using a command like: cp -rp &lt;datadir Value&gt; &lt;new location&gt;
4) Set the datadir location to the new location in the MySQL configuration file
5) Start mysqld using a command like: service mysql start
NOTE: On some Linux distributions you may need to additionally modify apparmor settings. For example, on a Ubuntu 14.04.1 system edit the file /etc/apparmor.d/usr.sbin.mysqld so that the datadir access is appropriate. The original might look like this:
# Allow data dir access
 /var/lib/mysql/ r,
 /var/lib/mysql/** rwk, 
Alter those two paths to be the new location you chose above. For example, if that new location were /media/mysql, then the /etc/apparmor.d/usr.sbin.mysqld file should include something like this:
# Allow data dir access
 /media/mysql/ r,
 /media/mysql/** rwk,</t>
  </si>
  <si>
    <t xml:space="preserve">Place Databases on Non-System Partitions. One method to achieve the recommended state is to execute the following:
1) Choose a non-system partition new location for the MySQL data
2) Stop mysqld using a command like: service mysql stop
3) Copy the data using a command like: cp -rp &lt;datadir Value&gt; &lt;new location&gt;
4) Set the datadir location to the new location in the MySQL configuration file
5) Start mysqld using a command like: service mysql start
NOTE: On some Linux distributions you may need to additionally modify apparmor settings. For example, on a Ubuntu 14.04.1 system edit the file /etc/apparmor.d/usr.sbin.mysqld so that the datadir access is appropriate. The original might look like this:
# Allow data dir access
/var/lib/mysql/ r,
/var/lib/mysql/** rwk, 
Alter those two paths to be the new location you chose above. For example, if that new location were /media/mysql, then the /etc/apparmor.d/usr.sbin.mysqld file should include something like this:
# Allow data dir access
/media/mysql/ r,
/media/mysql/** rwk,
</t>
  </si>
  <si>
    <t>To close this finding, please provide a screenshot showing the database has been placed on a non-system partition with the agency's CAP.</t>
  </si>
  <si>
    <t>MySQL 5.7-2</t>
  </si>
  <si>
    <t>AC-6</t>
  </si>
  <si>
    <t>Least Privilege</t>
  </si>
  <si>
    <t>MySQL RDMS on Linux Only</t>
  </si>
  <si>
    <t>Use Dedicated Least Privileged Account for MySQL Daemon/Service</t>
  </si>
  <si>
    <t>As with any service installed on a host, it can be provided with its own user context. Providing a dedicated user to the service provides the ability to precisely constrain the service within the larger host context.</t>
  </si>
  <si>
    <t>Execute the following command at a terminal prompt to assess this test case:
ps -ef | egrep "^mysql.*$"
If no lines are returned, then this is a finding.
NOTE: It is assumed that the MySQL user is mysql. Additionally, you may consider running sudo -l as the MySQL user or to check the sudoers file.</t>
  </si>
  <si>
    <t xml:space="preserve">A least privileged account has been created for this MySQL Daemon/Service. </t>
  </si>
  <si>
    <t xml:space="preserve">A least privileged account has not been created for this MySQL Daemon/Service. </t>
  </si>
  <si>
    <t>HAC6</t>
  </si>
  <si>
    <t>HAC6: Cannot determine who has access to FTI</t>
  </si>
  <si>
    <t>Utilizing a least privilege account for MySQL to execute as may reduce the impact of a MySQL-born vulnerability. A restricted account will be unable to access resources unrelated to MySQL, such as operating system configurations.</t>
  </si>
  <si>
    <t>Ensure that there is a dedicated non-privileged account for the MySQL Daemon/Service. One method to achieve the recommended state is to execute the following command(s):
Create a user which is only used for running MySQL and directly related processes. This user must not have administrative rights to the system.</t>
  </si>
  <si>
    <t>Use Dedicated Least Privileged Account for MySQL Daemon/Service. One method to achieve the recommended state is to execute the following:
Create a user which is only used for running MySQL and directly related processes. This user must not have administrative rights to the system.</t>
  </si>
  <si>
    <t>MySQL 5.7-3</t>
  </si>
  <si>
    <t>Verify that MYSQL_PWD Is Not Set</t>
  </si>
  <si>
    <t>MySQL can read a default database password from an environment variable called MYSQL_PWD. Avoiding use of this environment variable can better safeguard the confidentiality of MySQL credentials.</t>
  </si>
  <si>
    <t>To assess this test case, use the /proc filesystem to determine if MYSQL_PWD is currently set for any process
grep MYSQL_PWD /proc/*/environ 
This may return one entry for the process which is executing the grep command.</t>
  </si>
  <si>
    <t xml:space="preserve">The MYSQL_PWD environment is not in use and is not being read by default. </t>
  </si>
  <si>
    <t xml:space="preserve">The MYSQL_PWD environment is currently in use and is being read by default. </t>
  </si>
  <si>
    <t>HIA5</t>
  </si>
  <si>
    <t>HIA5: System does not properly control authentication process</t>
  </si>
  <si>
    <t>The use of the MYSQL_PWD environment variable implies the clear text storage of MySQL credentials. Avoiding this may increase assurance that the confidentiality of MySQL credentials is preserved.</t>
  </si>
  <si>
    <t>Ensure that the MYSQL_PWD variable is not in use. One method to achieve the recommended state is to execute the following command(s):
Check which users and/or scripts are setting MYSQL_PWD and change them to use a more secure method.</t>
  </si>
  <si>
    <t>Verify That the MYSQL_PWD Environment Variables is Not set. One method to achieve the recommended state is to execute the following:
Check which users and/or scripts are setting MYSQL_PWD and change them to use a more secure method.</t>
  </si>
  <si>
    <t>MySQL 5.7-4</t>
  </si>
  <si>
    <t>Dedicate Machine Running MySQL</t>
  </si>
  <si>
    <t>It is recommended that MySQL Server software be installed on a dedicated server. This architectural consideration affords flexibility in that the database server can be placed on a separate zone allowing access only from particular hosts and over particular protocols.</t>
  </si>
  <si>
    <t>Verify there are no other roles enabled for the underlying operating system and that no additional applications or services unrelated to the proper operation of the MySQL server software are installed.</t>
  </si>
  <si>
    <t xml:space="preserve">MySQL has been started using a dedicated machine. </t>
  </si>
  <si>
    <t xml:space="preserve">MySQL is not running on a dedicated machine. </t>
  </si>
  <si>
    <t>HCM7</t>
  </si>
  <si>
    <t>HCM7: Configuration management procedures do not exist</t>
  </si>
  <si>
    <t>The attack surface is reduced on a server with only the underlying operating system, MySQL server software, and any security or operational tooling that may be additionally installed. A smaller attack surface reduces the probability of the data within MySQL being compromised.</t>
  </si>
  <si>
    <t>Ensure that MySQL is running on a dedicated machine. One method to achieve the recommended state is to execute the following command(s):
Remove excess applications or services and/or remove unnecessary roles from the underlying operating system.</t>
  </si>
  <si>
    <t>Dedicate the Machine Running MySQL. One method to achieve the recommended state is to execute the following:
Remove excess applications or services and/or remove unnecessary roles from the underlying operating system.</t>
  </si>
  <si>
    <t>MySQL 5.7-5</t>
  </si>
  <si>
    <t>Do Not Specify Passwords in Command Line</t>
  </si>
  <si>
    <t>When a command is executed on the command line, for example mysql -u admin -ppassword, the password may be visible in the user's shell/command history or in the process list.</t>
  </si>
  <si>
    <t>Check the process or task list if the password is visible.
Check the shell or command history if the password is visible.</t>
  </si>
  <si>
    <t xml:space="preserve">Passwords are not being specified in the command line. </t>
  </si>
  <si>
    <t xml:space="preserve">Passwords are visible in the command line. </t>
  </si>
  <si>
    <t>HPW10</t>
  </si>
  <si>
    <t>HPW10: Passwords are allowed to be stored</t>
  </si>
  <si>
    <t>If the password is visible in the process list or user's shell/command history, an attacker will be able to access the MySQL database using the stolen credentials.</t>
  </si>
  <si>
    <t>Ensure that passwords are not visible in the shell/command history. One method to achieve the recommended state is to execute the following command(s):
Use -p without password and then enter the password when prompted, use a properly secured .my.cnf file, or store authentication information in encrypted format in .mylogin.cnf.</t>
  </si>
  <si>
    <t>Do Not Specify Passwords in the Command Line. One method to achieve the recommended state is to execute the following:
Use -p without password and then enter the password when prompted, use a properly secured .my.cnf file, or store authentication information in encrypted format in .mylogin.cnf.</t>
  </si>
  <si>
    <t>To close this finding, please provide a screenshot showing passwords are not being specified in the command line with the agency's CAP.</t>
  </si>
  <si>
    <t>MySQL 5.7-6</t>
  </si>
  <si>
    <t>Do Not Reuse User Accounts</t>
  </si>
  <si>
    <t>Database user accounts should not be reused for multiple applications or users.</t>
  </si>
  <si>
    <t>Each user should be linked to one of these
* system accounts
* a person
* an application</t>
  </si>
  <si>
    <t xml:space="preserve">Usernames are not being reused for newly-created accounts. </t>
  </si>
  <si>
    <t xml:space="preserve">Usernames are being re-used to make new accounts. </t>
  </si>
  <si>
    <t>HAC48</t>
  </si>
  <si>
    <t>HAC48: Usernames are not archived and may be re-issued to different users</t>
  </si>
  <si>
    <t>Utilizing unique database accounts across applications will reduce the impact of a compromised MySQL account.</t>
  </si>
  <si>
    <t>Ensure that usernames are not re-used from older accounts. One method to achieve the recommended state is to execute the following command(s):
Add/Remove users so that each user is only used for one specific purpose.</t>
  </si>
  <si>
    <t>Do Not Reuse Usernames. One method to achieve the recommended state is to execute the following:
Add/Remove users so that each user is only used for one specific purpose.</t>
  </si>
  <si>
    <t>MySQL 5.7-7</t>
  </si>
  <si>
    <t>Ensure datadir Has Appropriate Permissions and Ownership</t>
  </si>
  <si>
    <t>The data directory is the location of the MySQL databases.</t>
  </si>
  <si>
    <t>Perform the following steps to assess this test case:
* Execute the following SQL statement to determine the Value of datadir
show variables where variable_name = 'datadir';
* Execute the following command at a terminal prompt
ls -l &lt;datadir&gt;/.. | egrep "^d[r|w|x]{3}------\s*.\s*mysql\s*mysql\s*\d*.*mysql"
Lack of output implies a finding.</t>
  </si>
  <si>
    <t xml:space="preserve">The datadir has been set with the appropriate permissions. </t>
  </si>
  <si>
    <t xml:space="preserve">The datadir has not been set with the appropriate permissions. </t>
  </si>
  <si>
    <t>HAC13</t>
  </si>
  <si>
    <t>HAC13: Operating system configuration files have incorrect permissions</t>
  </si>
  <si>
    <t>Limiting the accessibility of these objects will protect the confidentiality, integrity, and availability of the MySQL database. If someone other than the MySQL user is allowed to read files from the data directory he or she might be able to read data from the mysql.user table which contains passwords. Additionally, the ability to create files can lead to denial of service, or might otherwise allow someone to gain access to specific data by manually creating a file with a view definition.</t>
  </si>
  <si>
    <t>Ensure that 'datadir' has been given proper permissions. One method to achieve the recommended state is to execute the following command(s):
chmod 700 &lt;datadir&gt;
chown mysql:mysql &lt;datadir&gt;</t>
  </si>
  <si>
    <t>Configure datadir to have appropriate permissions and ownership. One method to achieve the recommended state is to execute the following command(s):
chmod 700 &lt;datadir&gt;
chown mysql:mysql &lt;datadir&gt;</t>
  </si>
  <si>
    <t>MySQL 5.7-8</t>
  </si>
  <si>
    <t>Ensure log_bin_basename Files Have Appropriate Permissions and Ownership</t>
  </si>
  <si>
    <t>MySQL can operate using a variety of log files, each used for different purposes. These are the binary log, error log, slow query log, relay log, and general log. Because these are files on the host operating system, they are subject to the permissions and ownership structure provided by the host and may be accessible by users other than the MySQL user.</t>
  </si>
  <si>
    <t>Perform the following steps to assess this test case:
* Execute the following SQL statement to determine the Value of log_bin_basename
&lt;div&gt;
show variables like 'log_bin_basename';
* Execute the following command at a terminal prompt to list all log_bin_basename.* files
&lt;div&gt;
ls &lt;log_bin_basename&gt;.*&lt;/div&gt;
* For each file listed, execute the following command
ls -l &lt;log_bin_basename.nnnnn&gt; | egrep "^-[r|w]{2}-[r|w]{2}----\s*.*$"
Lack of output implies a finding.&lt;/div&gt;</t>
  </si>
  <si>
    <t xml:space="preserve">The 'log_bin_basename' files have been set with the appropriate permissions. </t>
  </si>
  <si>
    <t xml:space="preserve">The 'log_bin_basename' files have not been set with the appropriate permissions. </t>
  </si>
  <si>
    <t>Limiting the accessibility of these objects will protect the confidentiality, integrity, and availability of the MySQL logs.</t>
  </si>
  <si>
    <t>Ensure that 'log_bin_basename' files have been given proper permissions. One method to achieve the recommended state is to execute the following command(s):
chmod 660 &lt;log file&gt;
chown mysql:mysql &lt;log file&gt;</t>
  </si>
  <si>
    <t>Configure log_bin_basename Files to have appropriate permissions and ownership. One method to achieve the recommended state is to execute the following command(s):
chmod 660 &lt;log file&gt;
chown mysql:mysql &lt;log file&gt;</t>
  </si>
  <si>
    <t>MySQL 5.7-9</t>
  </si>
  <si>
    <t>Ensure log_error Has Appropriate Permissions and Ownership</t>
  </si>
  <si>
    <t>MySQL can operate using a variety of log files, each used for different purposes. These are the binary log, error log, slow query log, relay log, audit log and general log. Because these are files on the host operating system, they are subject to the permissions and ownership structure provided by the host and may be accessible by users other than the MySQL user.</t>
  </si>
  <si>
    <t>Perform the following steps to assess this test case:
* Execute the following SQL statement to determine the Value of log_error
&lt;div&gt;
show variables like 'log_error';
* Execute the following command at a terminal prompt to list all log_error.* files
&lt;div&gt;
ls &lt;log_error&gt;.*&lt;/div&gt;
* For each file listed, execute the following command
ls -l &lt;log_error&gt; | egrep "^-[r|w]{2}-[r|w]{2}----\s*.*$"
Lack of output implies a finding.&lt;/div&gt;</t>
  </si>
  <si>
    <t xml:space="preserve">The 'log_error' files have been set with the appropriate permissions. </t>
  </si>
  <si>
    <t xml:space="preserve">The 'log_error' files have not been set with the appropriate permissions. </t>
  </si>
  <si>
    <t>Ensure that 'log_error' files have been given proper permissions. One method to achieve the recommended state is to execute the following command(s):
chmod 660 &lt;log file&gt;
chown mysql:mysql &lt;log file&gt;</t>
  </si>
  <si>
    <t>Configure log_error to have appropriate permissions and ownership. One method to achieve the recommended state is to execute the following command(s):
chmod 660 &lt;log file&gt;
chown mysql:mysql &lt;log file&gt;</t>
  </si>
  <si>
    <t>MySQL 5.7-10</t>
  </si>
  <si>
    <t>Ensure slow_query_log Has Appropriate Permissions and Ownership</t>
  </si>
  <si>
    <t>Perform the following steps to assess this test case:
* Execute the following SQL statement to determine the Value of slow_query_log_file
&lt;div&gt;
show variables like 'slow_query_log_file';
* Execute the following command at a terminal prompt to list all slow_query_log_file.* files
&lt;div&gt;
ls &lt;slow_query_log_file&gt;.*&lt;/div&gt;
* For each file listed, execute the following command
ls -l &lt;slow_query_log_file&gt; | egrep "^-[r|w]{2}-[r|w]{2}----\s*.*$"
Lack of output implies a finding.&lt;/div&gt;</t>
  </si>
  <si>
    <t xml:space="preserve">The 'slow_query_log' files have been set with the appropriate permissions. </t>
  </si>
  <si>
    <t xml:space="preserve">The 'slow_query_log' files have not been set with the appropriate permissions. </t>
  </si>
  <si>
    <t>Ensure that 'slow_query_log' files have been given proper permissions. One method to achieve the recommended state is to execute the following command(s):
chmod 660 &lt;log file&gt;
chown mysql:mysql &lt;log file&gt;</t>
  </si>
  <si>
    <t>Configure slow_query_log to have appropriate permissions and ownership. One method to achieve the recommended state is to execute the following command(s):
chmod 660 &lt;log file&gt;
chown mysql:mysql &lt;log file&gt;</t>
  </si>
  <si>
    <t>MySQL 5.7-11</t>
  </si>
  <si>
    <t>Ensure relay_log_basename Files Have Appropriate Permissions and Ownership</t>
  </si>
  <si>
    <t>Perform the following steps to assess this test case:
* Execute the following SQL statement to determine the Value of relay_log_basename
&lt;div&gt;
show variables like 'relay_log_basename';
* Execute the following command at a terminal prompt to list all relay_log_basename.* files
&lt;div&gt;
ls &lt;relay_log_basename&gt;.*&lt;/div&gt;
* For each file listed, execute the following command
ls -l &lt;relay_log_basename&gt; | egrep "^-[r|w]{2}-[r|w]{2}----\s*.*$"
Lack of output implies a finding.&lt;/div&gt;</t>
  </si>
  <si>
    <t xml:space="preserve">The 'relay_log_basename' files have been set with the appropriate permissions. </t>
  </si>
  <si>
    <t xml:space="preserve">The 'relay_log_basename' files have not been set with the appropriate permissions. </t>
  </si>
  <si>
    <t>Ensure that 'relay_log_basename' files have been given proper permissions. One method to achieve the recommended state is to execute the following command(s):
chmod 660 &lt;log file&gt;
chown mysql:mysql &lt;log file&gt;</t>
  </si>
  <si>
    <t>Configure relay_log_basename to have appropriate permissions and ownership. One method to achieve the recommended state is to execute the following command(s):
chmod 660 &lt;log file&gt;
chown mysql:mysql &lt;log file&gt;</t>
  </si>
  <si>
    <t>MySQL 5.7-12</t>
  </si>
  <si>
    <t>Ensure general_log_file Has Appropriate Permissions and Ownership</t>
  </si>
  <si>
    <t>Perform the following steps to assess this test case:
* Execute the following SQL statement to determine the Value of general_log_file
&lt;div&gt;
show variables like 'general_log_file'; 
* Execute the following command at a terminal prompt to list all general_log_file.* files
&lt;div&gt;
ls &lt;general_log_file&gt;.*&lt;/div&gt;
* For each file listed, execute the following command
ls -l &lt;general_log_file&gt; | egrep "^-[r|w]{2}-[r|w]{2}----\s*.*$"
Lack of output implies a finding.&lt;/div&gt;</t>
  </si>
  <si>
    <t xml:space="preserve">The 'general_log_file' files have been set with the appropriate permissions. </t>
  </si>
  <si>
    <t xml:space="preserve">The 'general_log_file' files have not been set with the appropriate permissions. </t>
  </si>
  <si>
    <t>Ensure that 'general_log_file files have been given proper permissions. One method to achieve the recommended state is to execute the following command(s):
chmod 660 &lt;log file&gt;
chown mysql:mysql &lt;log file&gt;</t>
  </si>
  <si>
    <t>Configure general_log_file to have appropriate permissions and ownership. One method to achieve the recommended state is to execute the following command(s):
chmod 660 &lt;log file&gt;
chown mysql:mysql &lt;log file&gt;</t>
  </si>
  <si>
    <t>MySQL 5.7-13</t>
  </si>
  <si>
    <t>Ensure SSL Key Files Have Appropriate Permissions and Ownership</t>
  </si>
  <si>
    <t>When configured to use SSL/TLS, MySQL relies on key files, which are stored on the host's filesystem. These key files are subject to the host's permissions and ownership structure.</t>
  </si>
  <si>
    <t>To assess this test case, locate the SSL key in use by executing the following SQL statement to get the Value of ssl_key:
show variables where variable_name = 'ssl_key'; 
Then, execute the following command to assess the permissions of the Value:
ls -l &lt;ssl_key Value&gt; | egrep "^-r--------[ \t]*.[ \t]*mysql[ \t]*mysql.*$"
Lack of output from the above command implies a finding.</t>
  </si>
  <si>
    <t xml:space="preserve">SSL key files have been protected using appropriate permissions. </t>
  </si>
  <si>
    <t xml:space="preserve">SSL key files have not been protected using appropriate permissions. </t>
  </si>
  <si>
    <t>Limiting the accessibility of these objects will protect the confidentiality, integrity, and availability of the MySQL database and the communication with the client.
	If the contents of the SSL key file is known to an attacker he or she might impersonate the server. This can be used for a man-in-the-middle attack.
	Depending on the SSL cipher suite the key might also be used to decipher previously captured network traffic.</t>
  </si>
  <si>
    <t>Ensure that SSL Key files have been given proper permissions. One method to achieve the recommended state is to execute the following command(s):
chown mysql:mysql &lt;ssl_key Value&gt;
chmod 400 &lt;ssl_key Value&gt;</t>
  </si>
  <si>
    <t>Configure  SSL Key Files to have appropriate permissions and ownership. One method to achieve the recommended state is to execute the following command(s):
chown mysql:mysql &lt;ssl_key Value&gt;
chmod 400 &lt;ssl_key Value&gt;</t>
  </si>
  <si>
    <t>MySQL 5.7-14</t>
  </si>
  <si>
    <t>Ensure Plugin Directory Has Appropriate Permissions and Ownership</t>
  </si>
  <si>
    <t>The plugin directory is the location of the MySQL plugins. Plugins are storage engines or user defined functions (UDFs).</t>
  </si>
  <si>
    <t>To assess this test case, execute the following SQL statement to discover the Value of plugin_dir:
show variables where variable_name = 'plugin_dir';
Then, execute the following command at a terminal prompt (using the discovered plugin_dir Value) to determine the permissions and ownership.
ls -l &lt;plugin_dir Value&gt;/.. | egrep "^drwxr[-w]xr[-w]x[ \t]*[0-9][ \t]*mysql[ \t]*mysql.*plugin.*$"
Lack of output implies a finding.
NOTE: Permissions are intended to be either 775 or 755.</t>
  </si>
  <si>
    <t xml:space="preserve">The plugin directory has been given appropriate permissions. </t>
  </si>
  <si>
    <t xml:space="preserve">The plugin directory has not been given appropriate permissions. </t>
  </si>
  <si>
    <t>Limiting the accessibility of these objects will protect the confidentiality, integrity, and availability of the MySQL database. If someone can modify plugins then these plugins might be loaded when the server starts and the code will get executed.</t>
  </si>
  <si>
    <t>Ensure that the Plugin Directory has been given proper permissions. One method to achieve the recommended state is to execute the following command(s):
chmod 775 &lt;plugin_dir Value&gt; (or use 755)
chown mysql:mysql &lt;plugin_dir Value&gt;</t>
  </si>
  <si>
    <t>Configure Plugin Directory to have appropriate permissions and ownership. One method to achieve the recommended state is to execute the following command(s):
chmod 775 &lt;plugin_dir Value&gt; (or use 755)
chown mysql:mysql &lt;plugin_dir Value&gt;</t>
  </si>
  <si>
    <t>MySQL 5.7-15</t>
  </si>
  <si>
    <t>Ensure audit_log_file has Appropriate Permissions and Ownership</t>
  </si>
  <si>
    <t>To assess this test case, execute the following SQL statement to discover the audit_log_file value:
show global variables where variable_name='audit_log_file'; 
NOTE: If you see the audit file name but no path, the default path will be the path assigned to the datadir variable.
Then, execute the following command at a terminal prompt (using the discovered audit_log_file value):
ls -l &lt;audit_log_file&gt; | egrep "^-rw[-x]rw[-x][-r][-w][-x][ \t]*[0-9][ \t]*mysql[ \t]*mysql.*$"</t>
  </si>
  <si>
    <t xml:space="preserve">The 'audit_log_file' files have been set with the appropriate permissions. </t>
  </si>
  <si>
    <t xml:space="preserve">The 'audit_log_file' files have not been set with the appropriate permissions. </t>
  </si>
  <si>
    <t>Ensure that the 'audit_log_file' has been given proper permissions. One method to achieve the recommended state is to execute the following command(s):
chmod 660 &lt;audit_log_file&gt;
chown mysql:mysql &lt;audit_log_file&gt;</t>
  </si>
  <si>
    <t>Configure audit_log_file to have appropriate permissions and ownership. One method to achieve the recommended state is to execute the following command(s):
chmod 660 &lt;audit_log_file&gt;
chown mysql:mysql &lt;audit_log_file&gt;</t>
  </si>
  <si>
    <t>MySQL 5.7-16</t>
  </si>
  <si>
    <t>SI-2</t>
  </si>
  <si>
    <t>Flaw Remediation</t>
  </si>
  <si>
    <t xml:space="preserve">MySQL RDBMS Only </t>
  </si>
  <si>
    <t>Ensure Latest Security Patches Are Applied</t>
  </si>
  <si>
    <t>Periodically, updates to MySQL server are released to resolve bugs, mitigate vulnerabilities, and provide new features. It is recommended that MySQL installations are up to date with the latest security updates.</t>
  </si>
  <si>
    <t>Execute the following SQL statement to identify the MySQL server version:
SHOW VARIABLES WHERE Variable_name LIKE "version";
Now compare the version with the security announcements from Oracle and/or the OS if the OS packages are used.</t>
  </si>
  <si>
    <t xml:space="preserve">The latest updates and patches have been applied. </t>
  </si>
  <si>
    <t xml:space="preserve">The latest updates and patches have not been applied. </t>
  </si>
  <si>
    <t>HSI2</t>
  </si>
  <si>
    <t>HSI2: System patch level is insufficient</t>
  </si>
  <si>
    <t>Maintaining currency with MySQL patches will help reduce risk associated with known vulnerabilities present in the MySQL server.
	Without the latest security patches MySQL might have known vulnerabilities which might be used by an attacker to gain access.</t>
  </si>
  <si>
    <t>Ensure that the latest updates and patches have been applied. One method to achieve the recommended state is to execute the following command(s):
Install the latest patches for your version or upgrade to the latest version.</t>
  </si>
  <si>
    <t>Install the latest patches for your version or upgrade to the latest version.</t>
  </si>
  <si>
    <t>To close this finding, please provide a screenshot showing the latest updates and patches have been applied with the agency's CAP.</t>
  </si>
  <si>
    <t>MySQL 5.7-17</t>
  </si>
  <si>
    <t>CM-7</t>
  </si>
  <si>
    <t>Least Functionality</t>
  </si>
  <si>
    <t>Ensure the test Database Is Not Installed</t>
  </si>
  <si>
    <t>The default MySQL installation comes with an unused database called test. It is recommended that the test database be dropped.</t>
  </si>
  <si>
    <t>Execute the following SQL statement to determine if the test database is present:
SHOW DATABASES LIKE 'test';
The above SQL statement will return zero rows</t>
  </si>
  <si>
    <t xml:space="preserve">The test database has been removed from the system. </t>
  </si>
  <si>
    <t xml:space="preserve">The test database has not been removed from the system. </t>
  </si>
  <si>
    <t>HCM45</t>
  </si>
  <si>
    <t>HCM45: System configuration provides additional attack surface</t>
  </si>
  <si>
    <t>The test database can be accessed by all users and can be used to consume system resources. Dropping the test database will reduce the attack surface of the MySQL server.</t>
  </si>
  <si>
    <t>Ensure that the test database has been removed. One method to achieve the recommended state is to execute the following command(s):
DROP DATABASE "test";
Note: mysql_secure_installation performs this operation as well as other security-related activities.</t>
  </si>
  <si>
    <t>Remove Test Databases from production servers. One method to achieve the recommended state is to to execute the following command(s):
DROP DATABASE "test";
Note: mysql_secure_installation performs this operation as well as other security-related activities.</t>
  </si>
  <si>
    <t>To close this finding, please provide a screenshot showing the test database has been removed from the system with the agency's CAP.</t>
  </si>
  <si>
    <t>MySQL 5.7-18</t>
  </si>
  <si>
    <t>Ensure local_infile Is Disabled</t>
  </si>
  <si>
    <t>The local_infile parameter dictates whether files located on the MySQL client's computer can be loaded or selected via LOAD DATA INFILE or SELECT local_file.</t>
  </si>
  <si>
    <t>Execute the following SQL statement and ensure the Value field is set to OFF:
SHOW VARIABLES WHERE Variable_name = 'local_infile';</t>
  </si>
  <si>
    <t>The local_infile parameter has been disabled.</t>
  </si>
  <si>
    <t>The local_infile parameter has not been disabled.</t>
  </si>
  <si>
    <t>HCM10</t>
  </si>
  <si>
    <t>HCM10: System has unneeded functionality installed</t>
  </si>
  <si>
    <t>Disabling local_infile reduces an attacker's ability to read sensitive files off the affected server via a SQL injection vulnerability.</t>
  </si>
  <si>
    <t>Ensure that 'local_infile' has been disabled. One method to achieve the recommended state is to execute the following command(s):
Add the following line to the [mysqld] section of the MySQL configuration file and restart the MySQL service:
local-infile=0</t>
  </si>
  <si>
    <t>Disable 'local_infile'. One method to achieve the recommended state is to to execute the following command(s):
Add the following line to the [mysqld] section of the MySQL configuration file and restart the MySQL service:
local-infile=0</t>
  </si>
  <si>
    <t>To close this finding, please provide screenshot showing local_infile has been disabled with the agency's CAP.</t>
  </si>
  <si>
    <t>MySQL 5.7-19</t>
  </si>
  <si>
    <t>Ensure mysqld Is Not Started with --skip-grant-tables</t>
  </si>
  <si>
    <t>This option causes mysqld to start without using the privilege system.</t>
  </si>
  <si>
    <t>Perform the following to determine if the recommended state is in place:
* Open the MySQL configuration (e.g. my.cnf) file and search for skip-grant-tables
* Ensure skip-grant-tables is set to FALSE</t>
  </si>
  <si>
    <t xml:space="preserve">The 'mysqld' option is not being started with the '--skip-grant-tables' command. </t>
  </si>
  <si>
    <t xml:space="preserve">The 'mysqld' option is being started with the '--skip-grant-tables' command. </t>
  </si>
  <si>
    <t>If this option is used, all clients of the affected server will have unrestricted access to all databases.</t>
  </si>
  <si>
    <t>Ensure that '--skip-grant-tables' does not start when the 'mysqld' is run. One method to achieve the recommended state is to execute the following command(s):
Open the MySQL configuration (e.g. my.cnf) file and set:
skip-grant-tables = FALSE</t>
  </si>
  <si>
    <t>Ensure mysqld is Not Started With --skip-grant-tables. One method to achieve the recommended state is to execute the following:
Open the MySQL configuration (e.g. my.cnf) file and set:
skip-grant-tables = FALSE</t>
  </si>
  <si>
    <t>To close this finding, please provide a screenshot showing the skip-grant-tables has been set to FALSE  with the agency's CAP.</t>
  </si>
  <si>
    <t>MySQL 5.7-20</t>
  </si>
  <si>
    <t>Ensure --skip-symbolic-links Is Enabled</t>
  </si>
  <si>
    <t>The symbolic-links and skip-symbolic-links options for MySQL determine whether symbolic link support is available. When use of symbolic links are enabled, they have different effects depending on the host platform. When symbolic links are disabled, then symbolic links stored in files or entries in tables are not used by the database.</t>
  </si>
  <si>
    <t>Execute the following SQL statement to assess this test case:
SHOW variables LIKE 'have_symlink';
Ensure the Value returned is DISABLED.</t>
  </si>
  <si>
    <t xml:space="preserve">The '--skip-symbolic-links' option has been enabled. </t>
  </si>
  <si>
    <t xml:space="preserve">The '--skip-symbolic-links' option has not been enabled. </t>
  </si>
  <si>
    <t>Prevents sym links being used for data base files. This is especially important when MySQL is executing as root as arbitrary files may be overwritten. The symbolic-links option might allow someone to direct actions by to MySQL server to other files and/or directories.</t>
  </si>
  <si>
    <t>Ensure '--skip-symbolic-links' Is set to 'YES.' One method to achieve the recommended state is to execute the following command(s):
Open the MySQL configuration file (my.cnf)
Locate skip_symbolic_links in the configuration
Set the skip_symbolic_links to YES
NOTE: If skip_symbolic_links does not exist, add it to the configuration file in the mysqld section.</t>
  </si>
  <si>
    <t>Set -skip-symbolic Links to YES. One method to achieve the recommended state is to execute the following:
Open the MySQL configuration file (my.cnf)
Locate skip_symbolic_links in the configuration
Set the skip_symbolic_links to YES
NOTE: If skip_symbolic_links does not exist, add it to the configuration file in the mysqld section.</t>
  </si>
  <si>
    <t>To close this finding, please provide a screenshot showing the--skip-symbolic-links has been set to yes with the agency's CAP.</t>
  </si>
  <si>
    <t>MySQL 5.7-21</t>
  </si>
  <si>
    <t>Ensure the daemon_memcached Plugin Is Disabled</t>
  </si>
  <si>
    <t>The InnoDB Memcached Plugin allows users to access data stored in InnoDB with the Memcached protocol.</t>
  </si>
  <si>
    <t>Execute the following SQL statement to assess this test case:
SELECT * FROM information_schema.plugins WHERE PLUGIN_NAME='daemon_memcached' 
Ensure that no rows are returned.</t>
  </si>
  <si>
    <t xml:space="preserve">The 'daemon_memcached' plugin has been disabled. </t>
  </si>
  <si>
    <t xml:space="preserve">The 'daemon_memcached' plugin has not been disabled. </t>
  </si>
  <si>
    <t>By default the plugin doesn't do authentication, which means that anyone with access to the TCP/IP port of the plugin can access and modify the data. However, not all data is exposed by default.</t>
  </si>
  <si>
    <t>Ensure the 'daemon_memcached' is disabled. One method to achieve the recommended state is to execute the following command(s):
uninstall plugin daemon_memcached; 
This uninstalls the Memcached plugin from the MySQL server.</t>
  </si>
  <si>
    <t>Disable the daemon_memcached Plugin. One method to achieve the recommended state is to execute the following SQL command(s):
uninstall plugin daemon_memcached; 
This uninstalls the Memcached plugin from the MySQL server.</t>
  </si>
  <si>
    <t>To close this finding, please provide a screenshot showing the daemon_memcached plugin has been disabled with the agency's CAP.</t>
  </si>
  <si>
    <t>MySQL 5.7-22</t>
  </si>
  <si>
    <t>Ensure secure_file_priv Is Not Empty</t>
  </si>
  <si>
    <t>The secure_file_priv option restricts to paths used by LOAD DATA INFILE or SELECT local_file. It is recommended that this option be set to a file system location that contains only resources expected to be loaded by MySQL.</t>
  </si>
  <si>
    <t>Execute the following SQL statement and ensure one row is returned: 
SHOW GLOBAL VARIABLES WHERE Variable_name = 'secure_file_priv' AND Value&lt;&gt;'';
Note: The Value should contain a valid path.</t>
  </si>
  <si>
    <t xml:space="preserve">The 'secure_file_priv' option has been set to a file system location. </t>
  </si>
  <si>
    <t xml:space="preserve">The 'secure_file_priv' option has not been set to a file system location. </t>
  </si>
  <si>
    <t>Setting secure_file_priv reduces an attacker's ability to read sensitive files off the affected server via a SQL injection vulnerability.</t>
  </si>
  <si>
    <t>Ensure that the 'secure_file_priv' value is not empty. One method to achieve the recommended state is to execute the following command(s):
Add the following line to the [mysqld] section of the MySQL configuration file and restart the MySQL service:
secure_file_priv=_&lt;path_to_load_directory&gt;_</t>
  </si>
  <si>
    <t>Ensure secure_file_priv Is Not Empty. One method to achieve the recommended state is to execute the following:
Add the following line to the [mysqld] section of the MySQL configuration file and restart the MySQL service:
secure_file_priv=_&lt;path_to_load_directory&gt;</t>
  </si>
  <si>
    <t>To close this finding, please provide a screenshot showing secure_file_priv option has been set to a file system location with the agency's CAP.</t>
  </si>
  <si>
    <t>MySQL 5.7-23</t>
  </si>
  <si>
    <t>Ensure Only Administrative Users Have Full Database Access</t>
  </si>
  <si>
    <t>The mysql.user and mysql.db tables list a variety of privileges that can be granted (or denied) to MySQL users. Some of the privileges of concern include: Select_priv, Insert_priv, Update_priv, Delete_priv, Drop_priv, and so on. Typically, these privileges should not be available to every MySQL user and often are reserved for administrative use only.</t>
  </si>
  <si>
    <t>Execute the following SQL statement(s) to assess this test case:
SELECT user, host 
FROM mysql.user 
WHERE (Select_priv = 'Y')
 OR (Insert_priv = 'Y') 
 OR (Update_priv = 'Y') 
 OR (Delete_priv = 'Y') 
 OR (Create_priv = 'Y') 
 OR (Drop_priv = 'Y');
SELECT user, host 
FROM mysql.db 
WHERE db = 'mysql' 
 AND ((Select_priv = 'Y') 
 OR (Insert_priv = 'Y') 
 OR (Update_priv = 'Y') 
 OR (Delete_priv = 'Y') 
 OR (Create_priv = 'Y')
 OR (Drop_priv = 'Y'));
Ensure all users returned are administrative users.</t>
  </si>
  <si>
    <t xml:space="preserve">Only administrators have been given full access to the database. </t>
  </si>
  <si>
    <t xml:space="preserve">Non-privileged users have been given full access to the database. </t>
  </si>
  <si>
    <t>Limiting the accessibility of the 'mysql' database will protect the confidentiality, integrity, and availability of the data housed within MySQL. A user which has direct access to mysql.* might view password hashes, change permissions, or alter or destroy information intentionally or unintentionally.</t>
  </si>
  <si>
    <t>Ensure that full access is limited to Administrators only. One method to achieve the recommended state is to execute the following command(s):
Enumerate non-administrative users resulting from the audit procedure
For each non-administrative user, use the REVOKE statement to remove privileges as appropriate</t>
  </si>
  <si>
    <t>Ensure Only Administrative Users Have Full Database Access. One method to achieve the recommended state is to execute the following:
1) Enumerate non-administrative users resulting from the audit procedure.
2) For each non-administrative user, use the REVOKE statement to remove privileges as appropriate.</t>
  </si>
  <si>
    <t>To close this finding, please provide a screenshot showing only administrators have been given full access to the database with the agency's CAP.</t>
  </si>
  <si>
    <t>MySQL 5.7-24</t>
  </si>
  <si>
    <t>Ensure file_priv Is Not Set to Y for Non-Administrative Users</t>
  </si>
  <si>
    <t>The File_priv privilege found in the mysql.user table is used to allow or disallow a user from reading and writing files on the server host. Any user with the File_priv right granted has the ability to:
* Read files from the local file system that are readable by the MySQL server (this includes world-readable files)
* Write files to the local file system where the MySQL server has write access</t>
  </si>
  <si>
    <t>Execute the following SQL statement to audit this setting
select user, host from mysql.user where File_priv = 'Y'; 
Ensure only administrative users are returned in the result set.</t>
  </si>
  <si>
    <t xml:space="preserve">The 'file_priv' file in the mysql.user table has not been set to 'Y for Non-Administrative users. </t>
  </si>
  <si>
    <t xml:space="preserve">The 'file_priv' file in the mysql.user table has been set to 'Y for Non-Administrative users. </t>
  </si>
  <si>
    <t>The File_priv right allows mysql users to read files from disk and to write files to disk. This may be leveraged by an attacker to further compromise MySQL. It should be noted that the MySQL server should not overwrite existing files.</t>
  </si>
  <si>
    <t>Ensure 'file_priv' is not set to 'Y' for non-privileged users. One method to achieve the recommended state is to execute the following command(s):
Enumerate the non-administrative users found in the result set of the audit procedure
For each user, issue the following SQL statement (replace "&lt;user&gt;" with the non-administrative user:
REVOKE FILE ON *.* FROM '&lt;user&gt;';</t>
  </si>
  <si>
    <t>Ensure file_priv is Not Set to Y for Non-Administrative Users. One method to achieve the recommended state is to execute the following:
1) Enumerate the non-administrative users found in the result set of the audit procedure.
2) For each user, issue the following SQL statement (replace _&lt;user&gt;_ with the non-administrative user):
REVOKE FILE ON *.* FROM '&lt;user&gt;';</t>
  </si>
  <si>
    <t>To close this finding, please provide a screenshot showing the file_priv file in the mysql.user table has not been set to Y for Non-Administrative users with the agency's CAP.</t>
  </si>
  <si>
    <t>MySQL 5.7-25</t>
  </si>
  <si>
    <t>Ensure super_priv Is Not Set to Y for Non-Administrative Users</t>
  </si>
  <si>
    <t>The SUPER privilege found in the mysql.user table governs the use of a variety of MySQL features. These features include, CHANGE MASTER TO, KILL, mysqladmin kill option, PURGE BINARY LOGS, SET GLOBAL, mysqladmin debug option, logging control, and more.</t>
  </si>
  <si>
    <t>Execute the following SQL statement to audit this setting:
select user, host from mysql.user where Super_priv = 'Y'; 
Ensure only administrative users are returned in the result set.</t>
  </si>
  <si>
    <t xml:space="preserve">The 'super_priv' file in the mysql.user table has not been set to 'Y for Non-Administrative users. </t>
  </si>
  <si>
    <t xml:space="preserve">The 'super_priv' file in the mysql.user table has been set to 'Y for Non-Administrative users. </t>
  </si>
  <si>
    <t>The SUPER privilege allows principals to perform many actions, including view and terminate currently executing MySQL statements (including statements used to manage passwords). This privilege also provides the ability to configure MySQL, such as enable/disable logging, alter data, disable/enable features. Limiting the accounts that have the SUPER privilege reduces the chances that an attacker can exploit these capabilities.</t>
  </si>
  <si>
    <t>Ensure 'super_priv' is not set to 'Y' for non-privileged users. One method to achieve the recommended state is to execute the following command(s):
Enumerate the non-administrative users found in the result set of the audit procedure
For each user, issue the following SQL statement (replace "&lt;user&gt;" with the non-administrative user:
&lt;div&gt;
REVOKE SUPER ON *.* FROM '&lt;user&gt;'; &lt;/div&gt;</t>
  </si>
  <si>
    <t>Ensure SUPER is Not Granted to Non-Administrative Users. One method to achieve the recommended state is to execute the following:
Enumerate the non-administrative users found in the result set of the audit procedure
For each user, issue the following SQL statement (replace "&lt;user&gt;" with the non-administrative user:
&lt;div&gt;
REVOKE SUPER ON *.* FROM '&lt;user&gt;'; &lt;/div&gt;</t>
  </si>
  <si>
    <t>To close this finding, please provide a screenshot showing the super_priv file in the mysql.user table has not been set to Y for Non-Administrative user with the agency's CAP.</t>
  </si>
  <si>
    <t>MySQL 5.7-26</t>
  </si>
  <si>
    <t>Ensure shutdown_priv Is Not Set to Y for Non-Administrative Users</t>
  </si>
  <si>
    <t>The SHUTDOWN privilege simply enables use of the shutdown option to the mysqladmin command, which allows a user with the SHUTDOWN privilege the ability to shut down the MySQL server.</t>
  </si>
  <si>
    <t>Execute the following SQL statement to audit this setting:
SELECT user, host FROM mysql.user WHERE Shutdown_priv = 'Y';
Ensure only administrative users are returned in the result set.</t>
  </si>
  <si>
    <t xml:space="preserve">The 'shutdown_priv' file has not been set to 'Y for Non-Administrative users. </t>
  </si>
  <si>
    <t xml:space="preserve">The 'shutdown_priv' file has been set to 'Y for Non-Administrative users. </t>
  </si>
  <si>
    <t>The SHUTDOWN privilege allows principals to shutdown MySQL. This may be leveraged by an attacker to negatively impact the availability of MySQL.</t>
  </si>
  <si>
    <t>Ensure 'shutdown_priv' is not set to 'Y' for non-privileged users. One method to achieve the recommended state is to execute the following command(s):
Enumerate the non-administrative users found in the result set of the audit procedure
For each user, issue the following SQL statement (replace "&lt;user&gt;" with the non-administrative user):
&lt;div&gt;
REVOKE SHUTDOWN ON *.* FROM '&lt;user&gt;';&lt;/div&gt;</t>
  </si>
  <si>
    <t>Ensure shutdown_priv is Not Set to Y for Non-Administrative Users. One method to achieve the recommended state is to execute the following:
Enumerate the non-administrative users found in the result set of the audit procedure
For each user, issue the following SQL statement (replace "&lt;user&gt;" with the non-administrative user):
&lt;div&gt;
REVOKE SHUTDOWN ON *.* FROM '&lt;user&gt;';&lt;/div&gt;</t>
  </si>
  <si>
    <t>To close this finding, please provide a screenshot showing the shutdown_priv file has not been set to Y for Non-Administrative users with the agency's CAP.</t>
  </si>
  <si>
    <t>MySQL 5.7-27</t>
  </si>
  <si>
    <t>Ensure create_user_priv Is Not Set to Y for Non-Administrative Users</t>
  </si>
  <si>
    <t>The CREATE USER privilege governs the right of a given user to add or remove users, change existing users' names, or revoke existing users' privileges.</t>
  </si>
  <si>
    <t>Execute the following SQL statement to audit this setting:
SELECT user, host FROM mysql.user WHERE Create_user_priv = 'Y'; 
Ensure only administrative users are returned in the result set.</t>
  </si>
  <si>
    <t xml:space="preserve">The 'create_user_priv' file has not been set to 'Y for Non-Administrative users. </t>
  </si>
  <si>
    <t xml:space="preserve">The 'create_user_priv' file has been set to 'Y for Non-Administrative users. </t>
  </si>
  <si>
    <t>Reducing the number of users granted the CREATE USER right minimizes the number of users able to add/drop users, alter existing users' names, and manipulate existing users' privileges.</t>
  </si>
  <si>
    <t>Ensure 'create_user_priv' is not set to 'Y' for non-privileged users. One method to achieve the recommended state is to execute the following command(s):
Enumerate the non-administrative users found in the result set of the audit procedure
For each user, issue the following SQL statement (replace "&lt;user&gt;" with the non-administrative user):
&lt;div&gt;
REVOKE CREATE USER ON *.* FROM '&lt;user&gt;'; &lt;/div&gt;</t>
  </si>
  <si>
    <t>Ensure create_user_priv is Not Set to Y for Non-Administrative Users. One method to achieve the recommended state is to execute the following:
Enumerate the non-administrative users found in the result set of the audit procedure
For each user, issue the following SQL statement (replace "&lt;user&gt;" with the non-administrative user):
&lt;div&gt;
REVOKE CREATE USER ON *.* FROM '&lt;user&gt;'; &lt;/div&gt;</t>
  </si>
  <si>
    <t>To close this finding, please provide a screenshot showing the create_user_priv file has not been set to Y for Non-Administrative users with the agency's CAP.</t>
  </si>
  <si>
    <t>MySQL 5.7-28</t>
  </si>
  <si>
    <t>Ensure grant_priv Is Not Set to Y for Non-Administrative Users</t>
  </si>
  <si>
    <t>The GRANT OPTION privilege exists in different contexts (mysql.user, mysql.db) for the purpose of governing the ability of a privileged user to manipulate the privileges of other users.</t>
  </si>
  <si>
    <t>Execute the following SQL statements to audit this setting:
SELECT user, host FROM mysql.user WHERE Grant_priv = 'Y';
 SELECT user, host FROM mysql.db WHERE Grant_priv = 'Y';
Ensure only administrative users are returned in the result set.</t>
  </si>
  <si>
    <t xml:space="preserve">The 'grant_priv' file has not been set to 'Y for Non-Administrative users. </t>
  </si>
  <si>
    <t xml:space="preserve">The 'grant_priv' file has been set to 'Y for Non-Administrative users. </t>
  </si>
  <si>
    <t>The GRANT privilege allows a principal to grant other principals additional privileges. This may be used by an attacker to compromise MySQL.</t>
  </si>
  <si>
    <t>Ensure 'grant_priv' is not set to 'Y' for non-privileged users. One method to achieve the recommended state is to execute the following command(s):
Enumerate the non-administrative users found in the result sets of the audit procedure
For each user, issue the following SQL statement (replace "&lt;user&gt;" with the non-administrative user:
&lt;div&gt;
 REVOKE GRANT OPTION ON *.* FROM &lt;user&gt;;&lt;/div&gt;</t>
  </si>
  <si>
    <t>Ensure grant_priv is Not Set to Y for Non-Administrative Users. One method to achieve the recommended state is to execute the following:
Enumerate the non-administrative users found in the result sets of the audit procedure
For each user, issue the following SQL statement (replace "&lt;user&gt;" with the non-administrative user:
&lt;div&gt;
 REVOKE GRANT OPTION ON *.* FROM &lt;user&gt;;&lt;/div&gt;</t>
  </si>
  <si>
    <t>To close this finding, please provide a screenshot showing the grant_priv file has not been set to Y for Non-Administrative users with the agency's CAP.</t>
  </si>
  <si>
    <t>MySQL 5.7-29</t>
  </si>
  <si>
    <t>Ensure repl_slave_priv Is Not Set to Y for Non-Slave Users</t>
  </si>
  <si>
    <t>The REPLICATION SLAVE privilege governs whether a given user (in the context of the master server) can request updates that have been made on the master server.</t>
  </si>
  <si>
    <t>Execute the following SQL statement to audit this setting:
SELECT user, host FROM mysql.user WHERE Repl_slave_priv = 'Y';
Ensure only accounts designated for slave users are granted this privilege.</t>
  </si>
  <si>
    <t xml:space="preserve">The 'repl_slave_priv' file has not been set to 'Y for Non-Administrative users. </t>
  </si>
  <si>
    <t xml:space="preserve">The 'repl_slave_priv' file has been set to 'Y for Non-Administrative users. </t>
  </si>
  <si>
    <t>The REPLICATION SLAVE privilege allows a principal to fetch binlog files containing all data changing statements and/or changes in table data from the master. This may be used by an attacker to read/fetch sensitive data from MySQL.</t>
  </si>
  <si>
    <t>Ensure 'repl_slave_priv' is not set to 'Y' for non-slave users. One method to achieve the recommended state is to execute the following command(s):
Enumerate the non-slave users found in the result set of the audit procedure
For each user, issue the following SQL statement (replace "&lt;user&gt;" with the non-slave user):
&lt;div&gt;
REVOKE REPLICATION SLAVE ON *.* FROM &lt;user&gt;;
&lt;/div&gt;
Use the REVOKE statement to remove the SUPER privilege from users who shouldn't have it.</t>
  </si>
  <si>
    <t>Ensure repl_slave_priv is Not Set to Y for Non-Replica Users. One method to achieve the recommended state is to execute the following:
Enumerate the non-slave users found in the result set of the audit procedure
For each user, issue the following SQL statement (replace "&lt;user&gt;" with the non-slave user):
&lt;div&gt;
REVOKE REPLICATION SLAVE ON *.* FROM &lt;user&gt;;
&lt;/div&gt;
Use the REVOKE statement to remove the SUPER privilege from users who shouldn't have it.</t>
  </si>
  <si>
    <t>To close this finding, please provide a screenshot showing repl_slave_priv file has not been set to Y for Non-Administrative users with the agency's CAP.</t>
  </si>
  <si>
    <t>MySQL 5.7-30</t>
  </si>
  <si>
    <t>Ensure DML/DDL Grants Are Limited to Specific Databases and Users</t>
  </si>
  <si>
    <t>DML/DDL includes the set of privileges used to modify or create data structures. This includes INSERT, SELECT, UPDATE, DELETE, DROP, CREATE, and ALTER privileges.</t>
  </si>
  <si>
    <t>Execute the following SQL statement to audit this setting:
SELECT User,Host,Db
FROM mysql.db 
WHERE Select_priv='Y' 
 OR Insert_priv='Y' 
 OR Update_priv='Y' 
 OR Delete_priv='Y' 
 OR Create_priv='Y' 
 OR Drop_priv='Y' 
 OR Alter_priv='Y';
Ensure all users returned should have these privileges on the indicated databases.
NOTE: Global grants are covered in Recommendation 4.1.</t>
  </si>
  <si>
    <t xml:space="preserve">DML/DDL grants have been limited to specific databases and users. </t>
  </si>
  <si>
    <t xml:space="preserve">DML/DDL grants have not been limited to specific databases and users. </t>
  </si>
  <si>
    <t>INSERT, SELECT, UPDATE, DELETE, DROP, CREATE, and ALTER are powerful privileges in any database. Such privileges should be limited only to those users requiring such rights. By limiting the users with these rights and ensuring that they are limited to specific databases, the attack surface of the database is reduced.</t>
  </si>
  <si>
    <t>Ensure that DML/DDL grants are limited to privileged databases and users. One method to achieve the recommended state is to execute the following command(s):
Enumerate the unauthorized users, hosts, and databases returned in the result set of the audit procedure
For each user, issue the following SQL statement (replace "&lt;user&gt;" with the unauthorized user, "&lt;host&gt;" with host name, and "&lt;database&gt;" with the database name):
REVOKE SELECT ON &lt;host&gt;.&lt;database&gt; FROM &lt;user&gt;;
REVOKE INSERT ON &lt;host&gt;.&lt;database&gt; FROM &lt;user&gt;;
REVOKE UPDATE ON &lt;host&gt;.&lt;database&gt; FROM &lt;user&gt;;
REVOKE DELETE ON &lt;host&gt;.&lt;database&gt; FROM &lt;user&gt;;
REVOKE CREATE ON &lt;host&gt;.&lt;database&gt; FROM &lt;user&gt;;
REVOKE DROP ON &lt;host&gt;.&lt;database&gt; FROM &lt;user&gt;;
REVOKE ALTER ON &lt;host&gt;.&lt;database&gt; FROM &lt;user&gt;;</t>
  </si>
  <si>
    <t>Ensure DML/DDL Grants are Limited to Specific Databases and Users. One method to achieve the recommended state is to execute the following:
Enumerate the unauthorized users, hosts, and databases returned in the result set of the audit procedure
For each user, issue the following SQL statement (replace "&lt;user&gt;" with the unauthorized user, "&lt;host&gt;" with host name, and "&lt;database&gt;" with the database name):
REVOKE SELECT ON &lt;host&gt;.&lt;database&gt; FROM &lt;user&gt;;
REVOKE INSERT ON &lt;host&gt;.&lt;database&gt; FROM &lt;user&gt;;
REVOKE UPDATE ON &lt;host&gt;.&lt;database&gt; FROM &lt;user&gt;;
REVOKE DELETE ON &lt;host&gt;.&lt;database&gt; FROM &lt;user&gt;;
REVOKE CREATE ON &lt;host&gt;.&lt;database&gt; FROM &lt;user&gt;;
REVOKE DROP ON &lt;host&gt;.&lt;database&gt; FROM &lt;user&gt;;
REVOKE ALTER ON &lt;host&gt;.&lt;database&gt; FROM &lt;user&gt;;</t>
  </si>
  <si>
    <t>To close this finding, please provide a screenshot showing DML/DDL grants have been limited to specific databases and users with the agency's CAP.</t>
  </si>
  <si>
    <t>MySQL 5.7-31</t>
  </si>
  <si>
    <t>AU-12</t>
  </si>
  <si>
    <t>Audit Generation</t>
  </si>
  <si>
    <t>Ensure log_error Is Not Empty</t>
  </si>
  <si>
    <t>The error log contains information about events such as mysqld starting and stopping, when a table needs to be checked or repaired, and, depending on the host operating system, stack traces when mysqld fails.</t>
  </si>
  <si>
    <t>Execute the following SQL statement to audit this setting:
SHOW variables LIKE 'log_error';
Ensure the Value returned is not empty.</t>
  </si>
  <si>
    <t xml:space="preserve">The error log is not empty. </t>
  </si>
  <si>
    <t xml:space="preserve">The error log is empty. </t>
  </si>
  <si>
    <t>HAU22</t>
  </si>
  <si>
    <t>HAU22: Content of audit records is not sufficient</t>
  </si>
  <si>
    <t>Enabling error logging may increase the ability to detect malicious attempts against MySQL, and other critical messages, such as if the error log is not enabled then connection error might go unnoticed.</t>
  </si>
  <si>
    <t>Ensure 'log_error' is not empty. One method to achieve the recommended state is to execute the following command(s):
Open the MySQL configuration file (my.cnf or my.ini)
Set the log-error option to the path for the error log</t>
  </si>
  <si>
    <t>Ensure log_error is Not Empty. One method to achieve the recommended state is to execute the following:
1) Open the MySQL configuration file (my.cnf or my.ini).
2) Set the log-error option to the path for the error log.</t>
  </si>
  <si>
    <t>MySQL 5.7-32</t>
  </si>
  <si>
    <t>Ensure Log Files Are Stored on a Non-System Partition</t>
  </si>
  <si>
    <t>MySQL log files can be set in the MySQL configuration to exist anywhere on the filesystem. It is common practice to ensure that the system filesystem is left uncluttered by application logs. System filesystems include the root, /var, or /usr.</t>
  </si>
  <si>
    <t>Execute the following SQL statement to assess this test case:
SELECT @@global.log_bin_basename;
Ensure the value returned does not indicate root ('/'), /var, or /usr.</t>
  </si>
  <si>
    <t xml:space="preserve">Log files are being stored on a  non-system partition. </t>
  </si>
  <si>
    <t xml:space="preserve">Log files are not being stored on a  non-system partition. </t>
  </si>
  <si>
    <t>Moving the MySQL logs off the system partition will reduce the probability of denial of service via the exhaustion of available disk space to the operating system.</t>
  </si>
  <si>
    <t>Ensure that log files are not stored on the main system partition. One method to achieve the recommended state is to execute the following command(s):
Open the MySQL configuration file (my.cnf)
Locate the log-bin entry and set it to a file not on root ('/'), /var, or /usr</t>
  </si>
  <si>
    <t>Ensure Log Files are Stored on a Non-System Partition. One method to achieve the recommended state is to execute the following:
Open the MySQL configuration file (my.cnf)
Locate the log-bin entry and set it to a file not on root (/), /var, or /usr</t>
  </si>
  <si>
    <t>MySQL 5.7-33</t>
  </si>
  <si>
    <t xml:space="preserve">MySQL RDMS on Linux Only </t>
  </si>
  <si>
    <t>Ensure log-raw Is Set to OFF</t>
  </si>
  <si>
    <t>The log-raw MySQL option determines whether passwords are rewritten by the server so as not to appear in log files as plain text. If log-raw is enabled, then passwords are written to the various log files (general query log, slow query log, and binary log) in plain text.</t>
  </si>
  <si>
    <t>Perform the following actions to assess this test case:
* Open the MySQL configuration file (my.cnf)
* Ensure the log-raw entry is present
* Ensure the log-raw entry is set to OFF</t>
  </si>
  <si>
    <t xml:space="preserve">The 'log-raw' option has been set to a value of 'OFF.' </t>
  </si>
  <si>
    <t xml:space="preserve">The 'log-raw' option has not been set to a value of 'OFF.' </t>
  </si>
  <si>
    <t>With raw logging of passwords enabled someone with access to the log files might see plain text passwords.</t>
  </si>
  <si>
    <t>Ensure 'log-raw' is set to 'OFF' so that passwords are written in plain-text. One method to achieve the recommended state is to execute the following command(s): 
Open the MySQL configuration file (my.cnf)
Find the log-raw entry and set it as follows
 log-raw = OFF</t>
  </si>
  <si>
    <t>Set log-raw to OFF. One method to achieve the recommended state is to execute the following:
Open the MySQL configuration file (my.cnf)
Find the log-raw entry and set it as follows
log-raw = OFF</t>
  </si>
  <si>
    <t>MySQL 5.7-34</t>
  </si>
  <si>
    <t>Ensure audit_log_connection_policy is not set to NONE</t>
  </si>
  <si>
    <t>The audit_log_connection_policy variable controls how the audit plugin writes connection events to the audit log file.</t>
  </si>
  <si>
    <t>To assess this test case, execute the following SQL statement:
show variables like '%audit_log_connection_policy%';
Ensure the value is set to either ERRORS or ALL.</t>
  </si>
  <si>
    <t>The audit_log_connection_policy has been set to a value other than 'NONE.'</t>
  </si>
  <si>
    <t>The audit_log_connection_policy has not been set to a value other than 'NONE.'</t>
  </si>
  <si>
    <t>The audit_log_connection_policy offers three options: NONE, ERRORS, and ALL. Each option determines whether connection events are logged and the type of connection events that are logged. Setting a non 'NONE' value for audit_log_connection_policy ensures at a minimum, failed connection events are being logged. The ERRORS setting will log failed connection events and the ALL setting will log all connection events. For MySQL versions =&gt; 5.6.20, the audit_log_policy variable can override the audit_log_connection_policy, potentially invalidating this benchmark recommendation, therefore enforcing a setting for audit_log_connection_policy ensures the integrity of this recommendation.</t>
  </si>
  <si>
    <t>Ensure audit_log_connection_policy is not set to 'NONE.' One method to achieve the recommended state is to execute the following command(s):
set global audit_log_connection_policy = ERRORS 
Or set global audit_log_connection_policy = ALL 
To ensure this remediation remains indefinite for the life of the MySQL Server, set audit_log_connection_policy in the server's assigned MySQL configuration file (usually named my.cnf, but not always).</t>
  </si>
  <si>
    <t>Set audit_log_connection_policy is not set to NONE. One method to achieve the recommended state is to execute the following command(s):
set global audit_log_connection_policy = ERRORS 
Or set global audit_log_connection_policy = ALL 
To ensure this remediation remains indefinite for the life of the MySQL Server, set audit_log_connection_policy in the server's assigned MySQL configuration file (usually named my.cnf, but not always).</t>
  </si>
  <si>
    <t>MySQL 5.7-35</t>
  </si>
  <si>
    <t>Ensure audit_log_exclude_accounts is set to NULL</t>
  </si>
  <si>
    <t>The audit_log_exclude_accounts variable enables the administrator to set accounts for which events will not be logged in the audit log.</t>
  </si>
  <si>
    <t>To assess this test case, execute the following SQL statement:
SHOW VARIABLES LIKE '%audit_log_exclude_accounts%'; 
Ensure the resulting audit_log_exclude_accounts value is NULL.</t>
  </si>
  <si>
    <t>The audit_log_exclude_accounts setting has been set to 'null' to ensure no accounts are excluded.</t>
  </si>
  <si>
    <t>The audit_log_exclude_accounts setting has not been set to 'null', therefore accounts have been excluded.</t>
  </si>
  <si>
    <t>The audit_log_exclude_accounts variable has two permitted values, either NULL or a list of MySQL accounts. Setting this variable correctly ensures no single user is able to unintentionally evade being logged. Particular attention should be made to privileged accounts, as such accounts will generally be bestowed with more privileges than normal users, and should not be listed against this variable.</t>
  </si>
  <si>
    <t>Ensure audit_log_exclude_accounts is set to NULL. One method to achieve the recommended state is to execute the following command(s):
SET GLOBAL audit_log_exclude_accounts = NULL 
Or set audit_log_exclude_accounts=NULL in my.cnf.</t>
  </si>
  <si>
    <t>Set audit_log_exclude_accounts is set to NULL. One method to achieve the recommended state is to execute the following command(s):
SET GLOBAL audit_log_exclude_accounts = NULL 
Or set audit_log_exclude_accounts=NULL in my.cnf.</t>
  </si>
  <si>
    <t>MySQL 5.7-36</t>
  </si>
  <si>
    <t>Ensure audit_log_include_accounts is set to NULL</t>
  </si>
  <si>
    <t>The audit_log_include_accounts variable enables the administrator to set accounts for which events should be logged in the audit log.</t>
  </si>
  <si>
    <t>To assess this test case, execute the following SQL statement:
SHOW VARIABLES LIKE '%audit_log_include_accounts%';
Ensure the resulting value is NULL.</t>
  </si>
  <si>
    <t>The audit_log_include_accounts setting has been set to 'null' to ensure no accounts are excluded.</t>
  </si>
  <si>
    <t>The audit_log_include_accounts setting has not been set to 'null', therefore accounts have been excluded..</t>
  </si>
  <si>
    <t>The audit_log_include_accounts variable has two permitted values, either NULL or a list of MySQL accounts. Setting this variable correctly ensures all MySQL users are being logged in the audit log.</t>
  </si>
  <si>
    <t>Ensure audit_log_include_accounts is set to NULL. One method to achieve the recommended state is to execute the following command(s):
SET GLOBAL audit_log_include_accounts = NULL 
Or set audit_log_include_accounts=NULL in my.cnf.</t>
  </si>
  <si>
    <t>Set audit_log_include_accounts is set to NULL. One method to achieve the recommended state is to execute the following command(s):
SET GLOBAL audit_log_include_accounts = NULL 
Or set audit_log_include_accounts=NULL in my.cnf.</t>
  </si>
  <si>
    <t>MySQL 5.7-37</t>
  </si>
  <si>
    <t>Ensure audit_log_policy is set to log logins</t>
  </si>
  <si>
    <t>With the audit_log_policy setting the amount of information which is sent to the audit log is controlled. It must be set to log logins.</t>
  </si>
  <si>
    <t>SHOW GLOBAL VARIABLES LIKE 'audit_log_policy'; 
The result must be LOGINS or ALL.</t>
  </si>
  <si>
    <t xml:space="preserve">The audit_log_policy setting has been set to log login attempts. </t>
  </si>
  <si>
    <t xml:space="preserve">The audit_log_policy setting has not been set to log login attempts. </t>
  </si>
  <si>
    <t>HAU21</t>
  </si>
  <si>
    <t xml:space="preserve">HAU21: System does not audit all attempts to gain access </t>
  </si>
  <si>
    <t>If this setting is set to QUERIES or NONE then connections are not written to the audit log file.</t>
  </si>
  <si>
    <t>Ensure that log in attempts are being logged. One method to achieve the recommended state is to execute the following command(s):
Set audit_log_policy='ALL' or audit_log_policy='LOGINS' in the MySQL configuration file and activate the setting by restarting the server or executing SET GLOBAL audit_log_policy='ALL'; or SET GLOBAL audit_log_policy='LOGINS';</t>
  </si>
  <si>
    <t>Set audit_log_policy is set to log logins. One method to achieve the recommended state is to execute the following command(s):
Set audit_log_policy='ALL' or audit_log_policy='LOGINS' in the MySQL configuration file and activate the setting by restarting the server or executing SET GLOBAL audit_log_policy='ALL'; or SET GLOBAL audit_log_policy='LOGINS';</t>
  </si>
  <si>
    <t>To close this finding, please provide a screenshot showing audit_log_policy is set to log logins with the agency's CAP.</t>
  </si>
  <si>
    <t>MySQL 5.7-38</t>
  </si>
  <si>
    <t>Protection Of Audit Information</t>
  </si>
  <si>
    <t>Make sure the audit plugin cant be unloaded</t>
  </si>
  <si>
    <t>Set audit_log to FORCE_PLUS_PERMANENT</t>
  </si>
  <si>
    <t>To assess this test case, execute the following SQL statement:
SELECT LOAD_OPTION FROM information_schema.plugins WHERE PLUGIN_NAME='audit_log'; 
The result must be FORCE_PLUS_PERMANENT</t>
  </si>
  <si>
    <t xml:space="preserve">The audit log plugin has been set so it cannot be removed. </t>
  </si>
  <si>
    <t>The audit log plugin has not been and can be unloaded.</t>
  </si>
  <si>
    <t>This disables unloading on the plugin.</t>
  </si>
  <si>
    <t>Ensure that the audit plugin cannot be removed. One method to achieve the recommended state is to execute the following command(s):
Open the MySQL configuration file (my.cnf)
Ensure the following line is found in the mysqld section
&lt;div&gt;
audit_log = 'FORCE_PLUS_PERMANENT' &lt;/div&gt;</t>
  </si>
  <si>
    <t>Ensure that the audit plugin cannot be removed. One method to achieve the recommended state is to execute the following command(s):
Open the MySQL configuration file (my.cnf)
Ensure the following line is found in the mysqld section
&lt;div&gt;
audit_log = 'FORCE_PLUS_PERMANENT' &lt;/div&gt;</t>
  </si>
  <si>
    <t>MySQL 5.7-39</t>
  </si>
  <si>
    <t>Ensure old_passwords Is Not Set to 1</t>
  </si>
  <si>
    <t>This variable controls the password hashing method used by the PASSWORD() function and for the IDENTIFIED BY clause of the CREATE USER and GRANT statements.
The value can be one of the following:
* 0 - authenticate with the mysql_native_password plugin
* 1 - authenticate with the mysql_old_password plugin
* 2 - authenticate with the sha256_password plugin</t>
  </si>
  <si>
    <t>Execute the following SQL statement to assess this test case:
SHOW VARIABLES WHERE Variable_name = 'old_passwords'; 
Ensure the Value field is not set to 1.</t>
  </si>
  <si>
    <t xml:space="preserve">The MySQL 'old_passwords' option has not been set to a value of '1' or 'ON.' </t>
  </si>
  <si>
    <t xml:space="preserve">The MySQL 'old_passwords' option has been set to a value of '1' or 'ON.' </t>
  </si>
  <si>
    <t>HIA1</t>
  </si>
  <si>
    <t>HIA1: Adequate device identification and authentication is not employed</t>
  </si>
  <si>
    <t>The mysql_old_password plugin leverages a very weak hashing algorithm that can be quickly brute forced using an offline dictionary attack. See CVE-2003-1480 for additional details.</t>
  </si>
  <si>
    <t>Ensure that 'old_passwords' value is properly set to protect against offline dictionary attacks. One method to achieve the recommended state is to execute the following command(s):
http://dev.mysql.com/doc/refman/5.6/en/password-hashing.html [http://dev.mysql.com/doc/refman/5.6/en/password-hashing.html]
http://dev.mysql.com/doc/refman/5.6/en/sha256-authentication-plugin.html [http://dev.mysql.com/doc/refman/5.6/en/sha256-authentication-plugin.html]</t>
  </si>
  <si>
    <t>To close this finding, please provide a screenshot showing old_passwords is not set to 1 with the agency's CAP.</t>
  </si>
  <si>
    <t>MySQL 5.7-40</t>
  </si>
  <si>
    <t>Ensure secure_auth is set to ON</t>
  </si>
  <si>
    <t>This option dictates whether the server will deny connections by clients that attempt to use accounts that have their password stored in the mysql_old_password format.</t>
  </si>
  <si>
    <t>Execute the following SQL statement and ensure the Value field is not set to ON:
SHOW VARIABLES WHERE Variable_name = 'secure_auth';</t>
  </si>
  <si>
    <t>The 'secure_auth' option has been set to a value of 'ON.'</t>
  </si>
  <si>
    <t>The 'secure_auth' option has not been set to a value of 'ON.'</t>
  </si>
  <si>
    <t>Enabling this option will prevent all use of passwords employing the old format (and hence insecure communication over the network).</t>
  </si>
  <si>
    <t>Ensure that 'secure_auth' is set to 'ON.' One method to achieve the recommended state is to execute the following command(s):
secure_auth=ON</t>
  </si>
  <si>
    <t>Set secure_auth to ON. One method to achieve the recommended state is to execute the following:
secure_auth=ON</t>
  </si>
  <si>
    <t>To close this finding, please provide a screenshot showing secure_auth is set to on with the agency's CAP.</t>
  </si>
  <si>
    <t>MySQL 5.7-41</t>
  </si>
  <si>
    <t>Ensure Passwords Are Not Stored in the Global Configuration</t>
  </si>
  <si>
    <t>The [client] section of the MySQL configuration file allows setting a user and password to be used. Verify the password option is not used in the global configuration file (my.cnf).</t>
  </si>
  <si>
    <t>To assess this test case, perform the following steps:
* Open the MySQL configuration file (e.g. my.cnf) 
* Examine the [client] section of the MySQL configuration file and ensure password is not employed.</t>
  </si>
  <si>
    <t xml:space="preserve">Old passwords have not been stored in the global configuration file location. </t>
  </si>
  <si>
    <t xml:space="preserve">Old passwords have been stored in the global configuration file location. </t>
  </si>
  <si>
    <t>HPW21</t>
  </si>
  <si>
    <t>HPW21: Passwords are allowed to be stored unencrypted in config files</t>
  </si>
  <si>
    <t>The use of the password parameter may negatively impact the confidentiality of the user's password.</t>
  </si>
  <si>
    <t>Ensure that passwords are not stored in the Global Configuration location. One method to achieve the recommended state is to execute the following:
If not possible, use the user-specific options file, .my.cnf., and restricting file access permissions to the user identity.</t>
  </si>
  <si>
    <t>Ensure No Users Have Wildcard Hostnames. One method to achieve the recommended state is to execute the following:
If not possible, use the user-specific options file, .my.cnf., and restricting file access permissions to the user identity.</t>
  </si>
  <si>
    <t>To close this finding, please provide a screenshot showing passwords are not stored in the global configuration with the agency's CAP.</t>
  </si>
  <si>
    <t>MySQL 5.7-42</t>
  </si>
  <si>
    <t>Ensure sql_mode Contains NO_AUTO_CREATE_USER</t>
  </si>
  <si>
    <t>NO_AUTO_CREATE_USER is an option for sql_mode that prevents a GRANT statement from automatically creating a user when authentication information is not provided.</t>
  </si>
  <si>
    <t>Execute the following SQL statements to assess this test case:
SELECT @@global.sql_mode;
 SELECT @@session.sql_mode; 
Ensure that each result contains NO_AUTO_CREATE_USER.</t>
  </si>
  <si>
    <t>The MySQL 'sql_mode' option has been set to contain 'NO_AUTO_CREATE_USER.'</t>
  </si>
  <si>
    <t>The MySQL 'sql_mode' option has not been set to contain 'NO_AUTO_CREATE_USER.'</t>
  </si>
  <si>
    <t>Blank passwords negate the benefits provided by authentication mechanisms. Without this setting an administrative user might accidentally create a user without a password.</t>
  </si>
  <si>
    <t>Ensure that users cannot be auto-created without passwords. One method to achieve the recommended state is to execute the following command(s):
Open the MySQL configuration file (my.cnf)
Find the sql_mode setting in the [mysqld] area
Add the NO_AUTO_CREATE_USER to the sql_mode setting</t>
  </si>
  <si>
    <t>Ensure sql_mode Contains NO_AUTO_CREATE_USER. One method to achieve the recommended state is to execute the following:
Open the MySQL configuration file (my.cnf)
Find the sql_mode setting in the [mysqld] area
Add the NO_AUTO_CREATE_USER to the sql_mode setting</t>
  </si>
  <si>
    <t>To close this finding, please provide a screenshot showing ql_mode Contains NO_AUTO_CREATE_USER with the agency's CAP.</t>
  </si>
  <si>
    <t>MySQL 5.7-43</t>
  </si>
  <si>
    <t>Ensure Passwords Are Set for All MySQL Accounts</t>
  </si>
  <si>
    <t>Blank passwords allow a user to login without using a password.</t>
  </si>
  <si>
    <t>Execute the following SQL query to determine if any users have a blank password:
SELECT User,host
FROM mysql.user 
WHERE (plugin IN('mysql_native_password', 'mysql_old_password') 
 AND (LENGTH(Password) = 0 
 OR Password IS NULL))
OR (plugin='sha256_password' AND LENGTH(authentication_string) = 0);
No rows will be returned if all accounts have a password set.</t>
  </si>
  <si>
    <t xml:space="preserve">Passwords have been set for all MySQL accounts. </t>
  </si>
  <si>
    <t xml:space="preserve">Passwords have not been set for all MySQL accounts. </t>
  </si>
  <si>
    <t>Without a password only knowing the username and the list of allowed hosts will allow someone to connect to the server and assume the identity of the user. This, in effect, bypasses authentication mechanisms.</t>
  </si>
  <si>
    <t>Ensure that all accounts have been set with a password. One method to achieve the recommended state is to execute the following command(s):
SET PASSWORD FOR &lt;user&gt;@'&lt;host&gt;' = PASSWORD('&lt;clear password&gt;')
NOTE: Replace &lt;user&gt;, &lt;host&gt;, and &lt;clear password&gt; with appropriate values.</t>
  </si>
  <si>
    <t>Set passwords for All MySQL Accounts. One method to achieve the recommended state is to execute the following:
SET PASSWORD FOR &lt;user&gt;@'&lt;host&gt;' = PASSWORD('&lt;clear password&gt;')
NOTE: Replace &lt;user&gt;, &lt;host&gt;, and &lt;clear password&gt; with appropriate values.</t>
  </si>
  <si>
    <t>To close this finding, please provide a screenshot showing passwords are set for all MySQL accounts with the agency's CAP.</t>
  </si>
  <si>
    <t>MySQL 5.7-44</t>
  </si>
  <si>
    <t>Ensure Password Policy Is in Place</t>
  </si>
  <si>
    <t>Password complexity includes password characteristics such as length, case, length, and character sets.</t>
  </si>
  <si>
    <t>Execute the following SQL statements to assess this test case:
SHOW VARIABLES LIKE 'validate_password%';
The result set from the above statement should show:
* validate_password_length should be 14 or more
* validate_password_mixed_case_count should be 1 or more
* validate_password_number_count should be 1 or more
* validate_password_special_char_count should be 1 or more
* validate_password_policy should be MEDIUM or STRONG
The following lines should be present in the global configuration:
plugin-load=validate_password.so
 validate-password=FORCE_PLUS_PERMANENT 
Check if users have a password which is identical to the username:
SELECT User,Password,Host FROM mysql.user 
WHERE password=CONCAT('*', UPPER(SHA1(UNHEX(SHA1(user)))));
NOTE: This method is only capable of checking the post-4.1 password format which is also known as mysql_native_password.</t>
  </si>
  <si>
    <t xml:space="preserve">Password policies are in place to ensure that passwords have met the appropriate complexity. </t>
  </si>
  <si>
    <t xml:space="preserve">Password policies are not in place to ensure that passwords have met the appropriate complexity. </t>
  </si>
  <si>
    <t>HPW12: Passwords do not meet complexity requirements</t>
  </si>
  <si>
    <t>Complex passwords help mitigate dictionary, brute forcing, and other password attacks. This recommendation prevents users from choosing weak passwords which can easily be guessed.</t>
  </si>
  <si>
    <t>Ensure that the password policy is in place to prevent against having weak passwords. One method to achieve the recommended state is to execute the following command(s):
plugin-load=validate_password.so
validate-password=FORCE_PLUS_PERMANENT
validate_password_length=14
validate_password_mixed_case_count=1
validate_password_number_count=1
validate_password_special_char_count=1
validate_password_policy=MEDIUM 
And change passwords for users which have passwords which are identical to their username.</t>
  </si>
  <si>
    <t>Place Password Complexity Policies. One method to achieve the recommended state is to execute the following:
plugin-load=validate_password.so
validate-password=FORCE_PLUS_PERMANENT
validate_password_length=14
validate_password_mixed_case_count=1
validate_password_number_count=1
validate_password_special_char_count=1
validate_password_policy=MEDIUM 
And change passwords for users which have passwords which are identical to their username.</t>
  </si>
  <si>
    <t>MySQL 5.7-45</t>
  </si>
  <si>
    <t>Ensure No Users Have Wildcard Hostnames</t>
  </si>
  <si>
    <t>MySQL can make use of host wildcards when granting permissions to users on specific databases. For example, you may grant a given privilege to '&lt;user&gt;'@'%'.</t>
  </si>
  <si>
    <t>Execute the following SQL statement to assess this test case:
SELECT user, host FROM mysql.user WHERE host = '%';
Ensure no rows are returned.</t>
  </si>
  <si>
    <t xml:space="preserve">Passwords have not been set with wilcard operators or hostnames. </t>
  </si>
  <si>
    <t xml:space="preserve">Passwords have been set with wilcard operators or hostnames. </t>
  </si>
  <si>
    <t>Avoiding the use of wildcards within hostnames helps control the specific locations from which a given user may connect to and interact with the database.</t>
  </si>
  <si>
    <t>Ensure that wildcard operators are not used in hostnames. One method to achieve the recommended state is to execute the following command(s):
Enumerate all users returned after running the audit procedure
Either ALTER the user's host to be specific or DROP the user</t>
  </si>
  <si>
    <t>Ensure No Users Have Wildcard Hostnames. One method to achieve the recommended state is to execute the following:
1) Enumerate all users returned after running the audit procedure.
2) Either ALTER the users host to be specific or DROP the user.</t>
  </si>
  <si>
    <t>To close this finding, please provide a screenshot showing passwords have not been set with wilcard operators or hostname with the agency's CAP.</t>
  </si>
  <si>
    <t>MySQL 5.7-46</t>
  </si>
  <si>
    <t>AC-14</t>
  </si>
  <si>
    <t>Permitted Actions Without Identification Or Authentication</t>
  </si>
  <si>
    <t>Ensure No Anonymous Accounts Exist</t>
  </si>
  <si>
    <t>Anonymous accounts are users with empty usernames (''). Anonymous accounts have no passwords, so anyone can use them to connect to the MySQL server.</t>
  </si>
  <si>
    <t>Execute the following SQL query to identify anonymous accounts:
SELECT user,host FROM mysql.user WHERE user = ''; 
The above query will return zero rows if no anonymous accounts are present.</t>
  </si>
  <si>
    <t xml:space="preserve">There are no accounts with anonymous or blank usernames. </t>
  </si>
  <si>
    <t xml:space="preserve">There are accounts with anonymous or blank usernames. </t>
  </si>
  <si>
    <t>Removing anonymous accounts will help ensure that only identified and trusted principals are capable of interacting with MySQL.</t>
  </si>
  <si>
    <t>Ensure that no anonymous accounts exist on the database. One method to achieve the recommended state is to execute the following command(s):
Enumerate the anonymous users returned from executing the audit procedure
For each anonymous user, DROP or assign them a name
&lt;div&gt;NOTE: As an alternative, you may execute the mysql_secure_installation utility.&lt;/div&gt;</t>
  </si>
  <si>
    <t>To close this finding, please provide a screenshot showing no anonymous accounts exist with the agency's CAP.</t>
  </si>
  <si>
    <t>MySQL 5.7-47</t>
  </si>
  <si>
    <t>SC-8</t>
  </si>
  <si>
    <t>Transmission Confidentiality And Integrity</t>
  </si>
  <si>
    <t>Ensure have_ssl Is Set to YES</t>
  </si>
  <si>
    <t>All network traffic must use SSL/TLS when traveling over untrusted networks.</t>
  </si>
  <si>
    <t>Execute the following SQL statements to assess this test case:
SHOW variables WHERE variable_name = 'have_ssl'; 
Ensure the Value returned is YES.
NOTE: have_openssl is an alias for have_ssl as of MySQL 5.0.38. MySQL can be build with OpenSSL or YaSSL.</t>
  </si>
  <si>
    <t>The MySQL 'have_ssl' option has been set to the value of 'YES.'</t>
  </si>
  <si>
    <t>The MySQL 'have_ssl' option has not been set to the value of 'YES.'</t>
  </si>
  <si>
    <t>HSC1</t>
  </si>
  <si>
    <t>HSC1: FTI is not encrypted in transit</t>
  </si>
  <si>
    <t>The SSL/TLS-protected MySQL protocol helps to prevent eavesdropping and man-in-the-middle attacks.</t>
  </si>
  <si>
    <t>Ensure 'have_ssl' is set to 'YES.' One method to achieve the recommended state is to execute the following command(s):
Follow the procedures as documented in the MySQL 5.6 Reference Manual to setup SSL.</t>
  </si>
  <si>
    <t>Set have_ssl to YES. One method to achieve the recommended state is to execute the following command(s):
Follow the procedures as documented in the MySQL 5.6 Reference Manual to setup SSL.</t>
  </si>
  <si>
    <t>To close this finding, please provide a screenshot showing ssl is set to yes with the agency's CAP.</t>
  </si>
  <si>
    <t>MySQL 5.7-48</t>
  </si>
  <si>
    <t>Ensure ssl_type Is Set to ANY, X509, or SPECIFIED for All Remote Users</t>
  </si>
  <si>
    <t>All network traffic must use SSL/TLS when traveling over untrusted networks.
SSL/TLS should be enforced on a per-user basis for users which enter the system through the network.</t>
  </si>
  <si>
    <t>Execute the following SQL statements to assess this test case:
SELECT user, host, ssl_type FROM mysql.user
WHERE NOT HOST IN ('::1', '127.0.0.1', 'localhost'); 
Ensure the ssl_type for each user returned is equal to ANY, X509, or SPECIFIED.
NOTE: have_openssl is an alias for have_ssl as of MySQL 5.0.38. MySQL can be build with OpenSSL or YaSSL.</t>
  </si>
  <si>
    <t xml:space="preserve">The MySQL option 'ssl_type' has been set to the value of 'ANY', 'X509', or 'SPECIFIED' for all remote users. </t>
  </si>
  <si>
    <t xml:space="preserve">The MySQL option 'ssl_type' has not been set to the value of 'ANY', 'X509', or 'SPECIFIED' for all remote users. </t>
  </si>
  <si>
    <t>Ensure that all remote users are protected with the proper encryption. One method to achieve the recommended state is to execute the following command(s):
GRANT USAGE ON *.* TO 'my_user'@'app1.example.com' REQUIRE SSL; 
Note that REQUIRE SSL only enforces SSL. There are options like REQUIRE X509, REQUIRE ISSUER, REQUIRE SUBJECT which can be used to further restrict connection options.</t>
  </si>
  <si>
    <t>Set ssl_type  to  ANY, X509, or SPECIFIED for All Remote Users. One method to achieve the recommended state is to execute the following:
GRANT USAGE ON *.* TO 'my_user'@'app1.example.com' REQUIRE SSL; 
Note that REQUIRE SSL only enforces SSL. There are options like REQUIRE X509, REQUIRE ISSUER, REQUIRE SUBJECT which can be used to further restrict connection options.</t>
  </si>
  <si>
    <t>To close this finding, please provide a screenshot showing the MySQL have_ssl option has been set to the value of YES with the agency's CAP.</t>
  </si>
  <si>
    <t>MySQL 5.7-49</t>
  </si>
  <si>
    <t>Ensure Replication Traffic Is Secured</t>
  </si>
  <si>
    <t>The replication traffic between servers should be secured. Security measures should include ensuring the confidentiality and integrity of the traffic, and performing mutual authentication between the servers before performing replication.</t>
  </si>
  <si>
    <t>Check if the replication traffic is using one or more of the following to provide confidentiality and integrity for the traffic, and mutual authentication for the servers:
* A private network
* A VPN
* SSL/TLS
* A SSH Tunnel</t>
  </si>
  <si>
    <t xml:space="preserve">MySQL database replication traffic has been secured. </t>
  </si>
  <si>
    <t xml:space="preserve">MySQL database replication traffic has not been secured. </t>
  </si>
  <si>
    <r>
      <rPr>
        <b/>
        <sz val="11"/>
        <color indexed="8"/>
        <rFont val="Arial"/>
        <family val="2"/>
      </rPr>
      <t xml:space="preserve">Note - </t>
    </r>
    <r>
      <rPr>
        <sz val="11"/>
        <color indexed="8"/>
        <rFont val="Arial"/>
        <family val="2"/>
      </rPr>
      <t>As of 9/30/2021, TLS 1.2 does not have an announced end of life date and is still acceptable.  Refer to NIST 800-52 Rev 2 for further information.</t>
    </r>
  </si>
  <si>
    <t>The replication traffic should be secured as it gives access to all transferred information and might leak passwords.</t>
  </si>
  <si>
    <t xml:space="preserve">Ensure that replication traffic is secured with the proper encryption tools. </t>
  </si>
  <si>
    <t>To close this finding, please provide a screenshot showing replication traffic is secured with the agency's CAP.</t>
  </si>
  <si>
    <t>MySQL 5.7-50</t>
  </si>
  <si>
    <t>Ensure MASTER_SSL_VERIFY_SERVER_CERT Is Set to YES or 1</t>
  </si>
  <si>
    <t>In the MySQL slave context the setting MASTER_SSL_VERIFY_SERVER_CERT indicates whether the slave should verify the master's certificate. This configuration item may be set to Yes or No, and unless SSL has been enabled on the slave, the value will be ignored.</t>
  </si>
  <si>
    <t>To assess this test case, issue the following statement:
select ssl_verify_server_cert from mysql.slave_master_info;
Verify the value of ssl_verify_server_cert is 1.</t>
  </si>
  <si>
    <t>The MySQL 'MASTER_SSL_VERIFY_SERVER_CERT' option has been set to the value of 'YES' or '1.'</t>
  </si>
  <si>
    <t>The MySQL 'MASTER_SSL_VERIFY_SERVER_CERT' option has not been set to the value of 'YES' or '1.'</t>
  </si>
  <si>
    <t>When SSL is in use certificate verification is important to authenticate the party to which a connection is being made. In this case, the slave (client) should verify the master's (server's) certificate to authenticate the master prior to continuing the connection.</t>
  </si>
  <si>
    <t>Ensure 'MASTER_SSL_VERIFY_SERVER_CERT' is set to 'YES' or '1.' One method to achieve the recommended state is to execute the following command(s):
STOP SLAVE; -- required if replication was already running
CHANGE MASTER TO MASTER_SSL_VERIFY_SERVER_CERT=1;
START SLAVE; -- required if you want to restart replication</t>
  </si>
  <si>
    <t>Set MASTER_SSL_VERIFY_SERVER_CERT to YES or 1. One method to achieve the recommended state is to execute the following command(s):
STOP SLAVE; -- required if replication was already running
CHANGE MASTER TO MASTER_SSL_VERIFY_SERVER_CERT=1;
START SLAVE; -- required if you want to restart replication.</t>
  </si>
  <si>
    <t>To close this finding, please provide a screenshot showing MASTER_SSL_VERIFY_SERVER_CERT is set to yes or 1 with the agency's CAP.</t>
  </si>
  <si>
    <t>MySQL 5.7-51</t>
  </si>
  <si>
    <t>Ensure super_priv Is Not Set to Y for Replication Users</t>
  </si>
  <si>
    <t>Execute the following SQL statement to audit this setting:
select user, host from mysql.user where user='repl' and Super_priv = 'Y'; 
No rows should be returned.
NOTE: Substitute your replication user's name for repl in the above query.</t>
  </si>
  <si>
    <t xml:space="preserve">The MySQL 'super_priv' option has not been set to 'Y' for replication users. </t>
  </si>
  <si>
    <t xml:space="preserve">The MySQL 'super_priv' option has been set to 'Y' for replication users. </t>
  </si>
  <si>
    <t>Ensure 'super_priv' is not set to 'Y' for replication users. One method to achieve the recommended state is to execute the following command(s):
Enumerate the replication users found in the result set of the audit procedure
For each replication user, issue the following SQL statement (replace "repl" with your replication user's name):
&lt;div&gt;
REVOKE SUPER ON *.* FROM 'repl'; &lt;/div&gt;</t>
  </si>
  <si>
    <t>To close this finding, please provide a screenshot showing MySQL super_priv option has not been set to Y for replication users. with the agency's CAP.</t>
  </si>
  <si>
    <t>MySQL 5.7-52</t>
  </si>
  <si>
    <t>Ensure No Replication Users Have Wildcard Hostnames</t>
  </si>
  <si>
    <t>Execute the following SQL statement to assess this test case:
SELECT user, host FROM mysql.user WHERE user='repl' AND host = '%';
Ensure no rows are returned.</t>
  </si>
  <si>
    <t xml:space="preserve">Replication users are not using Wildcard hostnames. </t>
  </si>
  <si>
    <t xml:space="preserve">Replication users are using Wildcard hostnames. </t>
  </si>
  <si>
    <t>Ensure that replication users do not have wildcard operators in the hostnames. One method to achieve the recommended state is to execute the following command(s):
Enumerate all users returned after running the audit procedure
Either ALTER the user's host to be specific or DROP the user</t>
  </si>
  <si>
    <t>To close this finding, please provide a screenshot showing the no replication users Have wildcard hostnames the with agency's CAP.</t>
  </si>
  <si>
    <t>MySQL8.0-1</t>
  </si>
  <si>
    <t>SC-7</t>
  </si>
  <si>
    <t>Boundary Protection</t>
  </si>
  <si>
    <t>It is generally accepted that host operating systems should include different filesystem partitions for different purposes. One set of filesystems is typically called system partitions, and these are generally reserved for host system/application operation. The other set of filesystems is typically called "non-system partitions", and such locations are generally reserved for storing data.</t>
  </si>
  <si>
    <t>Execute the following steps to assess this recommendation:
Obtain the location of the `datadir` and other MySQL database files by executing the following SQL statement
SELECT VARIABLE_NAME, VARIABLE_VALUE
FROM performance_schema.global_variables
WHERE (VARIABLE_NAME LIKE '%dir' or VARIABLE_NAME LIKE '%file') and (VARIABLE_NAME NOT LIKE '%core%'
AND VARIABLE_NAME &lt;&gt; 'local_infile' AND VARIABLE_NAME &lt;&gt; 'relay_log_info_file') order by
VARIABLE_NAME;
Using the value returned for the `datadir`, and other results from the above query, execute the following in a system terminal
df -h &lt;directory&gt;
The output returned from the `df` command above should not include root (`/`), `/var`, or `/usr`.</t>
  </si>
  <si>
    <t>1</t>
  </si>
  <si>
    <t>1.1</t>
  </si>
  <si>
    <t>Moving the database off the system partition will reduce the probability of denial of service caused by exhaustion of available disk space to the operating system.</t>
  </si>
  <si>
    <t>Perform the following steps to remediate this setting for the datadir:
1) Backup the database.
2) Choose a non-system partition new location for MySQL data.
3) Stop mysqld using a command like: service mysql stop.
4) Copy the data using a command like: cp -rp_&lt;datadir Value&gt; &lt;new location&gt;_.
5) Set the datadir location to the new location in the MySQL configuration file.
6) Start mysqld using a command like: service mysql start.
**Note:** On some Linux distributions you may need to additionally modify apparmor settings. For example, on a Ubuntu 14.04.1 system edit the file /etc/apparmor.d/usr.sbin.mysqld so that the datadir access is appropriate. The original might look like this:
# Allow data dir access
/var/lib/mysql/ r,
/var/lib/mysql/** rwk,
Alter those two paths to be the new location you chose above. For example, if that new location were /media/mysql, then the /etc/apparmor.d/usr.sbin.mysqld file should include something like this:
# Allow data dir access
/media/mysql/ r,
/media/mysql/** rwk,</t>
  </si>
  <si>
    <t>Place Databases on Non-System Partitions. One method to achieve the recommended state is to execute the following:
1) Backup the database.
2) Choose a non-system partition new location for MySQL data.
3) Stop mysqld using a command like: service mysql stop.
4) Copy the data using a command like: cp -rp_&lt;datadir Value&gt; &lt;new location&gt;_.
5) Set the datadir location to the new location in the MySQL configuration file.
6) Start mysqld using a command like: service mysql start.
**Note:** On some Linux distributions you may need to additionally modify apparmor settings. For example, on a Ubuntu 14.04.1 system edit the file /etc/apparmor.d/usr.sbin.mysqld so that the datadir access is appropriate. The original might look like this:
# Allow data dir access
/var/lib/mysql/ r,
/var/lib/mysql/** rwk,
Alter those two paths to be the new location you chose above. For example, if that new location were /media/mysql, then the /etc/apparmor.d/usr.sbin.mysqld file should include something like this:
# Allow data dir access
/media/mysql/ r,
/media/mysql/** rwk,</t>
  </si>
  <si>
    <t>MySQL8.0-2</t>
  </si>
  <si>
    <t>Execute the following command at a terminal prompt to assess this recommendation:
ps -ef | egrep "^mysql.*$"
If no lines are returned, then this is a fail.
**Note:** It is assumed that the MySQL user is `mysql`. Additionally, you may consider running `sudo -l` as the MySQL user or to check the sudoers file.</t>
  </si>
  <si>
    <t>1.2</t>
  </si>
  <si>
    <t>Utilizing a least privilege account for MySQL to execute as needed may reduce the impact of a MySQL-born vulnerability. A restricted account will be unable to access resources unrelated to MySQL, such as operating system configurations.</t>
  </si>
  <si>
    <t>Create a user which is only used for running MySQL and directly related processes. This user must not have administrative rights to the system. Additionally, its best to avoid providing shell access to such an account.
Shell access can be removed using the following command at a terminal prompt:
/usr/sbin/groupadd -g 27 -o -r mysql &gt;/dev/null 2&gt;&amp;1 || :
/usr/sbin/useradd -M -N -g mysql -o -r -d /var/lib/mysql -s /bin/false \
-c "MySQL Server" -u 27 mysql &gt;/dev/null 2&gt;&amp;1 || :</t>
  </si>
  <si>
    <t>Use Dedicated Least Privileged Account for MySQL Daemon/Service. One method to achieve the recommended state is to execute the following:
Create a user which is only used for running MySQL and directly related processes. This user must not have administrative rights to the system. Additionally, its best to avoid providing shell access to such an account.
Shell access can be removed using the following command at a terminal prompt:
/usr/sbin/groupadd -g 27 -o -r mysql &gt;/dev/null 2&gt;&amp;1 || :
/usr/sbin/useradd -M -N -g mysql -o -r -d /var/lib/mysql -s /bin/false \
-c "MySQL Server" -u 27 mysql &gt;/dev/null 2&gt;&amp;1 || :</t>
  </si>
  <si>
    <t>MySQL8.0-3</t>
  </si>
  <si>
    <t>Verify That the MYSQL_PWD Environment Variables is Not in Use</t>
  </si>
  <si>
    <t>MySQL can read a default database password from an environment variable called `MYSQL_PWD`. Avoiding use of this environment variable can better safeguard the confidentiality of MySQL credentials.</t>
  </si>
  <si>
    <t>To assess this recommendation, use the `/proc` filesystem to determine if `MYSQL_PWD` is currently set for any process
grep MYSQL_PWD /proc/*/environ
This may return one entry for the process which is executing the grep command.</t>
  </si>
  <si>
    <t>The MYSQL_PWD Environment Variables is Not in Use.</t>
  </si>
  <si>
    <t>The MYSQL_PWD Environment Variables is in Use.</t>
  </si>
  <si>
    <t>1.4</t>
  </si>
  <si>
    <t>Using the `MYSQL_PWD` environment variable implies MySQL credentials are stored as clear text.</t>
  </si>
  <si>
    <t>Check which users and/or scripts are setting MYSQL_PWD and change them to use a more secure method.
For unattended logins you should consider
1) MySQL Configuration Editor
2) Different authentication methods like e.g., X509 certificate verification, 
3) Use MySQL Enterprise LDAP plugin with Kerberos or SASL tokens.</t>
  </si>
  <si>
    <t>Verify That the MYSQL_PWD Environment Variables is Not in Use. One method to achieve the recommended state is to execute the following:
Check which users and/or scripts are setting MYSQL_PWD and change them to use a more secure method.
For unattended logins you should consider
1) MySQL Configuration Editor
2) Different authentication methods like e.g., X509 certificate verification, 
3) Use MySQL Enterprise LDAP plugin with Kerberos or SASL tokens.</t>
  </si>
  <si>
    <t>MySQL8.0-4</t>
  </si>
  <si>
    <t>Verify That MYSQL_PWD is Not Set in Users Profiles</t>
  </si>
  <si>
    <t>MySQL can read a default database password from an environment variable called `MYSQL_PWD`.</t>
  </si>
  <si>
    <t>To assess this recommendation, check if `MYSQL_PWD` is set in login scripts using the following command:
grep MYSQL_PWD /home/*/.{bashrc,profile,bash_profile}</t>
  </si>
  <si>
    <t>The MYSQL_PWD environment is not in use and is not being read by default.</t>
  </si>
  <si>
    <t>The MYSQL_PWD environment is currently in use and is being read by default.</t>
  </si>
  <si>
    <t>1.6</t>
  </si>
  <si>
    <t>Use of the `MYSQL_PWD` environment variable implies MySQL credentials are stored as clear text. Avoiding use of this environment variable may increase assurance that the confidentiality of MySQL credentials is preserved.</t>
  </si>
  <si>
    <t>Check which users and/or scripts are setting MYSQL_PWD and change them to use a more secure method.</t>
  </si>
  <si>
    <t>Verify That MYSQL_PWD is Not Set in Users Profiles. One method to achieve the recommended state is to execute the following:
Check which users and/or scripts are setting MYSQL_PWD and change them to use a more secure method.</t>
  </si>
  <si>
    <t>MySQL8.0-5</t>
  </si>
  <si>
    <t>Dedicate the Machine Running MySQL</t>
  </si>
  <si>
    <t>2</t>
  </si>
  <si>
    <t>Remove excess applications or services and/or remove unnecessary roles from the underlying operating system.</t>
  </si>
  <si>
    <t xml:space="preserve">Dedicate the Machine Running MySQL. One method to achieve the recommended state is to execute the following:
Remove excess applications or services and/or remove unnecessary roles from the underlying operating system.
</t>
  </si>
  <si>
    <t>MySQL8.0-6</t>
  </si>
  <si>
    <t>Do Not Specify Passwords in the Command Line</t>
  </si>
  <si>
    <t>When a command is executed on the command line, for example `mysql -u admin -p password` or `mysqlsh -u admin -p password`, the password may be visible in the user's shell/command history or in the process list.</t>
  </si>
  <si>
    <t>Passwords are visible in the command line.</t>
  </si>
  <si>
    <t>MySQL Client:
Use -p without password and then enter the password when prompted, use a properly secured .my.cnf file, or store authentication information in encrypted format in .mylogin.cnf.
MySQL Shell:
Use without password and then enter the password when prompted, store authentication information in encrypted format in .mylogin.cnf, enter shell then authenticate using \connect command (**Note:** this also ensures the username is not exposed on the command), or use mysqlsh pluggable password store, e.g., a keychain.</t>
  </si>
  <si>
    <t>Do Not Specify Passwords in the Command Line. One method to achieve the recommended state is to execute the following:
MySQL Client:
Use -p without password and then enter the password when prompted, use a properly secured .my.cnf file, or store authentication information in encrypted format in .mylogin.cnf.
MySQL Shell:
Use without password and then enter the password when prompted, store authentication information in encrypted format in .mylogin.cnf, enter shell then authenticate using \connect command (**Note:** this also ensures the username is not exposed on the command), or use mysqlsh pluggable password store, e.g., a keychain.</t>
  </si>
  <si>
    <t>MySQL8.0-7</t>
  </si>
  <si>
    <t>Do Not Reuse Usernames</t>
  </si>
  <si>
    <t>Each user (excluding mysql reserved users) should be linked to one of these
system accounts
a person
an application
To list users (and exclude mysql reserved users)
SELECT host, user, plugin, 
IF(plugin = 'mysql_native_password',
'WEAK SHA1', 'STRONG SHA2') AS HASHTYPE
FROM mysql.user WHERE user NOT IN
('mysql.infoschema', 'mysql.session', 'mysql.sys') AND
plugin NOT LIKE 'auth%' AND plugin &lt;&gt; 'mysql_no_login' AND
LENGTH(authentication_string) &gt; 0
ORDER BY plugin;</t>
  </si>
  <si>
    <t>Add/Remove users so that each user is only used for one specific purpose.</t>
  </si>
  <si>
    <t>MySQL8.0-8</t>
  </si>
  <si>
    <t>CM-3</t>
  </si>
  <si>
    <t xml:space="preserve">Configuration Change Control </t>
  </si>
  <si>
    <t>Ensure Non-Default, Unique Cryptographic Material is in Use</t>
  </si>
  <si>
    <t>The cryptographic material used by MySQL, such as digital certificates and encryption keys, should be used only for MySQL and only for one instance. Default cryptographic material should not be used since it is not unique to the instance.</t>
  </si>
  <si>
    <t>Review all cryptographic material. If it is default, used for other MySQL instances and/or for purposes other than MySQL then this is a finding.
Review the server certificate by running
cd &lt;data_dir and/or ssl_cert&gt;
sudo openssl x509 -in server-cert.pem -subject -noout | grep Auto_Generated_Server_Certificate
The output for the auto generated pem will look something like:
subject= /CN=MySQL_Server_8.0.21_Auto_Generated_Server_Certificate
If no rows return, the check is a pass since the certificate is not MySQL auto-generated.</t>
  </si>
  <si>
    <t>Non-Default, Unique Cryptographic Material is in Use.</t>
  </si>
  <si>
    <t>Non-Default, Unique Cryptographic Material is not in Use.</t>
  </si>
  <si>
    <t>System configuration provides additional attack surface</t>
  </si>
  <si>
    <t>2.6</t>
  </si>
  <si>
    <t>If an attacker gains access to shared cryptographic material, including default material, the attacker can reuse that material to impersonate the MySQL server or otherwise compromise its operations.</t>
  </si>
  <si>
    <t>Generate new certificates, keys, and other cryptographic material as needed for each affected MySQL instance.</t>
  </si>
  <si>
    <t>Ensure Non-Default, Unique Cryptographic Material is in Use. One method to achieve the recommended state is to execute the following:
Generate new certificates, keys, and other cryptographic material as needed for each affected MySQL instance.</t>
  </si>
  <si>
    <t>To close this finding, please provide a screenshot showing non-default, unique cryptographic material is in use with the agency's CAP.</t>
  </si>
  <si>
    <t>MySQL8.0-9</t>
  </si>
  <si>
    <t>Configure the global password lifetime to 365</t>
  </si>
  <si>
    <t>Password expiration provides users with a unique time bounded password lifetime.</t>
  </si>
  <si>
    <t>The global password lifetime is set using `default_password_lifetime`. If the value of `default_password_lifetime` is greater than `0`, it indicates the permitted password lifetime.
Execute the following command to check the global password lifetime:
SELECT VARIABLE_NAME, VARIABLE_VALUE
FROM performance_schema.global_variables where VARIABLE_NAME like default_password_lifetime; 
A value greater than or equal to `365` implies a finding.
When the global password lifetime is less than `365`, or not configured, each user account shall be checked by executing the following command:
SELECT user, host, password_lifetime from mysql.user where password_lifetime = 0 OR password_lifetime &gt;= 365; 
A lack of results implies compliance.
**Note:** A value of `0` implies the password never expires.</t>
  </si>
  <si>
    <t>Password_lifetime is Less Than or Equal to 365.</t>
  </si>
  <si>
    <t>Password_lifetime is not Less Than or Equal to 365.</t>
  </si>
  <si>
    <t>HPW6:  Password history is insufficient</t>
  </si>
  <si>
    <t>2.7</t>
  </si>
  <si>
    <t>Allows additional security factors pertinent to a specific user to provide further password security; predetermined by varying security needs and usability requirements in a system or organization.</t>
  </si>
  <si>
    <t>To configure the global password lifetime to 365 by executing the following command:
set persist default_password_lifetime = 365;
Alternatively, configure the password lifetime for each user returned by the audit procedure by executing the following command:
ALTER USER '&lt;username&gt;'@'&lt;localhost&gt;' PASSWORD EXPIRE INTERVAL 365 DAY;</t>
  </si>
  <si>
    <t>Configure the global password lifetime to 365. One method to achieve the recommended state is to execute the following command(s):
Set persist default_password_lifetime = 365;
Alternatively, configure the password lifetime for each user returned by the audit procedure by executing the following command:
ALTER USER &lt;username&gt;@&lt;localhost&gt; PASSWORD EXPIRE INTERVAL 365 DAY;</t>
  </si>
  <si>
    <t>MySQL8.0-10</t>
  </si>
  <si>
    <t>Configure Password Complexity</t>
  </si>
  <si>
    <t>Passwords that are too complex in nature make it harder for users to remember, leading to bad practices. In addition, composition requirements provide no defense against common attack types such as social engineering or insecure password storage. In keeping with the overall goal of having users create a password that is not overly weak, it's best to have at least 14 characters for a password only account.</t>
  </si>
  <si>
    <t>Determine if the `component_validate_password` component is installed.
SELECT component_urn from mysql.component
WHERE component_urn=file://component_validate_password group by component_urn;
Results imply compliance.
Inspect the password policy settings.
SELECT VARIABLE_NAME, VARIABLE_VALUE
FROM performance_schema.global_variables
WHERE VARIABLE_NAME like valid%password%;
Compare the results to the organizationally defined policy.</t>
  </si>
  <si>
    <t>Password Complexity is configured.</t>
  </si>
  <si>
    <t>Password Complexity is not  configured.</t>
  </si>
  <si>
    <t>2.8</t>
  </si>
  <si>
    <t>Malicious actors regularly attempt to compromise databases by attacking or guessing passwords. Stolen credentials may be used to gain access to steal information, engage in financial fraud, and more.
By enforcing practical and secure policies, end user cooperation grows. In general, longer passwords are better (harder to crack), but a forced password length requirement can cause user behavior that is predictable and undesirable. Having a reasonable minimum length with no maximum character limit increases the resulting average password length used and thus increases the security of that password.</t>
  </si>
  <si>
    <t>If not already installed, install the password policy component:
INSTALL COMPONENT 'file://component_validate_password';
Set password policies in accordance with the organizationally defined policy and security best practices:
set persist validate_password.check_user_name='ON';
set persist validate_password.dictionary_file='&lt;FILENAME OF DICTIONARY FILE&gt;';
set persist validate_password.length=14;
Use with care. Passwords that are too complex in nature make it harder for users to remember, leading to bad practices. 
set persist validate_password.mixed_case_count=1;
set persist validate_password.special_char_count=1;
set persist validate_password.number_count=1;</t>
  </si>
  <si>
    <t>Ensure Password Complexity is Configured. One method to achieve the recommended state is to execute the following:
If not already installed, install the password policy component:
INSTALL COMPONENT file://component_validate_password;
Set password policies in accordance with the organizationally defined policy and security best practices:
set persist validate_password.check_user_name=ON;
set persist validate_password.dictionary_file=&lt;FILENAME OF DICTIONARY FILE&gt;;
set persist validate_password.length=14;
Use with care. Passwords that are too complex in nature make it harder for users to remember, leading to bad practices. 
set persist validate_password.mixed_case_count=1;
set persist validate_password.special_char_count=1;
set persist validate_password.number_count=1;</t>
  </si>
  <si>
    <t>MySQL8.0-11</t>
  </si>
  <si>
    <t>Ensure Password Resets Require Strong Passwords</t>
  </si>
  <si>
    <t>Disabling password reuse, enforcing password strength, and denying reuse can be implemented to prevent successful usage of stolen or previously guessed passwords by malicious users.
Restricted accounts using passwords on the basis of the number of password changes and length ensure a password cannot be chosen from a specified number of the most recent passwords.</t>
  </si>
  <si>
    <t>To assess this recommendation run the following statement:
SELECT VARIABLE_NAME, VARIABLE_VALUE
FROM performance_schema.global_variables where VARIABLE_NAME in (password_history, password_reuse_interval);
A value of `0` indicates that NO policy is defined for the associated variable.
The `password_history` variable indicates the number of subsequent account password changes that must occur before the password can be reused. The `password_history` should be greater than or equal to `5`, thus attempts to use any of the prior five, or more, passwords for this account will be denied.
The `password_reuse_interval` defines the global policy for controlling reuse of previous passwords based on time elapsed. For an account password used previously, this variable indicates the number of days that must pass before the password can be reused. 
Password should not be reused over the period of a year. The value of `password_reuse_interval` should be greater than or equal to `365`.</t>
  </si>
  <si>
    <t>Password Resets Require Strong Passwords.</t>
  </si>
  <si>
    <t>Password Resets does not  Require Strong Passwords.</t>
  </si>
  <si>
    <t>HPW6: Password history is insufficient</t>
  </si>
  <si>
    <t>2.9</t>
  </si>
  <si>
    <t>Repeated use of old passwords can increase risk of a compromise. This may lead to access by malicious users who have discovered a user's prior password(s).</t>
  </si>
  <si>
    <t>Set a global policy that passwords may not be reused for a minimum of five password changes:
SET PERSIST password_history = 24;
Set a global policy that passwords have a lifetime to approximately one year (in days)
SET PERSIST password_reuse_interval = 365;</t>
  </si>
  <si>
    <t>Ensure Password Resets Require Strong Passwords. One method to achieve the recommended state is to execute the following:
Set a global policy that passwords may not be reused for a minimum of five password changes:
SET PERSIST password_history = 24;
Set a global policy that passwords have a lifetime to approximately one year (in days)
SET PERSIST password_reuse_interval = 365;</t>
  </si>
  <si>
    <t>MySQL8.0-12</t>
  </si>
  <si>
    <t>Implement Connection Delays to Limit Failed Login Attempts</t>
  </si>
  <si>
    <t>MySQL Server can enable administrators to introduce an increasing delay in server response to clients after a certain number of consecutive failed connection attempts.</t>
  </si>
  <si>
    <t>Determine if the plugins for delaying connections are installed.
SELECT PLUGIN_NAME, PLUGIN_STATUS
FROM INFORMATION_SCHEMA.PLUGINS
WHERE PLUGIN_NAME LIKE connection%;
Two rows should be returned showing `ACTIVE` status.
CONNECTION_CONTROL | ACTIVE
CONNECTION_CONTROL_FAILED_LOGIN_ATTEMPTS | ACTIVE
If both plugins are not active, this is a fail.
Next assess the setting for the connection controls by running 
SELECT VARIABLE_NAME, VARIABLE_VALUE
FROM performance_schema.global_variables WHERE VARIABLE_NAME LIKE connection_control%;
Time doubling throttling (in minutes) between each retry (`0`, `1`, `2`, `4`, `8`, etc.) with a permanent account lockout (IT reset required) after 3 retries.
If `connection_control_failed_connections_threshold` is less than `3` (attempts), this is a fail.
If `connection_control_min_connection_delay` is less than `60000` (ms - 1 minute), this is a fail.
Max delay `connection_control_max_connection_delay` is `0` or less than `900000` (ms, 15 minutes) a, this is a fail.
Finally, assess the failed login attempts.
select host, user, JSON_EXTRACT(user_attributes, $.Password_locking.failed_login_attempts) as failed_login_attempts from mysql.user;
If failed login attempts is less than `3` this is a fail.</t>
  </si>
  <si>
    <t>Connection Delays is implemented to limit failed login attempts.</t>
  </si>
  <si>
    <t>Connection Delays is not implemented to limit failed login attempts.</t>
  </si>
  <si>
    <t>Changed the failed login attempts from 12 to 3.
Change the Max delay from 1920000` (ms, 32 minutes) to 900000 (ms 15 minutes)</t>
  </si>
  <si>
    <t>2.19</t>
  </si>
  <si>
    <t>Delaying connection attempts provides a deterrent that slows down brute force attacks that attempt to access MySQL user accounts.</t>
  </si>
  <si>
    <t>Add the following lines to my.cnf:
[mysqld]
plugin-load-add=connection_control.so
connection-control=FORCE_PLUS_PERMANENT
connection-control-failed-login-attempts=FORCE_PLUS_PERMANENT
connection_control_failed_connections_threshold=3
connection_control_min_connection_delay=60000
connection_control_max_connection_delay=1920000
Delays are in milliseconds for server response to failed connection attempt.
60000 (ms - 1 minute)
9000000 (ms, 15 minutes) 
For each user set
ALTER USER &lt;user&gt; FAILED_LOGIN_ATTEMPTS 3;</t>
  </si>
  <si>
    <t>Implement Connection Delays to Limit Failed Login Attempts. One method to achieve the recommended state is to execute the following command(s):
Add the following lines to my.cnf:
[mysqld]
plugin-load-add=connection_control.so
connection-control=FORCE_PLUS_PERMANENT
connection-control-failed-login-attempts=FORCE_PLUS_PERMANENT
connection_control_failed_connections_threshold=3
connection_control_min_connection_delay=60000
connection_control_max_connection_delay=900000
Delays are in milliseconds for server response to failed connection attempt.
60000 (ms - 1 minute)
9000000 (ms, 15 minutes) 
For each user set
ALTER USER &lt;user&gt; FAILED_LOGIN_ATTEMPTS 3;</t>
  </si>
  <si>
    <t>To close this finding, please provide a screenshot connection delays is implemented to limit failed login attempts with the agency's CAP.</t>
  </si>
  <si>
    <t>MySQL8.0-13</t>
  </si>
  <si>
    <t>SI-7</t>
  </si>
  <si>
    <t xml:space="preserve">Software, Firmware, and Information Integrity </t>
  </si>
  <si>
    <t>Backup Policy in Place</t>
  </si>
  <si>
    <t>A backup policy should be in place.</t>
  </si>
  <si>
    <t>Check with `crontab -l` if there is a backup schedule.</t>
  </si>
  <si>
    <t>Backup policy is in place.</t>
  </si>
  <si>
    <t>Backup policy is not in place.</t>
  </si>
  <si>
    <t>HCP1</t>
  </si>
  <si>
    <t>HCP1: No contingency plan exists for FTI data</t>
  </si>
  <si>
    <t>2.1</t>
  </si>
  <si>
    <t>2.1.1</t>
  </si>
  <si>
    <t>Backing up MySQL databases, including `mysql`, will help ensure the availability of data in the event of an incident.</t>
  </si>
  <si>
    <t>Create a backup policy and backup schedule.</t>
  </si>
  <si>
    <t>MySQL8.0-14</t>
  </si>
  <si>
    <t>Verify Backups are Good</t>
  </si>
  <si>
    <t>Backups should be validated on a regular basis.</t>
  </si>
  <si>
    <t>Check reports of backup validation tests.</t>
  </si>
  <si>
    <t>Backups are validated on a regular basis.</t>
  </si>
  <si>
    <t>Backups are not validated on a regular basis.</t>
  </si>
  <si>
    <t>HCP2</t>
  </si>
  <si>
    <t>HCP2: Contingency plans are not tested annually</t>
  </si>
  <si>
    <t>2.1.2</t>
  </si>
  <si>
    <t>Verifying that backups are occurring appropriately will help ensure data availability in the event of an incident.</t>
  </si>
  <si>
    <t>Implement regular backup checks and document each check.</t>
  </si>
  <si>
    <t>MySQL8.0-15</t>
  </si>
  <si>
    <t>Secure Backup Credentials</t>
  </si>
  <si>
    <t>The password, certificate, and any other credentials should be protected.</t>
  </si>
  <si>
    <t>Check permissions of files containing passwords and/or SSL keys.</t>
  </si>
  <si>
    <t>Backup credentials are secured.</t>
  </si>
  <si>
    <t>Backup credentials are not secured.</t>
  </si>
  <si>
    <t>HCP5</t>
  </si>
  <si>
    <t>Backup data is not adequately protected</t>
  </si>
  <si>
    <t>2.1.3</t>
  </si>
  <si>
    <t>A database user with the least amount of privileges required to perform backup is needed. The credentials for this user should be protected.</t>
  </si>
  <si>
    <t>Change file permissions.</t>
  </si>
  <si>
    <t>To close this finding, please provide a screenshot showing backup file permission with the agency's CAP.</t>
  </si>
  <si>
    <t>MySQL8.0-16</t>
  </si>
  <si>
    <t>CP-9</t>
  </si>
  <si>
    <t>Information System Backup</t>
  </si>
  <si>
    <t>The Backups Should be Properly Secured</t>
  </si>
  <si>
    <t>The backup files will contain all data in the databases. Filesystem permissions and/or encryption should be used to prevent unauthorized users from gaining access to the backups.</t>
  </si>
  <si>
    <t>Check who has access to the backup files.
Are the files world-readable (e.g., `rw-r--r-`)
Are they stored in a world readable directory?
Is the group MySQL and/or backup specific?
If not: the file and directory must not be group readable
Are the backups stored offsite?
Who has access to the backups?
Are the backups encrypted?
Where is the encryption key stored?
Does the encryption key consist of a guessable password?
If you are running the MySQL Enterprise Backup verify that the backup uses `--encrypt`.
For example:
$ mysqlbackup --defaults-file=/home/dbadmin/my.cnf --backup-image=/home/admin/backups/my.mbi \
 --backup-dir=/home/admin/backup-tmp --encrypt-password backup-to-image
If `--encrypt-password` is not included the backup is not encrypted and this is a fail.
`Mysqlbackup` includes encryption, secure backup of keys, and support for secured archival storage.</t>
  </si>
  <si>
    <t>The Backups are properly secured.</t>
  </si>
  <si>
    <t>The Backups are not properly secured.</t>
  </si>
  <si>
    <t>2.1.4</t>
  </si>
  <si>
    <t>Backups should be considered sensitive information.</t>
  </si>
  <si>
    <t>Implement encryption, properly restrict filesystem permissions, protect and backup encryption keys.
For example, if you run MySQL Enterprise Backup include --encrypt-password
$ mysqlbackup --defaults-file=/home/dbadmin/my.cnf --backup-image=/home/admin/backups/my.mbi \
 --backup-dir=/home/admin/backup-tmp --encrypt-password backup-to-image
Mysqlbackup includes not just the database data, but also provides for secure backup of keys, and support for secured archival storage.</t>
  </si>
  <si>
    <t>Ensure the backups is properly secured. One method to achieve the recommended state is to execute the following:
Implement encryption, properly restrict filesystem permissions, protect and backup encryption keys.
For example, if you run MySQL Enterprise Backup include --encrypt-password
$ mysqlbackup --defaults-file=/home/dbadmin/my.cnf --backup-image=/home/admin/backups/my.mbi \
 --backup-dir=/home/admin/backup-tmp --encrypt-password backup-to-image
Mysqlbackup includes not just the database data, but also provides for secure backup of keys, and support for secured archival storage.</t>
  </si>
  <si>
    <t>To close this finding, please provide a screenshot showing who has access to the backup files, and the type of encryption used  and with the agency's CAP.</t>
  </si>
  <si>
    <t>MySQL8.0-17</t>
  </si>
  <si>
    <t>Disaster Recovery (DR) Plan</t>
  </si>
  <si>
    <t>A disaster recovery plan should be created.
MySQL Cluster (group replication), MySQL Replica Sets (asynchronous replication) or both may be used.
A replica in a different data center and offsite backups may be used. There should be information regarding the Recovery Time Objective (RTO), i.e., how long recovery will take, and if the recovery site has the same capacity. Additionally, delayed replicas can be a valuable part of a DR plan. Network (default) and at rest encryption should be used to protect data.</t>
  </si>
  <si>
    <t>Check if there is a disaster recovery plan.</t>
  </si>
  <si>
    <t>A disaster recovery plan is created.</t>
  </si>
  <si>
    <t>A disaster recovery plan is not created.</t>
  </si>
  <si>
    <t>No contingency plan exists for FTI data</t>
  </si>
  <si>
    <t>2.1.6</t>
  </si>
  <si>
    <t>A disaster recovery strategy should be planned and formalized.</t>
  </si>
  <si>
    <t>Create a disaster recovery plan.</t>
  </si>
  <si>
    <t>MySQL8.0-18</t>
  </si>
  <si>
    <t>Backup of Configuration and Related Files</t>
  </si>
  <si>
    <t>It is important to include configuration, log, key, certificates, and customized files in backups.</t>
  </si>
  <si>
    <t>Check if these files are in use and are saved in the backup.
Edited Configuration files (`my.cnf` and included files)
`SET PERSIST` Configuration file (`mysqld-auto.cnf`)
Files related to Key Management and Keyring (KMIP, other Key Management Services)
Audit Log Files (if not handled by other methods)
SSL files (certificates, keys)
User Defined Functions (UDFs)
Source code for customizations</t>
  </si>
  <si>
    <t>Configuration, log, key, certificates, and customized files are included in the backups.</t>
  </si>
  <si>
    <t>Configuration, log, key, certificates, and customized files are not included in the backups.</t>
  </si>
  <si>
    <t>2.1.7</t>
  </si>
  <si>
    <t>Including all configuration, log, key, certificates, and customized files in any backup will ensure the backup can fully restore an instance.</t>
  </si>
  <si>
    <t>Add any omitted files to the backup.</t>
  </si>
  <si>
    <t>Backup of Configuration and Related Files.</t>
  </si>
  <si>
    <t>MySQL8.0-19</t>
  </si>
  <si>
    <t>Ensure datadir Has Appropriate Permissions</t>
  </si>
  <si>
    <t>Perform the following steps to assess this recommendation:
Execute the following SQL statement to determine the `Value` of `datadir`
show variables where variable_name = 'datadir';
Or
SELECT VARIABLE_NAME, VARIABLE_VALUE
FROM performance_schema.global_variables
WHERE VARIABLE_NAME LIKE 'datadir';
Execute the following command at a terminal prompt
sudo ls -ld &lt;datadir&gt; | grep "drwxr-x---.*mysql.*mysql"
Lack of output implies a fail.</t>
  </si>
  <si>
    <t>3</t>
  </si>
  <si>
    <t>3.1</t>
  </si>
  <si>
    <t>Limiting the accessibility of these objects will protect the confidentiality, integrity, and availability of the MySQL database. If someone other than the MySQL user is allowed to read files from the data directory, it may be possible to read data from the `mysql.user` table which contains passwords. Additionally, the ability to create files can lead to denial of service, or might otherwise allow someone to gain access to specific data by manually creating a file with a view definition.</t>
  </si>
  <si>
    <t>Execute the following commands at a terminal prompt:
chmod 750 &lt;datadir&gt;
chown mysql:mysql &lt;datadir&gt;</t>
  </si>
  <si>
    <t>Configure datadir to have appropriate permissions and ownership. One method to achieve the recommended state is to execute the following command(s):
chmod 750 &lt;datadir&gt;
chown mysql:mysql &lt;datadir&gt;</t>
  </si>
  <si>
    <t>MySQL8.0-20</t>
  </si>
  <si>
    <t>Ensure log_bin_basename Files Have Appropriate Permissions</t>
  </si>
  <si>
    <t>MySQL can operate using a variety of log files, each used for different purposes. These are the binary log (which can be encrypted), error log, slow query log, relay log,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t>
  </si>
  <si>
    <t>Perform the following steps to assess this recommendation:
Execute the following SQL statement to determine the Value of `log_bin_basename`:
show variables like 'log_bin_basename';
Execute the following command at a terminal prompt to list all non-compliant `log_bin_basename.*` file permissions:
ls -l | egrep '^-(?![r|w]{2}-[r|w]{2}----.*mysql\s*mysql).*&lt;log_bin_basename&gt;.*$'
Lack of output implies compliance.</t>
  </si>
  <si>
    <t>3.2</t>
  </si>
  <si>
    <t>Execute the following command for each log file location requiring corrected permissions and ownership:
chmod 660 &lt;log file&gt;
chown mysql:mysql &lt;log file&gt;</t>
  </si>
  <si>
    <t>MySQL8.0-21</t>
  </si>
  <si>
    <t>Ensure log_error Has Appropriate Permissions</t>
  </si>
  <si>
    <t>MySQL can operate using a variety of log files, each used for different purposes. These are the binary log (which can be encrypted), error log, slow query log, relay log,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
Much of the information about the state of MySQL exists in MySQL, the MySQL `performance_schema` or `informations_schema`. In cases where the information you need is within a running MySQL, use these methods as they are more secure as do not require OS login and access.</t>
  </si>
  <si>
    <t>Perform the following steps to assess this recommendation:
Execute the following SQL statement to determine the Value of `log_error`:
show variables like 'log_error';
Execute the following command at a terminal prompt to list all non-compliant _`&lt;log_error&gt;`_`.*` file permissions:
ls -l /usr/local/mysql/data/mysqld.local.err | grep '^-rw-------.*mysql.*mysql.*$'
Lack of output implies a fail.</t>
  </si>
  <si>
    <t>3.3</t>
  </si>
  <si>
    <t>Execute the following command for each log file location requiring corrected permissions and ownership:
chmod 600 &lt;log file&gt;
chown mysql:mysql &lt;log file&gt;</t>
  </si>
  <si>
    <t>Configure log_error to have appropriate permissions and ownership. One method to achieve the recommended state is to execute the following command(s):
chmod 600 &lt;log file&gt;
chown mysql:mysql &lt;log file&gt;</t>
  </si>
  <si>
    <t>MySQL8.0-22</t>
  </si>
  <si>
    <t>Ensure slow_query_log Has Appropriate Permissions</t>
  </si>
  <si>
    <t>MySQL can operate using a variety of log files, each used for different purposes. These are the binary log (which can be encrypted), error log, slow query log, relay log,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
Much of the information about the state of MySQL exists in MySQL, the MySQL `performance_schema` or `informations_schema`. If you can get the information you need from within MySQL that is more secure as it does not require OS access. If you are not going to use log files it is best to first disable (don’t enable) and remove any prior logs.</t>
  </si>
  <si>
    <t>Perform the following steps to assess this recommendation:
Execute the following SQL statement to determine the Value of `slow_query_log`:
show variables like 'slow_query_log';
Best for the slow query log to be disabled indicated by OFF.
Execute the following SQL statement to determine the location of `slow_query_log_file`:
show variables like 'slow_query_log_file';
Execute the following command at a terminal prompt to list non-compliant _`&lt;slow_query_log_file&gt;.*`_ file permissions:
ls -l | egrep "^-(?![r|w]{2}-[r|w]{2}----.*mysql\s*mysql).*&lt;slow_query_log_file&gt;.*$
If the slow query log is enabled, lack of output implies compliance.
If the slow query log is disabled, remove any old slow query log files.</t>
  </si>
  <si>
    <t>3.4</t>
  </si>
  <si>
    <t>Set slow query log to OFF (instead use SYS schema views or query Performance_Schema)
SET PERSIST slow_query_log = OFF;
If slow query is enabled, execute the following command to correct permissions and ownership:
chmod 660 &lt;log file&gt;
chown mysql:mysql &lt;log file&gt;</t>
  </si>
  <si>
    <t>Configure slow_query_log to have appropriate permissions and ownership. One method to achieve the recommended state is to execute the following command(s):
Set slow query log to OFF (instead use SYS schema views or query Performance_Schema)
SET PERSIST slow_query_log = OFF;
If slow query is enabled, execute the following command to correct permissions and ownership:
chmod 660 &lt;log file&gt;
chown mysql:mysql &lt;log file&gt;</t>
  </si>
  <si>
    <t>MySQL8.0-23</t>
  </si>
  <si>
    <t>Ensure relay_log_basename Files Have Appropriate Permissions</t>
  </si>
  <si>
    <t>MySQL can operate using a variety of log files, each used for different purposes. These are the binary log (which can be encrypted), error log, slow query log, relay log (which can be encrypted),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t>
  </si>
  <si>
    <t>Perform the following steps to assess this recommendation:
Execute the following SQL statement to determine the Value of `relay_log_basename`:
show variables like 'relay_log_basename';
Execute the following command at a terminal prompt to list non-compliant _`&lt;relay_log_basename&gt;.*`_ file permissions:
ls -l | egrep "^-(?![r|w]{2}-[r|w]{2}----.*mysql\s*mysql).*&lt;relay_log_basename&gt;.*$
Lack of output implies compliance.</t>
  </si>
  <si>
    <t>3.5</t>
  </si>
  <si>
    <t>MySQL8.0-24</t>
  </si>
  <si>
    <t>Ensure general_log_file Has Appropriate Permissions</t>
  </si>
  <si>
    <t>MySQL can operate using a variety of log files, each used for different purposes. These are the binary log (which can be encrypted), error log, slow query log, relay log (which can be encrypted),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
Much of the information about the state of MySQL exists in MySQL, the MySQL `performance_schema` or `informations_schema`. If you can get the information you need from within MySQL that is more secure as it does not require OS access. If you are not going to use log files it is best to first disable (don’t enable) and remove any prior logs.</t>
  </si>
  <si>
    <t>Perform the following steps to assess this recommendation:
Execute the following SQL statement to determine the Values of `general_log` and `general_log_file`:
select @@general_log, @@general_log_file;
 With a `general_log` value of `0`, indicates the log is disabled. If `1` it is enabled.
Whether the value is `0` or `1` execute the following command at a terminal prompt to list non-compliant _`&lt;general_log_file&gt;.*`_ file permissions:
ls -l &lt;general_log_file&gt;
If `general_log` is `0` (disabled) and the log file exists, remove the old general log file.
If `general_log` is `1` (enabled) review the permissions
ls -l &lt;general_log_file&gt; grep '^-rw-------.*mysql.*mysql'
Lack of output implies compliance.</t>
  </si>
  <si>
    <t>3.6</t>
  </si>
  <si>
    <t>Limiting the accessibility, or existence, of these log files will protect the confidentiality, integrity, and availability of the MySQL logs.</t>
  </si>
  <si>
    <t>If you can, use MySQL SYS, PERFORMANCE_SCHEMA, or MySQL Auditing as these are more secure options.
By default the general_log is disabled (0). Its most secure to disable the general_log.
To disable the general_log_file:
SET PERSIST @@GENERAL_LOG=0;
If you must use general_log then assure the permissions are correct. Execute the following command for each log file location requiring corrected permissions and ownership:
chmod 600 &lt;general_log_file&gt;
chown mysql:mysql &lt;general_log_file&gt;</t>
  </si>
  <si>
    <t>Configure general_log_file to have appropriate permissions and ownership. One method to achieve the recommended state is to execute the following command(s):
If you can, use MySQL SYS, PERFORMANCE_SCHEMA, or MySQL Auditing as these are more secure options.
By default the general_log is disabled (0). Its most secure to disable the general_log.
To disable the general_log_file:
SET PERSIST @@GENERAL_LOG=0;
If you must use general_log then assure the permissions are correct. Execute the following command for each log file location requiring corrected permissions and ownership:
chmod 600 &lt;general_log_file&gt;
chown mysql:mysql &lt;general_log_file&gt;</t>
  </si>
  <si>
    <t>MySQL8.0-25</t>
  </si>
  <si>
    <t>Ensure SSL Key Files Have Appropriate Permissions</t>
  </si>
  <si>
    <t>When configured to use SSL/TLS, MySQL relies on Secure Sockets Layer (SSL) key files, which are stored on the host's filesystem. These SSL key files are subject to the host's permissions and ownership structure. 
MySQL 8.0 provides ways to create the SSL certificate, SSL key files and RSA key-pair files required to support encrypted connections using SSL and secure password exchange using RSA over unencrypted connections, if those files are missing the server will attempt to autogenerate these files at startup if compiled with OpenSSL.</t>
  </si>
  <si>
    <t>Perform the following steps to assess this recommendation:
Locate the SSL keys and certs in use by executing the following SQL statement. To show all ssl variables:
SELECT * FROM performance_schema.global_variables
WHERE REGEXP_LIKE(VARIABLE_NAME,'^.*ssl_(ca|capath|cert|cipher|crl|crlpath|key)$') AND VARIABLE_VALUE &lt;&gt; '';
**Note:** Any `mysqlx_%` values that are null default to the classic protocols equivalent value.
Execute the following commands at a terminal prompt to list non-compliant _`&lt;ssl_file&gt;`_ file permissions:
ls -l | egrep "^-(?!r-{8}.*mysql\s*mysql).*&lt;ssl_file&gt;.*$
Lack of output implies compliance.</t>
  </si>
  <si>
    <t>3.7</t>
  </si>
  <si>
    <t>Limiting the accessibility of these objects will protect the confidentiality, integrity, and availability of the MySQL database and the communication with the client.
If the contents of the SSL key file are known to an attacker, he or she might impersonate the server. This can be used for a man-in-the-middle attack.
Depending on the SSL cipher suite, the key might also be used to decipher previously captured network traffic.</t>
  </si>
  <si>
    <t>Execute the following commands at a terminal prompt to remediate these settings using the Value from the audit procedure:
chown mysql:mysql &lt;ssl_file&gt;
chmod 400 &lt;ssl_file&gt;</t>
  </si>
  <si>
    <t>Configure  SSL Key Files to have appropriate permissions and ownership. One method to achieve the recommended state is to execute the following command(s):
chown mysql:mysql &lt;ssl_file&gt;
chmod 400 &lt;ssl_file&gt;</t>
  </si>
  <si>
    <t>MySQL8.0-26</t>
  </si>
  <si>
    <t>Ensure Plugin Directory Has Appropriate Permissions</t>
  </si>
  <si>
    <t>To assess this recommendation, execute the following SQL statement to discover the Value of `plugin_dir`:
show variables where variable_name = 'plugin_dir';
Then, execute the following command at a terminal prompt (using the discovered `plugin_dir Value`) to determine the permissions and ownership.
ls -ld &lt;plugin_dir Value&gt; | grep "dr-xr-x---\|dr-xr-xr--" | grep "plugin"
Lack of output implies a fail.
**Note:** Permissions are intended to be either `550` or `554`.</t>
  </si>
  <si>
    <t>3.8</t>
  </si>
  <si>
    <t>To remediate these settings, execute the following commands at a terminal prompt using the plugin_dir Value from the audit procedure. MySQL server must not be allowed to write to this location.
chmod 550 &lt;plugin_dir Value&gt; (or use 554)
chown mysql:mysql &lt;plugin_dir Value&gt;</t>
  </si>
  <si>
    <t>Configure Plugin Directory to have appropriate permissions and ownership. One method to achieve the recommended state is to execute the following command(s):
chmod 550 &lt;plugin_dir Value&gt; (or use 554)
chown mysql:mysql &lt;plugin_dir Value&gt;</t>
  </si>
  <si>
    <t>MySQL8.0-27</t>
  </si>
  <si>
    <t>Ensure audit_log_file Has Appropriate Permissions</t>
  </si>
  <si>
    <t>To assess this recommendation, execute the following SQL statement to discover the `audit_log_file` value:
show global variables where variable_name='audit_log_file';
If no value is returned, auditing is not installed, and this is a fail.
**Note:** If you see the audit file name but no path, the default path will be the path assigned to the `datadir` variable.
Then, execute the following command at a terminal prompt (using the discovered `audit_log_file` value):
ls -l &lt;audit_log_file&gt; | egrep "^-([rw-]{2}-){2}---[ \t]*[0-9][ \t]*mysql[ \t]*mysql.*$"
No results implies a fail.</t>
  </si>
  <si>
    <t>3.9</t>
  </si>
  <si>
    <t>Execute the following commands for the audit_log_file discovered in the audit procedure:
chmod 660 &lt;audit_log_file&gt;
chown mysql:mysql &lt;audit_log_file&gt;</t>
  </si>
  <si>
    <t>MySQL8.0-28</t>
  </si>
  <si>
    <t>Secure MySQL Keyring</t>
  </si>
  <si>
    <t>When configured to use a Keyring plugin, internal MySQL components and plugins may securely store sensitive information for later retrieval. Associated files for the selected keyring type should have proper permissions.</t>
  </si>
  <si>
    <t>Perform the following steps applicable to the plugin in use to assess this recommendation:
#### Keyring File Plugin (Least Secure - for pre-production testing)
Find the `keyring_file_data` value (_`&lt;keyring_file_data_path&gt;`_) by executing the following statement:
grep -Po (?&lt;=^keyring_file_data=).+$ /etc/mysql/my.cnf
Verify permissions are `750` for `mysql:mysql` for _`&lt;keyring_file_data_path&gt;`_
#### Keyring Encrypted File Plugin
Find the `keyring_encrypted_file_data` value (_`&lt;keyring_encrypted_file_data_path&gt;`_) by executing the following statement:
 grep -Po (?&lt;=^keyring_encrypted_file_data=).+$ /etc/mysql/my.cnf
Verify permissions are `750` for `mysql:mysql` for _`&lt;keyring_encrypted_file_data_path&gt;`_
Verify a secure method for provisioning the passphrase for the keyring_encrypted_file_data is in place.
#### Keyring OKV / KMIP compatible Plugin
Find the `keyring_okv` value (_`&lt;keyring_okv_path&gt;`_) by executing the following statement:
 grep -Po (?&lt;=^keyring_okv=).+$ /etc/mysql/my.cnf
Verify permissions are `750` for `mysql:mysql` for _`&lt;keyring_okv_path&gt;`_
#### Keyring Oracle Cloud Infrastructure (OCI) Vault
Find the `keyring_oci_key_file` value (_`&lt;keyring_oci_key_file&gt;`_) by executing the following statement:
grep -Po (?&lt;=^keyring_oci_key_file=).+$ /etc/mysql/my.cnf
Verify permissions are `750` for `mysql:mysql` for _`&lt;keyring_oci_key_file&gt;`_
#### Keyring Hashicorp Vault Plugin
Find the `keyring_hashicorp_store_path` value (_`&lt;keyring_hashicorp_store_path&gt;`_) by executing the following statement:
grep -Po (?&lt;=^keyring_hashicorp_store_path=).+$ /etc/mysql/my.cnf
Verify permissions are `750` for `mysql:mysql` for _`&lt;keyring_hashicorp_store_path&gt;`_
#### AWS Key Management Service
Find the `keyring_aws_conf_file` and `keyring_aws_data_file` values by executing the following statement:
grep -Po (?&lt;=^keyring_aws.*=).+$ /etc/mysql/my.cnf
Verify permissions are `750` for `mysql:mysql` for `keyring_aws_conf_file` and `keyring_aws_data_file`
Additionally, if no keyring plugin or keyring file plugin is configured, this is a fail.</t>
  </si>
  <si>
    <t xml:space="preserve">MySQL Keyring - keyring_file_data_path is secured. </t>
  </si>
  <si>
    <t xml:space="preserve">MySQL Keyring - keyring_file_data_path is not secured. </t>
  </si>
  <si>
    <t>HAC42</t>
  </si>
  <si>
    <t>HAC42: System configuration files are not stored securely</t>
  </si>
  <si>
    <t>3.10</t>
  </si>
  <si>
    <t>Limiting the accessibility of these objects will protect the confidentiality, integrity, and availability of internal MySQL component and plugin information.</t>
  </si>
  <si>
    <t>If no keyring plugin or keyring file plugin is configured, instructions for configuring a keyring plugin or keyring file plugin may found at:
KMIP - [https://dev.mysql.com/doc/refman/8.0/en/keyring-okv-plugin.html#keyring-okv-configuration](https://dev.mysql.com/doc/refman/8.0/en/keyring-okv-plugin.html#keyring-okv-configuration)
OCI Vault - [https://dev.mysql.com/doc/refman/8.0/en/keyring-oci-plugin.html](https://dev.mysql.com/doc/refman/8.0/en/keyring-oci-plugin.html)
Hashicorp - [https://dev.mysql.com/doc/refman/8.0/en/keyring-hashicorp-plugin.html#keyring-hashicorp-plugin-configuration](https://dev.mysql.com/doc/refman/8.0/en/keyring-hashicorp-plugin.html#keyring-hashicorp-plugin-configuration)
AWS - [https://dev.mysql.com/doc/refman/8.0/en/keyring-aws-plugin.html#keyring-aws-plugin-configuration](https://dev.mysql.com/doc/refman/8.0/en/keyring-aws-plugin.html#keyring-aws-plugin-configuration)
Execute the following command for each Keyring file location requiring corrected permissions:
chmod 750 &lt;keyring file&gt;
chown mysql:mysql &lt;keyring file&gt;</t>
  </si>
  <si>
    <t>Secure MySQL Keyring. One method to achieve the recommended state is to execute the following:
If no keyring plugin or keyring file plugin is configured, instructions for configuring a keyring plugin or keyring file plugin may found at:
KMIP - [https://dev.mysql.com/doc/refman/8.0/en/keyring-okv-plugin.html#keyring-okv-configuration](https://dev.mysql.com/doc/refman/8.0/en/keyring-okv-plugin.html#keyring-okv-configuration)
OCI Vault - [https://dev.mysql.com/doc/refman/8.0/en/keyring-oci-plugin.html](https://dev.mysql.com/doc/refman/8.0/en/keyring-oci-plugin.html)
Hashicorp - [https://dev.mysql.com/doc/refman/8.0/en/keyring-hashicorp-plugin.html#keyring-hashicorp-plugin-configuration](https://dev.mysql.com/doc/refman/8.0/en/keyring-hashicorp-plugin.html#keyring-hashicorp-plugin-configuration)
AWS - [https://dev.mysql.com/doc/refman/8.0/en/keyring-aws-plugin.html#keyring-aws-plugin-configuration](https://dev.mysql.com/doc/refman/8.0/en/keyring-aws-plugin.html#keyring-aws-plugin-configuration)
Execute the following command for each Keyring file location requiring corrected permissions:
chmod 750 &lt;keyring file&gt;
chown mysql:mysql &lt;keyring file&gt;</t>
  </si>
  <si>
    <t>To close this finding, please provide a screenshot showing mySQL Keyring - keyring_file_data_path is secured with the agency's CAP.</t>
  </si>
  <si>
    <t>MySQL8.0-29</t>
  </si>
  <si>
    <t>Ensure the Latest Security Patches are Applied</t>
  </si>
  <si>
    <t>4</t>
  </si>
  <si>
    <t>4.1</t>
  </si>
  <si>
    <t>Maintaining currency with MySQL patches will help reduce risk associated with known vulnerabilities present in the MySQL server.
Without the latest security patches MySQL might have known vulnerabilities which could be used by an attacker to gain access.</t>
  </si>
  <si>
    <t>MySQL8.0-30</t>
  </si>
  <si>
    <t>Ensure Example or Test Databases are Not Installed on Production Servers</t>
  </si>
  <si>
    <t>The default MySQL installation does not contain any example or test databases. However, it is a good idea to review for common example databases and ensure they have been removed from production systems.</t>
  </si>
  <si>
    <t>Execute the following SQL statement to determine if the test database is present:
SELECT * FROM information_schema.SCHEMATA where SCHEMA_NAME not in ('mysql','information_schema', 'sys', 'performance_schema');
If this is a production system, and a database name includes an example database this is a finding.
Common example database names are:
sakila 
world
world_x
menagerie</t>
  </si>
  <si>
    <t>4.2</t>
  </si>
  <si>
    <t>Dropping example databases will reduce the attack surface of the MySQL server.</t>
  </si>
  <si>
    <t>Execute the following SQL statement to drop an example database:
DROP DATABASE &lt;database name&gt;;</t>
  </si>
  <si>
    <t>Remove Test Databases from production servers. One method to achieve the recommended state is to execute the following command(s):
DROP DATABASE &lt;database name&gt;;</t>
  </si>
  <si>
    <t>MySQL8.0-31</t>
  </si>
  <si>
    <t>Harden Usage for local_infile on MySQL Clients</t>
  </si>
  <si>
    <t>The `local_infile` parameter dictates whether files located on the MySQL client's computer can be loaded or selected via `LOAD DATA INFILE` or `SELECT local_file`.</t>
  </si>
  <si>
    <t>Check the version of MySQL clients and connectors.
For example:
$ mysqlsh --version
$ mysql --version
The version should be 8.0.21 or higher.
For connectors inspect the library in use.
Most connectors provide functions which return version information.
For C - `libmysqlclient` has:
const char *mysql_get_client_info(void)
If clients have not been upgraded to 8.0.21 check the value of `local_infile`.
Execute the following SQL statement:
SHOW VARIABLES WHERE Variable_name = 'local_infile';
If clients are older than 8.0.21 or if `local_infile` is not in use, ensure the value returned is `0`.</t>
  </si>
  <si>
    <t>4.4</t>
  </si>
  <si>
    <t>For MySQL client programs and connectors prior to 8.0.21, disabling `local_infile` reduces an attacker's ability to read sensitive files off the affected server via an SQL injection vulnerability.</t>
  </si>
  <si>
    <t>Upgrade all MySQL clients and connectors to 8.0.21 or higher.
In the case where using local_infile is needed, the following changes further harden security:
On client side, secure by:
Limiting the location from where data can be read using --load-data-local-dir.
mysql --local-infile=0 --load-data-local-dir=/my/local/data
Adding TLS connection to assure server identity by requiring verification.
mysql --local-infile=0 --load-data-local-dir=/my/local/data --ssl-mode=VERIFY_IDENTITY
If local_infile is not in use or if clients are not upgraded - add the following line to the [mysqld] section of the MySQL configuration file and restart the MySQL service:
local-infile=0</t>
  </si>
  <si>
    <t>Harden Usage for local_infile on MySQL Clients. One method to achieve the recommended state is to execute the following:
Upgrade all MySQL clients and connectors to 8.0.21 or higher.
In the case where using local_infile is needed, the following changes further harden security:
On client side, secure by:
Limiting the location from where data can be read using --load-data-local-dir.
mysql --local-infile=0 --load-data-local-dir=/my/local/data
Adding TLS connection to assure server identity by requiring verification.
mysql --local-infile=0 --load-data-local-dir=/my/local/data --ssl-mode=VERIFY_IDENTITY
If local_infile is not in use or if clients are not upgraded - add the following line to the [mysqld] section of the MySQL configuration file and restart the MySQL service:
local-infile=0</t>
  </si>
  <si>
    <t>To close this finding, please provide a screenshot showing the local_infile parameter has been disabled with the agency's CAP.</t>
  </si>
  <si>
    <t>MySQL8.0-32</t>
  </si>
  <si>
    <t>Ensure mysqld is Not Started With --skip-grant-tables</t>
  </si>
  <si>
    <t>This option causes `mysqld` to start without using the privilege system.</t>
  </si>
  <si>
    <t>Perform the following to determine if the recommended state is in place:
Open the MySQL configuration (e.g., `my.cnf`) file and search for skip-grant-tables
Ensure `skip-grant-tables` is set to `FALSE`</t>
  </si>
  <si>
    <t xml:space="preserve">The mysqld option is not being started with the --skip-grant-tables command. </t>
  </si>
  <si>
    <t>4.5</t>
  </si>
  <si>
    <t>Perform the following to establish the recommended state:
Open the MySQL configuration (e.g., my.cnf) file and set:
skip-grant-tables = FALSE</t>
  </si>
  <si>
    <t>Ensure mysqld is Not Started With --skip-grant-tables. One method to achieve the recommended state is to execute the following:
Open the MySQL configuration (e.g., my.cnf) file and set:
skip-grant-tables = FALSE</t>
  </si>
  <si>
    <t>MySQL8.0-33</t>
  </si>
  <si>
    <t>Ensure Symbolic Links are Disabled</t>
  </si>
  <si>
    <t>The `symbolic-links` and `skip-symbolic-links` options for MySQL determine whether symbolic link support is available. When use of symbolic links is enabled, they have different effects depending on the host platform. When symbolic links are disabled, then symbolic links stored in files or entries in tables are not used by the database.</t>
  </si>
  <si>
    <t>Execute the following SQL statement to assess this recommendation:
SHOW variables LIKE 'have_symlink';
Ensure the `Value` returned is `DISABLED`.</t>
  </si>
  <si>
    <t xml:space="preserve">The --skip-symbolic-links option has been enabled. </t>
  </si>
  <si>
    <t>4.6</t>
  </si>
  <si>
    <t>Prevents symbolic links from being used for database files. This is especially important when MySQL is executing as root as arbitrary files may be overwritten. The `symbolic-links` option might allow someone to direct actions by the MySQL server to other files and/or directories.</t>
  </si>
  <si>
    <t>Perform the following actions to remediate this setting:
Open the MySQL configuration file (my.cnf)
Locate skip_symbolic_links in the configuration
Set the skip_symbolic_links to YES
**Note:** If skip_symbolic_links does not exist, add it to the configuration file in the mysqld section.</t>
  </si>
  <si>
    <t>Disable Symbolic Links. One method to achieve the recommended state is to execute the following:
Open the MySQL configuration file (my.cnf)
Locate skip_symbolic_links in the configuration
Set the skip_symbolic_links to YES
Note If skip_symbolic_links does not exist, add it to the configuration file in the mysqld section.</t>
  </si>
  <si>
    <t>To close this finding, please provide a screenshot showing the symbolic links has been disabled with the agency's CAP.</t>
  </si>
  <si>
    <t>MySQL8.0-34</t>
  </si>
  <si>
    <t>Ensure the daemon_memcached Plugin is Disabled</t>
  </si>
  <si>
    <t>The `InnoDB` `memcached` Plugin allows users to access data stored in `InnoDB` with the `memcached` protocol.</t>
  </si>
  <si>
    <t>Execute the following SQL statement to assess this recommendation:
SELECT * FROM information_schema.plugins WHERE PLUGIN_NAME='daemon_memcached';
Ensure that no rows are returned.</t>
  </si>
  <si>
    <t>The daemon_memcached plugin has been disabled.</t>
  </si>
  <si>
    <t>4.7</t>
  </si>
  <si>
    <t>By default, the plugin doesn't do authentication, which means that anyone with access to the TCP/IP port of the plugin can access and modify the data. However, not all data is exposed by default.</t>
  </si>
  <si>
    <t>To remediate this setting, issue the following command in the MySQL command-line client:
uninstall plugin daemon_memcached; 
This uninstalls the memcached plugin from the MySQL server.</t>
  </si>
  <si>
    <t>Disable the daemon_memcached Plugin. One method to achieve the recommended state is to execute the following SQL command(s):
uninstall plugin daemon_memcached; 
This uninstalls the memcached plugin from the MySQL server.</t>
  </si>
  <si>
    <t>MySQL8.0-35</t>
  </si>
  <si>
    <t>Ensure the secure_file_priv is Configured Correctly</t>
  </si>
  <si>
    <t>The `secure_file_priv` option restricts to paths used by `LOAD DATA INFILE` or `SELECT local_file`. It is recommended that this option be set to a file system location that contains only resources expected to be loaded by MySQL. Even better, if data import/export using `LOAD DATA INFILE` or `SELECT local_file` is not used, the functionality should be disabled entirely by setting `--secure-file-priv` to `NULL`.</t>
  </si>
  <si>
    <t>Execute the following SQL statement and ensure one row is returned:
SHOW GLOBAL VARIABLES WHERE Variable_name = 'secure_file_priv';
The Value should either contain `NULL` (thus is disabled entirely) or a valid path.</t>
  </si>
  <si>
    <t xml:space="preserve">The secure_file_priv option has been set to a file system location. </t>
  </si>
  <si>
    <t>4.8</t>
  </si>
  <si>
    <t>Setting `secure_file_priv` reduces an attacker's ability to read sensitive files off the affected server via a SQL injection vulnerability.</t>
  </si>
  <si>
    <t xml:space="preserve">If you are not going to use this feature, remove secure_file_priv from the [mysqld] section of the MySQL configuration file and restart the MySQL service. 
If you need this feature add the following line to the [mysqld] section of the MySQL configuration file and restart the MySQL service:
secure_file_priv=&lt;path_to_load_directory&gt;
</t>
  </si>
  <si>
    <t>Ensure the secure_file_priv is Configured Correctly. One method to achieve the recommended state is to execute the following:
If you are not going to use this feature, remove secure_file_priv from the [mysqld] section of the MySQL configuration file and restart the MySQL service. 
If you need this feature add the following line to the [mysqld] section of the MySQL configuration file and restart the MySQL service:
secure_file_priv=&lt;path_to_load_directory&gt;</t>
  </si>
  <si>
    <t>MySQL8.0-36</t>
  </si>
  <si>
    <t>The `mysql.user`, `mysql.db`, and other `mysql` tables ending in `_priv` list a variety of privileges that can be granted (or denied) to MySQL users. Some of the privileges of concern include: `Select_priv`, `Insert_priv`, `Update_priv`, `Delete_priv`, `Drop_priv`, and so on. Typically, these privileges should not be available to every MySQL user and often are reserved for administrative use only. The `information_schema.user_privileges` provides a consolidated view of all user privileges.</t>
  </si>
  <si>
    <t>Execute the following SQL statement(s) to assess this recommendation:
select * from information_schema.user_privileges
where grantee not like ('\'mysql.%localhost\'');
Ensure all users returned are administrative users with minimal privileges required.
The above query ignores MySQL internal `reserved accounts`.</t>
  </si>
  <si>
    <t>5</t>
  </si>
  <si>
    <t>5.1</t>
  </si>
  <si>
    <t>Limiting the accessibility of the `mysql` database will protect the confidentiality, integrity, and availability of the data housed within MySQL. A user which has direct access to `mysql.*` might view password hashes, change permissions, or alter or destroy information intentionally or unintentionally.</t>
  </si>
  <si>
    <t>Perform the following actions to remediate this setting:
1) Enumerate non-administrative users resulting from the audit procedure.
2) For each non-administrative user, use the REVOKE statement to remove privileges as appropriate.</t>
  </si>
  <si>
    <t>MySQL8.0-37</t>
  </si>
  <si>
    <t>Ensure file_priv is Not Set to Y for Non-Administrative Users</t>
  </si>
  <si>
    <t>The `File_priv` privilege found in the `mysql.user` table is used to allow or disallow a user from reading and writing files on the server host. Any user with the `File_priv` right granted has the ability to:
- Read files from the local file system that are readable by the MySQL server (this includes world-readable files).
- Write files to the local file system where the MySQL server has write access.</t>
  </si>
  <si>
    <t>Execute the following SQL statement to audit this setting:
select user, host from mysql.user where File_priv = 'Y'; 
Ensure only administrative users are returned in the result set.</t>
  </si>
  <si>
    <t xml:space="preserve">The file_priv file in the mysql.user table has not been set to Y for Non-Administrative users. </t>
  </si>
  <si>
    <t>5.2</t>
  </si>
  <si>
    <t>The `File_priv` right allows `mysql` users to read files from disk and to write files to disk. This may be leveraged by an attacker to further compromise MySQL. It should be noted that the MySQL server should not overwrite existing files.</t>
  </si>
  <si>
    <t xml:space="preserve">Perform the following steps to remediate this setting:
1) Enumerate the non-administrative users found in the result set of the audit procedure.
2) For each user, issue the following SQL statement (replace _&lt;user&gt;_ with the non-administrative user):
REVOKE FILE ON *.* FROM '&lt;user&gt;';
</t>
  </si>
  <si>
    <t>MySQL8.0-38</t>
  </si>
  <si>
    <t>Ensure SUPER is Not Granted to Non-Administrative Users</t>
  </si>
  <si>
    <t>The `SUPER` privilege is a powerful and far-reaching privilege and should not be granted lightly. In MySQL 8.0, `SUPER` is deprecated and will be removed in a future version of MySQL.
The `SUPER` privilege shown in the `INFORMATION_SCHEMA.USER_PRIVILEGES` table governs the use of a variety of MySQL features. These features include, `CHANGE MASTER TO`, `KILL`, `mysqladmin` `kill` option, `PURGE BINARY LOGS`, `SET GLOBAL`, `mysqladmin` `debug` option, logging control, and more.
In MySQL 8.0, `SUPER` is deprecated and will be removed in a future version of MySQL. Migrating Accounts from SUPER to Dynamic Privileges is recommended.</t>
  </si>
  <si>
    <t>Execute the following SQL statement to audit this setting:
SELECT GRANTEE FROM INFORMATION_SCHEMA.USER_PRIVILEGES 
WHERE PRIVILEGE_TYPE = 'SUPER’;
Ensure only administrative users are returned in the result set.</t>
  </si>
  <si>
    <t xml:space="preserve">The super_priv file in the mysql.user table has not been set to Y for Non-Administrative users. </t>
  </si>
  <si>
    <t>5.4</t>
  </si>
  <si>
    <t>The `SUPER` privilege allows principals to perform many actions, including view and terminate currently executing MySQL statements (including statements used to manage passwords). This privilege also provides the ability to configure MySQL, such as enable/disable logging, alter data, disable/enable features. Limiting the accounts that have the `SUPER` privilege reduces the chances that an attacker can exploit these capabilities.
It is more secure to migrate administrative users off `SUPER` and instead assign the specific and minimal set of mysql Dynamic Privileges needed to perform their tasks.</t>
  </si>
  <si>
    <t>Perform the following steps to remediate this setting:
1) Enumerate the non-administrative users found in the result set of the audit procedure
2) For each user, issue the following SQL statement (replace _&lt;user&gt;_ with the non-administrative user:
REVOKE SUPER ON *.* FROM '&lt;user&gt;';
Next minimize administrator rights
1) Assess the minimal set of Dynamic Permissions needed by a user to perform their duties.
2) For each user assign the appropriate Dynamic Permission and then revoke that _&lt;user&gt;_ SUPER capability.
For example, if administrator 'u1'@'localhost' requires SUPER for binary log purging and system variable modification, these statements make the required changes to the account thus limiting rights to what is needed:
GRANT BINLOG_ADMIN, SYSTEM_VARIABLES_ADMIN ON *.* TO 'u1'@'localhost';
REVOKE SUPER ON *.* FROM 'u1'@'localhost';</t>
  </si>
  <si>
    <t>Ensure SUPER is Not Granted to Non-Administrative Users. One method to achieve the recommended state is to execute the following:
1) Enumerate the non-administrative users found in the result set of the audit procedure
2) For each user, issue the following SQL statement (replace _&lt;user&gt;_ with the non-administrative user:
REVOKE SUPER ON *.* FROM '&lt;user&gt;';
Next minimize administrator rights
1) Assess the minimal set of Dynamic Permissions needed by a user to perform their duties.
2) For each user assign the appropriate Dynamic Permission and then revoke that _&lt;user&gt;_ SUPER capability.
For example, if administrator 'u1'@'localhost' requires SUPER for binary log purging and system variable modification, these statements make the required changes to the account thus limiting rights to what is needed:
GRANT BINLOG_ADMIN, SYSTEM_VARIABLES_ADMIN ON *.* TO 'u1'@'localhost';
REVOKE SUPER ON *.* FROM 'u1'@'localhost';</t>
  </si>
  <si>
    <t>MySQL8.0-39</t>
  </si>
  <si>
    <t>Ensure shutdown_priv is Not Set to Y for Non-Administrative Users</t>
  </si>
  <si>
    <t>The `SHUTDOWN` privilege simply enables use of the `shutdown` option to the `mysqladmin` command, which allows a user with the `SHUTDOWN` privilege the ability to shut down the MySQL server.</t>
  </si>
  <si>
    <t xml:space="preserve">The shutdown_priv file has not been set to Y for Non-Administrative users. </t>
  </si>
  <si>
    <t>5.5</t>
  </si>
  <si>
    <t>The `SHUTDOWN` privilege allows principals to shutdown MySQL. This may be leveraged by an attacker to negatively impact the availability of MySQL.</t>
  </si>
  <si>
    <t>Perform the following steps to remediate this setting:
1) Enumerate the non-administrative users found in the result set of the audit procedure.
2) For each user, issue the following SQL statement (replace _&lt;user&gt;_ with the non-administrative user):
REVOKE SHUTDOWN ON *.* FROM '&lt;user&gt;';</t>
  </si>
  <si>
    <t>Ensure shutdown_priv is Not Set to Y for Non-Administrative Users. One method to achieve the recommended state is to execute the following:
1) Enumerate the non-administrative users found in the result set of the audit procedure.
2) For each user, issue the following SQL statement (replace _&lt;user&gt;_ with the non-administrative user):
REVOKE SHUTDOWN ON *.* FROM '&lt;user&gt;';</t>
  </si>
  <si>
    <t>MySQL8.0-40</t>
  </si>
  <si>
    <t>Ensure create_user_priv is Not Set to Y for Non-Administrative Users</t>
  </si>
  <si>
    <t>The `CREATE USER` privilege governs the right of a given user to add or remove users, change existing users' names, or revoke existing users' privileges.</t>
  </si>
  <si>
    <t>Execute the following SQL statement to audit this setting:
SELECT user, host FROM mysql.user WHERE Create_user_priv = 'Y';
Ensure only administrative users are returned in the result set.</t>
  </si>
  <si>
    <t xml:space="preserve">The create_user_priv file has not been set to Y for Non-Administrative users. </t>
  </si>
  <si>
    <t>5.6</t>
  </si>
  <si>
    <t>Reducing the number of users granted the `CREATE USER` right minimizes the number of users able to add/drop users, alter existing users' names, and manipulate existing users' privileges.</t>
  </si>
  <si>
    <t>Perform the following steps to remediate this setting:
1) Enumerate the non-administrative users found in the result set of the audit procedure
2) For each user, issue the following SQL statement (replace _&lt;user&gt;_ with the non-administrative user):
REVOKE CREATE USER ON *.* FROM '&lt;user&gt;';</t>
  </si>
  <si>
    <t>Ensure create_user_priv is Not Set to Y for Non-Administrative Users. One method to achieve the recommended state is to execute the following:
1) Enumerate the non-administrative users found in the result set of the audit procedure
2) For each user, issue the following SQL statement (replace _&lt;user&gt;_ with the non-administrative user):
REVOKE CREATE USER ON *.* FROM '&lt;user&gt;';</t>
  </si>
  <si>
    <t>MySQL8.0-41</t>
  </si>
  <si>
    <t>Ensure grant_priv is Not Set to Y for Non-Administrative Users</t>
  </si>
  <si>
    <t>The `GRANT OPTION` privilege exists in different contexts (`mysql.user`, `mysql.db`) for the purpose of governing the ability of a privileged user to manipulate the privileges of other users.</t>
  </si>
  <si>
    <t>Execute the following SQL statements to audit this setting:
SELECT user, host FROM mysql.user WHERE Grant_priv = 'Y';
SELECT user, host FROM mysql.db WHERE Grant_priv = 'Y';
Ensure only administrative users are returned in the result set.</t>
  </si>
  <si>
    <t xml:space="preserve">The grant_priv file has not been set to Y for Non-Administrative users. </t>
  </si>
  <si>
    <t>5.7</t>
  </si>
  <si>
    <t>The `GRANT` privilege allows a principal to grant other principals additional privileges. This may be used by an attacker to compromise MySQL.</t>
  </si>
  <si>
    <t>Perform the following steps to remediate this setting:
1) Enumerate the non-administrative users found in the result sets of the audit procedure
2) For each user, issue the following SQL statement (replace _&lt;user&gt;_ with the non-administrative user:
REVOKE GRANT OPTION ON *.* FROM &lt;user&gt;;</t>
  </si>
  <si>
    <t>Ensure grant_priv is Not Set to Y for Non-Administrative Users. One method to achieve the recommended state is to execute the following:
1) Enumerate the non-administrative users found in the result sets of the audit procedure
2) For each user, issue the following SQL statement (replace _&lt;user&gt;_ with the non-administrative user:
REVOKE GRANT OPTION ON *.* FROM &lt;user&gt;;</t>
  </si>
  <si>
    <t>MySQL8.0-42</t>
  </si>
  <si>
    <t>Ensure repl_slave_priv is Not Set to Y for Non-Replica Users</t>
  </si>
  <si>
    <t>The `REPLICATION SLAVE` privilege governs whether a given user (in the context of the source server) can request updates that have been made on the source server.</t>
  </si>
  <si>
    <t>Execute the following SQL statement to audit this setting:
SELECT user, host FROM mysql.user WHERE Repl_slave_priv = 'Y';
Ensure only accounts designated for replica users are granted this privilege.</t>
  </si>
  <si>
    <t xml:space="preserve">The repl_slave_priv file has not been set to Y for Non-Administrative users. </t>
  </si>
  <si>
    <t>5.8</t>
  </si>
  <si>
    <t>The `REPLICATION SLAVE` privilege allows a principal to fetch `binlog` files containing all data changing statements and/or changes to table data from the source. This may be used by an attacker to read/fetch sensitive data from MySQL.</t>
  </si>
  <si>
    <t>Perform the following steps to remediate this setting:
1) Enumerate the non-replica users found in the result set of the audit procedure
2) For each user, issue the following SQL statement (replace _&lt;user&gt;_ with the non-replica user):
REVOKE REPLICATION SLAVE ON *.* FROM &lt;user&gt;;
Use the REVOKE statement to remove the SUPER privilege from users who shouldn't have it.</t>
  </si>
  <si>
    <t>Ensure repl_slave_priv is Not Set to Y for Non-Replica Users. One method to achieve the recommended state is to execute the following:
1) Enumerate the non-replica users found in the result set of the audit procedure
2) For each user, issue the following SQL statement (replace _&lt;user&gt;_ with the non-replica user):
REVOKE REPLICATION SLAVE ON *.* FROM &lt;user&gt;;
Use the REVOKE statement to remove the SUPER privilege from users who shouldn't have it.</t>
  </si>
  <si>
    <t>MySQL8.0-43</t>
  </si>
  <si>
    <t>Ensure DML/DDL Grants are Limited to Specific Databases and Users</t>
  </si>
  <si>
    <t>DML/DDL includes the set of privileges used to modify or create data structures. This includes `INSERT`, `SELECT`, `UPDATE`, `DELETE`, `DROP`, `CREATE`, and `ALTER` privileges.</t>
  </si>
  <si>
    <t>Execute the following SQL statement to audit this setting:
SELECT User,Host,Db
FROM mysql.db
WHERE Select_priv='Y'
OR Insert_priv='Y'
OR Update_priv='Y'
OR Delete_priv='Y'
OR Create_priv='Y'
OR Drop_priv='Y'
OR Alter_priv='Y';
Ensure all users returned are permitted to have these privileges on the indicated databases.
**Note:** Global grants are covered in Recommendation 4.1.</t>
  </si>
  <si>
    <t>5.9</t>
  </si>
  <si>
    <t>`INSERT`, `SELECT`, `UPDATE`, `DELETE`, `DROP`, `CREATE`, and `ALTER` are powerful privileges in any database. Such privileges should be limited only to those users requiring such rights. By limiting the users with these rights and ensuring that they are limited to specific databases, the attack surface of the database is reduced.</t>
  </si>
  <si>
    <t>Perform the following steps to remediate this setting:
1) Enumerate the unauthorized users, hosts, and databases returned in the result set of the audit procedure
2) For each user, issue the following SQL statement (replace _&lt;user&gt;_ with the unauthorized user, _&lt;host&gt;_ with host name, and _&lt;database&gt;_ with the database name):
REVOKE SELECT ON &lt;host&gt;.&lt;database&gt; FROM &lt;user&gt;;
REVOKE INSERT ON &lt;host&gt;.&lt;database&gt; FROM &lt;user&gt;;
REVOKE UPDATE ON &lt;host&gt;.&lt;database&gt; FROM &lt;user&gt;;
REVOKE DELETE ON &lt;host&gt;.&lt;database&gt; FROM &lt;user&gt;;
REVOKE CREATE ON &lt;host&gt;.&lt;database&gt; FROM &lt;user&gt;;
REVOKE DROP ON &lt;host&gt;.&lt;database&gt; FROM &lt;user&gt;;
REVOKE ALTER ON &lt;host&gt;.&lt;database&gt; FROM &lt;user&gt;;</t>
  </si>
  <si>
    <t>Ensure DML/DDL Grants are Limited to Specific Databases and Users. One method to achieve the recommended state is to execute the following:
1) Enumerate the unauthorized users, hosts, and databases returned in the result set of the audit procedure
2) For each user, issue the following SQL statement (replace _&lt;user&gt;_ with the unauthorized user, _&lt;host&gt;_ with host name, and _&lt;database&gt;_ with the database name):
REVOKE SELECT ON &lt;host&gt;.&lt;database&gt; FROM &lt;user&gt;;
REVOKE INSERT ON &lt;host&gt;.&lt;database&gt; FROM &lt;user&gt;;
REVOKE UPDATE ON &lt;host&gt;.&lt;database&gt; FROM &lt;user&gt;;
REVOKE DELETE ON &lt;host&gt;.&lt;database&gt; FROM &lt;user&gt;;
REVOKE CREATE ON &lt;host&gt;.&lt;database&gt; FROM &lt;user&gt;;
REVOKE DROP ON &lt;host&gt;.&lt;database&gt; FROM &lt;user&gt;;
REVOKE ALTER ON &lt;host&gt;.&lt;database&gt; FROM &lt;user&gt;;</t>
  </si>
  <si>
    <t>MySQL8.0-44</t>
  </si>
  <si>
    <t>Securely Define Stored Procedures and Functions DEFINER and INVOKER</t>
  </si>
  <si>
    <t>Stored procedure and stored function declarations include a definition of permissions which can be used to escalate permissions. It's important to inspect these settings to ensure they do not unnecessarily escalate privileges.</t>
  </si>
  <si>
    <t>Run the following:
SHOW PROCEDURE STATUS;
SHOW FUNCTION STATUS;
Inspect Definer and Invoker security types.
If DEFINER is a powerful user consider that users permissions.
If INVOKER then the rights for the stored procedure or function are that of the user executing these.
Review code using
SHOW CREATE PROCEDURE &lt;name&gt;;
SHOW CREATE FUNCTION &lt;name&gt;;
For more details on Procedures and Functions
SELECT * FROM information_schema.routines;
For more details on Procedures and Functions input and output parameters.
SELECT * FROM information_schema.parameters;</t>
  </si>
  <si>
    <t>Stored Procedures and Functions DEFINER and INVOKER are securely defined.</t>
  </si>
  <si>
    <t>Stored Procedures and Functions DEFINER and INVOKER are not securely defined.</t>
  </si>
  <si>
    <t>5.10</t>
  </si>
  <si>
    <t>A stored procedure or function that improperly escalates privileges may provide unintended access rights which can be improperly used.</t>
  </si>
  <si>
    <t>Drop and recreate stored procedures and functions using proper DEFINER and INVOKER settings, or other code changes.</t>
  </si>
  <si>
    <t>Securely Define Stored Procedures and Functions DEFINER and INVOKER. One method to achieve the recommended state is to execute the following:
Drop and recreate stored procedures and functions using proper DEFINER and INVOKER settings, or other code changes.</t>
  </si>
  <si>
    <t>To close this finding, please provide a screenshot showing the stored procedures and functions DEFINER and INVOKER settings with the agency's CAP.</t>
  </si>
  <si>
    <t>MySQL8.0-45</t>
  </si>
  <si>
    <t>Ensure log_error is Not Empty</t>
  </si>
  <si>
    <t>The error log contains information about events such as `mysqld` starting and stopping, when a table needs to be checked or repaired, and, depending on the host operating system, stack traces when `mysqld` fails.</t>
  </si>
  <si>
    <t>Execute the following SQL statement to audit this setting:
SHOW variables LIKE 'log_error';
Ensure the `Value` returned is not empty.</t>
  </si>
  <si>
    <t>6</t>
  </si>
  <si>
    <t>6.1</t>
  </si>
  <si>
    <t>Perform the following actions to remediate this setting:
1) Open the MySQL configuration file (my.cnf or my.ini).
2) Set the log-error option to the path for the error log.</t>
  </si>
  <si>
    <t>MySQL8.0-46</t>
  </si>
  <si>
    <t>Ensure Log Files are Stored on a Non-System Partition</t>
  </si>
  <si>
    <t>MySQL log files can be set in the MySQL configuration to exist anywhere on the filesystem. It is common practice to ensure that the system filesystem is left uncluttered by application logs. System filesystems include the root, `/var`, or `/usr`.</t>
  </si>
  <si>
    <t>Execute the following SQL statement to assess this recommendation:
SELECT @@global.log_bin_basename;
Ensure the value returned does not indicate root (`/`), `/var`, or `/usr`.</t>
  </si>
  <si>
    <t>6.2</t>
  </si>
  <si>
    <t>Perform the following actions to remediate this setting:
1) Open the MySQL configuration file (my.cnf)
2) Locate the log-bin entry and set it to a file not on root (/), /var, or /usr</t>
  </si>
  <si>
    <t>Ensure Log Files are Stored on a Non-System Partition. One method to achieve the recommended state is to execute the following:
1) Open the MySQL configuration file (my.cnf)
2) Locate the log-bin entry and set it to a file not on root (/), /var, or /usr</t>
  </si>
  <si>
    <t>MySQL8.0-47</t>
  </si>
  <si>
    <t>Ensure log-raw is Set to OFF</t>
  </si>
  <si>
    <t>The `log-raw` MySQL option determines whether passwords are rewritten by the server so as not to appear in log files as plain text. If `log-raw` is enabled, then passwords are written to the various log files (`general query log`, `slow query log`, and `binary log`) in plain text.</t>
  </si>
  <si>
    <t>Perform the following actions to assess this recommendation:
Open the MySQL configuration file (`my.cnf`)
Ensure the `log-raw` entry is present
Ensure the `log-raw` entry is set to `OFF`</t>
  </si>
  <si>
    <t>6.4</t>
  </si>
  <si>
    <t>Perform the following actions to remediate this setting:
Open the MySQL configuration file (my.cnf)
Find the log-raw entry and set it as follows
log-raw = OFF</t>
  </si>
  <si>
    <t>MySQL8.0-48</t>
  </si>
  <si>
    <t>Ensure Audit Filters Capture Connection Attempts</t>
  </si>
  <si>
    <t>The functions `audit_log_filter_set_filter()` and `audit_log_filter_set_user()` are used to define rules for auditing. With this feature you can easily audit successful and/or failed connection events and write to the audit log file.</t>
  </si>
  <si>
    <t xml:space="preserve">To assess this recommendation, execute the following SQL statements:
Evaluate the filters:
SELECT * FROM mysql.audit_log_filter;
and to which accounts the filters are assigned:
SELECT * FROM mysql.audit_log_user;
Determine whether the filters and users assigned to filter meet your security, business, and regulatory requirements. If they do not, this is a fail.
Test your filters by attempting successful and failed connections or other events that should be captured in the audit trail and review the audit log to confirm those events were captured.
For example:
Successful Connections will have json fields:
"class": "connection", "event": "connect"
Failed Connections will have a failed status value - "status": 1045
{ "timestamp": "2020-03-19 20:13:40", "id": 0, "class": "connection", "event": "connect", "connection_id": 30, "account": { "user": "", "host": "localhost" }, "login": { "user": "app_developer", "os": "", "ip": "127.0.0.1", "proxy": "" }, "connection_data": { "connection_type": "ssl", "status": 1045, "db": "" } }
Successful Connections will show a successful status value - "status": 0
{ "timestamp": "2020-03-19 21:04:13", "id": 1, "class": "connection", "event": "connect", "connection_id": 38, "account": { "user": "newuser", "host": "localhost" }, "login": { "user": "newuser", "os": "", "ip": "127.0.0.1", "proxy": "" }, "connection_data": { "connection_type": "ssl", "status": 0, "db": "", "connection_attributes": { "_pid": "4971", "_os": "macos10.14", "_platform": "x86_64", "_client_version": "8.0.18", "_client_name": "libmysql", "program_name": "MySQLWorkbench" } } },
</t>
  </si>
  <si>
    <t>Audit Filters are capturing connection attempts.</t>
  </si>
  <si>
    <t>Audit Filters are not capturing connection attempts.</t>
  </si>
  <si>
    <t>6.5</t>
  </si>
  <si>
    <t>The `audit_log_filter_set_filter` function which defines auditing filters. The users for which filter(s) apply is defined by `audit_log_filter_set_user`. One or more filters can be created to log connections success and/or failure.</t>
  </si>
  <si>
    <t>To remediate this configuration setting, execute one of the following SQL statements:
Log All connections – Successful and Failed:
SET @f = '{ "filter": { "class": { "name": "connection" } } }';
SELECT audit_log_filter_set_filter('log__all_conn_events', @f);
SELECT audit_log_filter_set_user('%', 'log_all_conn_events');
Or Log Only Failed Connections:
SET @f='
{
"filter": {
"log": false,
"class": {
"name": "connection",
"event": [
{ "name": "connect", "log" : { "not": { "field": { "name": "status", "value": 0 } } } },
{ "name": "disconnect", "log": false }
]
}
}
}';
select @f;
SELECT audit_log_filter_set_filter('log_conn_events', @f);
SELECT audit_log_filter_set_user('%', 'log_conn_events');</t>
  </si>
  <si>
    <t>Ensure Audit Filters Capture Connection Attempts. One method to achieve the recommended state is to execute the following SQL statements:
Log All connections – Successful and Failed:
SET @f = { "filter": { "class": { "name": "connection" } } };
SELECT audit_log_filter_set_filter(log__all_conn_events, @f);
SELECT audit_log_filter_set_user(%, log_all_conn_events);
Or Log Only Failed Connections:
SET @f=
{
"filter": {
"log": false,
"class": {
"name": "connection",
"event": [
{ "name": "connect", "log" : { "not": { "field": { "name": "status", "value": 0 } } } },
{ "name": "disconnect", "log": false }
]
}
}
};
select @f;
SELECT audit_log_filter_set_filter(log_conn_events, @f);
SELECT audit_log_filter_set_user(%, log_conn_events);</t>
  </si>
  <si>
    <t>MySQL8.0-49</t>
  </si>
  <si>
    <t>Ensure the Audit Plugin Cant be Unloaded</t>
  </si>
  <si>
    <t>Set `audit_log` to `FORCE_PLUS_PERMANENT`</t>
  </si>
  <si>
    <t>To assess this recommendation, execute the following SQL statement:
SELECT LOAD_OPTION FROM information_schema.plugins WHERE PLUGIN_NAME='audit_log';
The result must be `FORCE_PLUS_PERMANENT`</t>
  </si>
  <si>
    <t>6.8</t>
  </si>
  <si>
    <t>To remediate this setting, follow these steps:
1) Open the MySQL configuration file (my.cnf)
2) Ensure the following line is found in the mysqld section
audit_log = 'FORCE_PLUS_PERMANENT'</t>
  </si>
  <si>
    <t>Ensure the Audit Plugin Cant be Unloaded. One method to achieve the recommended state is to execute the following:
1) Open the MySQL configuration file (my.cnf)
2) Ensure the following line is found in the mysqld section
audit_log = FORCE_PLUS_PERMANENT</t>
  </si>
  <si>
    <t>MySQL8.0-50</t>
  </si>
  <si>
    <t>Set default_authentication_plugin to a Secure Option</t>
  </si>
  <si>
    <t>The `–default-authentication-plugin` system variable governs two things:
- Authentication plugin used by a new user account if a plugin is not specified explicitly through `CREATE USER` statement
- Initial authentication data payload generated by server in case of a new connection.
Caching SHA-2 Authentication is the new default in MySQL 8.0. It provides stronger password protection than the prior Native Authentication and provides better performance than SHA2 Authentication. Alternatively, there are additional methods to securely connect using Lightweight Directory Access Protocol (LDAP) and Active Directory authentication.</t>
  </si>
  <si>
    <t>Execute the following SQL statement to assess this recommendation:
SHOW VARIABLES WHERE Variable_name = default_authentication_plugin; 
Ensure the `Value` field is not set to `mysql_native_password`.</t>
  </si>
  <si>
    <t>Default_authentication_plugin is set to a secure option.</t>
  </si>
  <si>
    <t>Default_authentication_plugin is not set to a secure option.</t>
  </si>
  <si>
    <t>7</t>
  </si>
  <si>
    <t>7.1</t>
  </si>
  <si>
    <t>MySQL Native Authentication relies on the Secure Hash Algorithm 1 (SHA1) algorithm and the National Institute of Standards and Technology (NIST) has suggested to stop using it.
The MySQL Native Authentication plugin leverages this weak hashing algorithm that can be quickly brute forced.</t>
  </si>
  <si>
    <t>Configure mysql to default to the caching_sha2_password plugin.
Require caching_sha2_password plugin to be used by default for new accounts.
Edit my.cnf, in the section [mysqld] add:
default_authentication_plugin=caching_sha2_password
Determine if any users are using mysql_native_password.
select host, user, plugin from mysql.user;
Migrate these users from mysql_native_password.
ALTER USER user
IDENTIFIED WITH caching_sha2_password IDENTIFIED BY RANDOM PASSWORD PASSWORD EXPIRE;
Provide users the random password value through a secure mechanism - on next login they will be forced to change the password.</t>
  </si>
  <si>
    <t>Set default_authentication_plugin to a Secure Option. One method to achieve the recommended state is to execute the following:
Require caching_sha2_password plugin to be used by default for new accounts.
Edit my.cnf, in the section [mysqld] add:
default_authentication_plugin=caching_sha2_password
Determine if any users are using mysql_native_password.
select host, user, plugin from mysql.user;
Migrate these users from mysql_native_password.
ALTER USER user
IDENTIFIED WITH caching_sha2_password IDENTIFIED BY RANDOM PASSWORD PASSWORD EXPIRE;
Provide users the random password value through a secure mechanism - on next login they will be forced to change the password.</t>
  </si>
  <si>
    <t>To close this finding, please provide a screenshot showing default_authentication_plugin  has been set to a secure option with the agency's CAP.</t>
  </si>
  <si>
    <t>MySQL8.0-51</t>
  </si>
  <si>
    <t>Ensure Passwords are Not Stored in the Global Configuration</t>
  </si>
  <si>
    <t>The `[client]` section of the MySQL configuration file allows setting a `user` and `password` to be used. Verify the `password` option is not used in the global configuration file (`my.cnf`).</t>
  </si>
  <si>
    <t>To assess this recommendation, perform the following steps:
Open the MySQL configuration file (e.g., `my.cnf`)
Examine the `[client]` section of the MySQL configuration file and ensure `password` is not employed.</t>
  </si>
  <si>
    <t>7.2</t>
  </si>
  <si>
    <t>Using the `password` parameter may negatively impact the confidentiality of the user's password.</t>
  </si>
  <si>
    <t>Use the mysql_config_editor to store authentication credentials in .mylogin.cnf in encrypted form.
If not possible, use the user-specific options file, .my.cnf., and restricting file access permissions to the user identity.</t>
  </si>
  <si>
    <t>Ensure Passwords are Not Stored in the Global Configuration. One method to achieve the recommended state is to execute the following:
Use the mysql_config_editor to store authentication credentials in .mylogin.cnf in encrypted form.
If not possible, use the user-specific options file, .my.cnf., and restricting file access permissions to the user identity.</t>
  </si>
  <si>
    <t>To close this finding, please provide a screenshot showing old passwords have not been stored in the global configuration file location with the agency's CAP.</t>
  </si>
  <si>
    <t>MySQL8.0-52</t>
  </si>
  <si>
    <t>Ensure Passwords are Set for All MySQL Accounts</t>
  </si>
  <si>
    <t>Execute the following SQL query to determine if any users have a blank password:
SELECT User,host
FROM mysql.user 
WHERE (plugin IN('mysql_native_password', 'mysql_old_password','')
AND (LENGTH(authentication_string) = 0
OR authentication_string IS NULL))
OR (plugin='sha256_password' AND LENGTH(authentication_string) = 0);
No rows will be returned if all accounts have a password set.</t>
  </si>
  <si>
    <t>7.3</t>
  </si>
  <si>
    <t>For each row returned from the audit procedure, reset the password for the given user using the following statement (as an example):
ALTER USER
&lt;user&gt;@&lt;host&gt; IDENTIFIED BY RANDOM PASSWORD PASSWORD EXPIRE;
This resets the password temporarily to a RANDOM string and returns that temporary password as a result. 
The user can then use this temporary password to login and is forced to set the password to one of their choosing upon login.
**Note:** Replace _&lt;user&gt;_, _&lt;host&gt;_ with appropriate values.</t>
  </si>
  <si>
    <t>Set Passwords for All MySQL Accounts. One method to achieve the recommended state is to execute the following:
For each row returned from the audit procedure, reset the password for the given user using the following statement (as an example):
ALTER USER
&lt;user&gt;@&lt;host&gt; IDENTIFIED BY RANDOM PASSWORD PASSWORD EXPIRE;
This resets the password temporarily to a RANDOM string and returns that temporary password as a result. 
The user can then use this temporary password to login and is forced to set the password to one of their choosing upon login.
**Note:** Replace _&lt;user&gt;_, _&lt;host&gt;_ with appropriate values.</t>
  </si>
  <si>
    <t>To close this finding, please provide a screenshot showing passwords have been set for all MySQL account with the agency's CAP.</t>
  </si>
  <si>
    <t>MySQL8.0-53</t>
  </si>
  <si>
    <t>Set default_password_lifetime to Require a Yearly Password Change</t>
  </si>
  <si>
    <t>Password expiry provides passwords with a time bounded lifetime.</t>
  </si>
  <si>
    <t>SHOW VARIABLES LIKE 'default_password_lifetime';
The result should not be `0` and less than or equal to `365`.</t>
  </si>
  <si>
    <t>Default_password_lifetime is set to require a yearly password change.</t>
  </si>
  <si>
    <t>Default_password_lifetime is not set to require a yearly password change.</t>
  </si>
  <si>
    <t>7.4</t>
  </si>
  <si>
    <t>The 'default_password_lifetime' global variable prevents a password being set for an indefinite period. Excessive password expiration requirements do more harm than good, because these requirements make users select predictable passwords, composed of sequential words and numbers that are closely related to each other. More importantly, when events occur that could compromise password security account passwords should be expired immediately.</t>
  </si>
  <si>
    <t>To remediate this recommendation, execute the following command:
SET GLOBAL default_password_lifetime=365</t>
  </si>
  <si>
    <t>Set default_password_lifetime to Require a Yearly Password Change. One method to achieve the recommended state is to execute the following command(s):
SET GLOBAL default_password_lifetime=365</t>
  </si>
  <si>
    <t>To close this finding, please provide a screenshot showing default_password_lifetime has been set to require a yearly password change with the agency's CAP.</t>
  </si>
  <si>
    <t>MySQL8.0-54</t>
  </si>
  <si>
    <t>Ensure Password Complexity Policies are in Place</t>
  </si>
  <si>
    <t>Password complexity includes password characteristics such as length, case, numerical, and character sets.</t>
  </si>
  <si>
    <t xml:space="preserve">Execute the following to see if the password validation component is installed:
select * from mysql.component where component_urn like '%validate_password';
If no rows are returned, this check fails.
Execute the following SQL statements to assess this recommendation:
SHOW VARIABLES LIKE 'validate_password%';
The result set from the above statement should show:
- `validate_password_length` should be `14` or more
- `validate_password_check_user_name` should be `ON`
- `validate_password_policy` should be `STRONG` - checks length; numeric, lowercase/uppercase, and special characters; dictionary file
New passwords should be checked against a dictionary file that contains values known to be commonly-used, expected, or compromised. For example, the list should include, but is not limited to:
- Passwords obtained from previous breaches
- Dictionary words
- Repetitive or sequential characters (e.g., `aaaaaa`, `1234abcd`)
- Context-specific words, such as the name of the service, the username, and derivatives thereof
- `validate_password_dictionary_file` should point to a dictionary file of common words used in passwords.
The following may make the password complexity too difficult, use sparingly.
- `validate_password_mixed_case_count` not more than `1`
- `validate_password_number_count` not more than `1`
- `validate_password_special_char_count` not more than `1`
The following lines should be present in the global configuration:
plugin-load=validate_password.so
validate_password=FORCE_PLUS_PERMANENT </t>
  </si>
  <si>
    <t>7.5</t>
  </si>
  <si>
    <t>Add to the global configuration:
plugin-load=validate_password.so
validate_password=FORCE_PLUS_PERMANENT
validate_password_length=14
validate_password_check_user_name=ON
validate_password_dictionary_file=&lt;path to dictionary file&gt;
validate_password_policy=STRONG
Optionally set one or more of these - ensuring complexity is not overly onerous
validate_password_mixed_case_count=1
validate_password_number_count=1
validate_password_special_char_count=1
And change passwords for users which have passwords which are identical to their username.</t>
  </si>
  <si>
    <t>Place Password Complexity Policies. One method to achieve the recommended state is to execute the following:
Add to the global configuration:
plugin-load=validate_password.so
validate_password=FORCE_PLUS_PERMANENT
validate_password_length=14
validate_password_check_user_name=ON
validate_password_dictionary_file=&lt;path to dictionary file&gt;
validate_password_policy=STRONG
Optionally set one or more of these - ensuring complexity is not overly onerous
validate_password_mixed_case_count=1
validate_password_number_count=1
validate_password_special_char_count=1
And change passwords for users which have passwords which are identical to their username.</t>
  </si>
  <si>
    <t>MySQL8.0-55</t>
  </si>
  <si>
    <t>MySQL can make use of host wildcards when granting permissions to users on specific databases. For example, you may grant a given privilege to `'`_`&lt;user&gt;`_`'@'%'`.</t>
  </si>
  <si>
    <t>Execute the following SQL statement to assess this recommendation:
SELECT user, host FROM mysql.user WHERE host = '%';
Ensure no rows are returned.</t>
  </si>
  <si>
    <t xml:space="preserve">Passwords have not been set with wildcard operators or hostnames. </t>
  </si>
  <si>
    <t xml:space="preserve">Passwords have been set with wildcard operators or hostnames. </t>
  </si>
  <si>
    <t>7.6</t>
  </si>
  <si>
    <t>Perform the following actions to remediate this setting:
1) Enumerate all users returned after running the audit procedure.
2) Either ALTER the user's host to be specific or DROP the user.</t>
  </si>
  <si>
    <t>To close this finding, please provide a screenshot showing passwords have not been set with wildcard operators or hostname with the agency's CAP.</t>
  </si>
  <si>
    <t>MySQL8.0-56</t>
  </si>
  <si>
    <t>7.7</t>
  </si>
  <si>
    <t>Perform the following actions to remediate this setting:
1) Enumerate the anonymous users returned from executing the audit procedure.
2) For each anonymous user, DROP or assign them a name.
**Note:** As an alternative, you may execute the mysql_secure_installation utility.</t>
  </si>
  <si>
    <t>Ensure No Anonymous Accounts Exist. One method to achieve the recommended state is to execute the following:
1) Enumerate the anonymous users returned from executing the audit procedure.
2) For each anonymous user, DROP or assign them a name.
**Note:** As an alternative, you may execute the mysql_secure_installation utility.</t>
  </si>
  <si>
    <t>To close this finding, please provide a screenshot showing the MySQL option ssl_type has been set to the value of ANY, X509, or SPECIFIED for all remote users with the agency's CAP.</t>
  </si>
  <si>
    <t>MySQL8.0-57</t>
  </si>
  <si>
    <t>Ensure require_secure_transport is Set to ON and/or have_ssl is Set to YES</t>
  </si>
  <si>
    <t>Execute the following SQL statements to assess this recommendation:
Check the global default.
select @@require_secure_transport;
Ensure the returned `Value` is `ON` or '1'
SHOW variables WHERE variable_name = 'have_ssl'; 
Or if MySQL is built with OpenSSL:
SHOW variables WHERE variable_name = 'have_openssl';
Ensure the Value returned is `YES`.
**Note:** `have_openssl` is an alias for `have_ssl` when MySQL is built with OpenSSL.</t>
  </si>
  <si>
    <t>The MySQL have_ssl option has been set to the value of YES.</t>
  </si>
  <si>
    <t>8</t>
  </si>
  <si>
    <t>8.1</t>
  </si>
  <si>
    <t>Follow the procedures as documented in the MySQL 8.0 Reference Manual to setup SSL.
Set global policy to force SSL for all connections:
set persist require_secure_transport=ON;</t>
  </si>
  <si>
    <t>Set require_secure_transport to ON and/or have_ssl to YES. One method to achieve the recommended state is to execute the following:
Set global policy to force SSL for all connections:
set persist require_secure_transport=ON;</t>
  </si>
  <si>
    <t>MySQL8.0-58</t>
  </si>
  <si>
    <t>Set ssl_type to ANY, X509, or SPECIFIED for All Remote Users</t>
  </si>
  <si>
    <t>Execute the following SQL statements to assess this recommendation:
SELECT user, host, ssl_type FROM mysql.user
WHERE NOT HOST IN ('::1', '127.0.0.1', 'localhost');
Ensure the `ssl_type` for each user returned is equal to `X509`, or `SPECIFIED`.
Note: `ANY` means the connection must be using TLS and could optionally provide a client-side certificate.</t>
  </si>
  <si>
    <t xml:space="preserve">The MySQL option ssl_type has been set to the value of ANY, X509, or SPECIFIED for all remote users. </t>
  </si>
  <si>
    <t>8.2</t>
  </si>
  <si>
    <t>Use the ALTER USER statement to require the use of SSL:
ALTER USER 'my_user'@'app1)example.com' REQUIRE X509;
**Note:** REQUIRE SSL only enforces SSL. There are additional options REQUIRE ISSUER, REQUIRE SUBJECT which can be used to further restrict the connection.</t>
  </si>
  <si>
    <t>Set ssl_type  to  ANY, X509, or SPECIFIED for All Remote Users. One method to achieve the recommended state is to execute the following:
Use the ALTER USER statement to require the use of SSL:
ALTER USER my_user@app1.example.com REQUIRE X509;
**Note:** REQUIRE SSL only enforces SSL. There are additional options REQUIRE ISSUER, REQUIRE SUBJECT which can be used to further restrict the connection.</t>
  </si>
  <si>
    <t>MySQL8.0-59</t>
  </si>
  <si>
    <t>Set Maximum Connection Limits for Server and per User</t>
  </si>
  <si>
    <t>Limiting concurrent connections to a MySQL server can be used to reduce risk of Denial of Service (DoS) attacks performed by exhausting connection resources.</t>
  </si>
  <si>
    <t>To check global (default) concurrent-sessions settings in the MySQL database server, to check the per user default run the query:
SELECT VARIABLE_NAME, VARIABLE_VALUE
FROM performance_schema.global_variables
WHERE VARIABLE_NAME LIKE max_%connections;
If the value of `max_user_connections` is `0` this means there is “no limit”.
If the value of `max_connections` is not set, there is no limit. 
Also check the values on a per user basis run the following 
select user, host, max_user_connections from mysql.user where user not like mysql.% and user not like root;
If the value is `0` this means the global value of `max_user_connections` applies.
If no limits are configured this is a fail.</t>
  </si>
  <si>
    <t>Maximum connection limits is set for server and per User.</t>
  </si>
  <si>
    <t>Maximum connection limits is not set for server and per User.</t>
  </si>
  <si>
    <t>HSC21</t>
  </si>
  <si>
    <t>HSC21: Number of logon sessions are not managed appropriately</t>
  </si>
  <si>
    <t>8.3</t>
  </si>
  <si>
    <t>Limiting the number of concurrent sessions at the server and per user level helps to reduce the risk of DoS attacks. MySQL provides mechanisms to limit the number of simultaneous connections that can be made at the server level or by any given account.</t>
  </si>
  <si>
    <t>Connect to the MySQL Database as an administrator
For example, to set the global default per user to 50 run the command:
SET PERSIST max_user_connections=50;
To control the maximum number of clients the server permits to connect simultaneously, set the max_connections system variable: 
SET PERSIST max_connections=1000;
Additionally, this max user connections can be set per user as well as for a given period of time period using CREATE or ALTER
For example:
ALTER USER 'fred'@'localhost'
WITH MAX_CONNECTIONS_PER_HOUR 5
MAX_USER_CONNECTIONS 2;</t>
  </si>
  <si>
    <t>Set Maximum Connection Limits for Server and per User. One method to achieve the recommended state is to execute the following:
Connect to the MySQL Database as an administrator
For example, to set the global default per user to 50 run the command:
SET PERSIST max_user_connections=50;
To control the maximum number of clients the server permits to connect simultaneously, set the max_connections system variable: 
SET PERSIST max_connections=1000;
Additionally, this max user connections can be set per user as well as for a given period of time period using CREATE or ALTER
For example:
ALTER USER fred@localhost
WITH MAX_CONNECTIONS_PER_HOUR 5
MAX_USER_CONNECTIONS 2;</t>
  </si>
  <si>
    <t>MySQL8.0-60</t>
  </si>
  <si>
    <t>Ensure Replication Traffic is Secured</t>
  </si>
  <si>
    <t>Check if the replication traffic is using one or more of the following to provide confidentiality and integrity for the traffic, and mutual authentication for the servers:
- A private network
- A VPN
- SSL/TLS
- A SSH Tunnel</t>
  </si>
  <si>
    <r>
      <rPr>
        <b/>
        <sz val="10"/>
        <color indexed="8"/>
        <rFont val="Arial"/>
        <family val="2"/>
      </rPr>
      <t>Note -</t>
    </r>
    <r>
      <rPr>
        <sz val="10"/>
        <color indexed="8"/>
        <rFont val="Arial"/>
        <family val="2"/>
      </rPr>
      <t xml:space="preserve"> As of 9/30/2021, TLS 1.2 does not have an announced end of life date and is still acceptable.  Refer to NIST 800-52 Rev 2 for further information.</t>
    </r>
  </si>
  <si>
    <t>9</t>
  </si>
  <si>
    <t>9.1</t>
  </si>
  <si>
    <t>Secure the network traffic using one or more technologies to provide confidentiality and integrity for the traffic, and mutual authentication for the servers.</t>
  </si>
  <si>
    <t>To close this finding, please provide a screenshot showing the MySQL database replication traffic has been secured with the agency's CAP.</t>
  </si>
  <si>
    <t>MySQL8.0-61</t>
  </si>
  <si>
    <t>Ensure SOURCE_SSL_VERIFY_SERVER_CERT is Set to YES or 1</t>
  </si>
  <si>
    <t>In the MySQL `REPLICA` (`SLAVE` is deprecated as of 8.0.22) context the setting `SOURCE_SSL_VERIFY_SERVER_CERT` (`MASTER_SSL_VERIFY_SERVER_CERT` is deprecated as of 8.0.22) indicates whether the `REPLICA` should verify the `SOURCE`'s certificate. This configuration item may be set to `Yes` or `No`, and unless SSL has been enabled on the `REPLICA`, the value will be ignored.</t>
  </si>
  <si>
    <t>To assess this recommendation, issue the following statement:
For releases from 8.0.23:
select ssl_verify_server_cert from mysql.replica_source_info;
The term slave is changed to replica and deprecated in 8.0.23 
For releases prior to 8.0.23, run the statement:
select ssl_verify_server_cert from mysql.slave_source_info;
Verify the value of `ssl_verify_server_cert` is `1`.</t>
  </si>
  <si>
    <t>The MySQL MASTER_SSL_VERIFY_SERVER_CERT option has been set to the value of YES or 1.</t>
  </si>
  <si>
    <t>9.2</t>
  </si>
  <si>
    <t>When SSL is in use certificate verification is important to authenticate the party to which a connection is being made. In this case, the `REPLICA` (client) should verify the SOURCE's (server's) certificate to authenticate the `SOURCE` prior to continuing the connection.</t>
  </si>
  <si>
    <t>To remediate this setting, you must use the CHANGE SOURCE TO command.
From 8.0.23:
STOP REPLICA; -- required if replication was already running
CHANGE REPLICATION SOURCE TO SOURCE_SSL_VERIFY_SERVER_CERT=1;
START REPLICA; -- required if you want to restart replication 
Prior to 8.0.23:
STOP SLAVE; -- required if replication was already running
CHANGE MASTER TO MASTER_SSL_VERIFY_SERVER_CERT=1;
START SLAVE; -- required if you want to restart replication</t>
  </si>
  <si>
    <t>Set SOURCE_SSL_VERIFY_SERVER_CERT to YES or 1. One method to achieve the recommended state is to execute the following using the CHANGE SOURCE TO command(s):
From 8.0.23:
STOP REPLICA; -- required if replication was already running
CHANGE REPLICATION SOURCE TO SOURCE_SSL_VERIFY_SERVER_CERT=1;
START REPLICA; -- required if you want to restart replication 
Prior to 8.0.23:
STOP SLAVE; -- required if replication was already running
CHANGE MASTER TO MASTER_SSL_VERIFY_SERVER_CERT=1;
START SLAVE; -- required if you want to restart replication</t>
  </si>
  <si>
    <t>To close this finding, please provide a screenshot showing the MySQL MASTER_SSL_VERIFY_SERVER_CERT option has been set to the value of YES or 1 with the agency's CAP.</t>
  </si>
  <si>
    <t>MySQL8.0-62</t>
  </si>
  <si>
    <t>Ensure super_priv is Not Set to Y for Replication Users</t>
  </si>
  <si>
    <t>The `SUPER` privilege found in the `mysql.user` table governs the use of a variety of MySQL features. These features include, `CHANGE MASTER TO`, `KILL`, `mysqladmin` `kill` option, `PURGE BINARY LOGS`, `SET GLOBAL`, `mysqladmin` `debug` option, logging control, and more.</t>
  </si>
  <si>
    <t>Execute the following SQL statement to audit this setting:
select user, host from mysql.user where user='repl' and Super_priv = 'Y'; 
No rows should be returned.
If you wish to validate permissions in more detail:
select * from mysql.user where user='repl'\G
The following columns should return `Y`.
*************************** 1. row ***************************
Select_priv: Y
Reload_priv: Y
Shutdown_priv: Y
Process_priv: Y
File_priv: Y
Grant_priv: Y
Execute_priv: Y
Repl_slave_priv: Y
Repl_client_priv: Y
Create_user_priv: Y
1 row in set (0.0007 sec)
Check Dynamic Privileges :
select PRIV from mysql.global_grants where user like 'repl'\G
Expected results are:
BACKUP_ADMIN
CLONE_ADMIN
PERSIST_RO_VARIABLES_ADMIN
REPLICATION_SLAVE_ADMIN
SYSTEM_VARIABLES_ADMIN
**Note:** Substitute your replication user's name for `repl` in the above queries.</t>
  </si>
  <si>
    <t xml:space="preserve">The MySQL super_priv option has not been set to Y for replication users. </t>
  </si>
  <si>
    <t>9.4</t>
  </si>
  <si>
    <t>The `SUPER` privilege allows principals to perform many actions, including view and terminate currently executing MySQL statements (including statements used to manage passwords). This privilege also provides the ability to configure MySQL, such as enable/disable logging, alter data, disable/enable features. Limiting the accounts that have the `SUPER` privilege reduces the chances that an attacker can exploit these capabilities.</t>
  </si>
  <si>
    <t>Execute the following steps to remediate this setting:
1) Enumerate the replication users found in the result set of the audit procedure
2) For each replication user, issue the following SQL statement (replace repl with your replication user's name):
 REVOKE SUPER ON *.* FROM 'repl';
**Note:** Prior to 8.0.21 if MySQL Replica Set was used to create the replications administrator (call to dba.configureReplicaSetInstance in MySQL Shell) after performing the above revoke you will need to grant the following dynamic privilege.
GRANT REPLICATION_SLAVE_ADMIN ON *.* TO repl WITH GRANT OPTION;</t>
  </si>
  <si>
    <t>Ensure super_priv is Not Set to Y for Replication Users. One method to achieve the recommended state is to execute the following:
1) Enumerate the replication users found in the result set of the audit procedure
2) For each replication user, issue the following SQL statement (replace repl with your replication users name):
 REVOKE SUPER ON *.* FROM repl;
**Note:** Prior to 8.0.21 if MySQL Replica Set was used to create the replications administrator (call to dba.configureReplicaSetInstance in MySQL Shell) after performing the above revoke you will need to grant the following dynamic privilege.
GRANT REPLICATION_SLAVE_ADMIN ON *.* TO repl WITH GRANT OPTION;</t>
  </si>
  <si>
    <t>To close this finding, please provide a screenshot showing the MySQL super_priv option has not been set to Y for replication users with the agency's CAP.</t>
  </si>
  <si>
    <t>MySQL8.0-63</t>
  </si>
  <si>
    <t>Execute the following SQL statement to assess this recommendation:
SELECT user, host FROM mysql.user WHERE user='repl' AND host = '%';
Ensure no rows are returned.</t>
  </si>
  <si>
    <t>9.5</t>
  </si>
  <si>
    <t>Ensure No Replication Users Have Wildcard Hostnames. One method to achieve the recommended state is to execute the following:
1) Enumerate all users returned after running the audit procedure.
2) Either ALTER the users host to be specific or DROP the user.</t>
  </si>
  <si>
    <t>To close this finding, please provide a screenshot showing replication users are not using wildcard hostnames with the agency's CAP.</t>
  </si>
  <si>
    <t>MySQL8.0-64</t>
  </si>
  <si>
    <t>Ensure All Group Replication Traffic is Secured</t>
  </si>
  <si>
    <t>MySQL Group communication connections and distributed recovery connections can be secured using SSL.</t>
  </si>
  <si>
    <t>Using MySQL InnoDB Cluster admin api: 
Run shell
mysql-js&gt; var cluster = dba.getCluster()
mysql-js&gt; cluster.status()
{
"clusterName": "testCluster", 
"defaultReplicaSet": {
"name": "default", 
"primary": "localhost:3320", 
"ssl": "REQUIRED",
"status": "OK", 
`ssl` should **not** be `DISABLED`.
Run the following statement from mysql client:
select @@group_replication_ssl_mode;
If `DISABLED` communication is not secure it is a finding. 
`REQUIRED`, `VERIFY_CA`, or `VERIFY_IDENTITY` - indicate SSL is required.</t>
  </si>
  <si>
    <t>All Group Replication Traffic is Secured.</t>
  </si>
  <si>
    <t>All Group Replication Traffic is not Secured.</t>
  </si>
  <si>
    <t>10</t>
  </si>
  <si>
    <t>10.1</t>
  </si>
  <si>
    <t>SSL encryption ensures data cannot be seen over the network for Group Replication.</t>
  </si>
  <si>
    <t>Edit my.cnf and set group_replication_ssl_mode, for example:
group_replication_ssl_mode=REQUIRED
Acceptable values are:
1) REQUIRED - Establish a secure connection if the server supports secure connections.
2) VERIFY_CA - Like REQUIRED, but additionally verify the server TLS certificate against the configured Certificate Authority (CA) certificates.
3) VERIFY_IDENTITY - Like VERIFY_CA, but additionally verify that the server certificate matches the host to which the connection is being established.</t>
  </si>
  <si>
    <t>Secure all group replication traffic. One method to achieve the recommended state is to execute the following:
Edit my.cnf and set group_replication_ssl_mode, for example:
group_replication_ssl_mode=REQUIRED
Acceptable values are:
1) REQUIRED - Establish a secure connection if the server supports secure connections.
2) VERIFY_CA - Like REQUIRED, but additionally verify the server TLS certificate against the configured Certificate Authority (CA) certificates.
3) VERIFY_IDENTITY - Like VERIFY_CA, but additionally verify that the server certificate matches the host to which the connection is being established.</t>
  </si>
  <si>
    <t>To close this finding, please provide a screenshot showing all group replication traffic is secured with the agency's CAP.</t>
  </si>
  <si>
    <t>Change Log</t>
  </si>
  <si>
    <t>Version</t>
  </si>
  <si>
    <t>Date</t>
  </si>
  <si>
    <t>Description of Changes</t>
  </si>
  <si>
    <t>Author</t>
  </si>
  <si>
    <t xml:space="preserve">First Release.  Based on NIST 800-53 rev 4 release, and IRS Publication 1075 </t>
  </si>
  <si>
    <t>Internal Update</t>
  </si>
  <si>
    <t>Updated issue code table</t>
  </si>
  <si>
    <t>Added Lockout Test Case</t>
  </si>
  <si>
    <t xml:space="preserve">Internal Updates and updated issue code table </t>
  </si>
  <si>
    <t>Added CIS Oracle MySQL Enterprise Edition 8.0 Benchmark v1.1.0 Certification, Updated based on IRS Publication 1075 (November 2021) Internal updates and Issue Code Table updates</t>
  </si>
  <si>
    <t>Internal Updates and updated issue code table</t>
  </si>
  <si>
    <t>HAC1</t>
  </si>
  <si>
    <t>Contractors with unauthorized access to FTI</t>
  </si>
  <si>
    <t>HAC2</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</si>
  <si>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</si>
  <si>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</si>
  <si>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</si>
  <si>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</si>
  <si>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</si>
  <si>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</si>
  <si>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Cannot determine who has access to FTI</t>
  </si>
  <si>
    <t>HAC7</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</si>
  <si>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</si>
  <si>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</si>
  <si>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</si>
  <si>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</si>
  <si>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</si>
  <si>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</si>
  <si>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</si>
  <si>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</si>
  <si>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</si>
  <si>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</si>
  <si>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</si>
  <si>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</si>
  <si>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</si>
  <si>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</si>
  <si>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</si>
  <si>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</si>
  <si>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</si>
  <si>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</si>
  <si>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</si>
  <si>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</si>
  <si>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</si>
  <si>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</si>
  <si>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</si>
  <si>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</si>
  <si>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</si>
  <si>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</si>
  <si>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</si>
  <si>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</si>
  <si>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</si>
  <si>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</si>
  <si>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</si>
  <si>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</si>
  <si>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</si>
  <si>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</si>
  <si>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</si>
  <si>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</si>
  <si>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</si>
  <si>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</si>
  <si>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</si>
  <si>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</si>
  <si>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</si>
  <si>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</si>
  <si>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</si>
  <si>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</si>
  <si>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</si>
  <si>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</si>
  <si>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</si>
  <si>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</si>
  <si>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</si>
  <si>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</si>
  <si>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</si>
  <si>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</si>
  <si>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</si>
  <si>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</si>
  <si>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</si>
  <si>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</si>
  <si>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</si>
  <si>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</si>
  <si>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</si>
  <si>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</si>
  <si>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</si>
  <si>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</si>
  <si>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</si>
  <si>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</si>
  <si>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</si>
  <si>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</si>
  <si>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</si>
  <si>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</si>
  <si>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</si>
  <si>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</si>
  <si>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</si>
  <si>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</si>
  <si>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</si>
  <si>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</si>
  <si>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</si>
  <si>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</si>
  <si>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</si>
  <si>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</si>
  <si>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</si>
  <si>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</si>
  <si>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</si>
  <si>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</si>
  <si>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</si>
  <si>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</si>
  <si>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</si>
  <si>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</si>
  <si>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</si>
  <si>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</si>
  <si>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</si>
  <si>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</si>
  <si>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</si>
  <si>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</si>
  <si>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</si>
  <si>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</si>
  <si>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</si>
  <si>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</si>
  <si>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</si>
  <si>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</si>
  <si>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</si>
  <si>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</si>
  <si>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</si>
  <si>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</si>
  <si>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</si>
  <si>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</si>
  <si>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</si>
  <si>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</si>
  <si>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</si>
  <si>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</si>
  <si>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</si>
  <si>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</si>
  <si>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</si>
  <si>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</si>
  <si>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</si>
  <si>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</si>
  <si>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</si>
  <si>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</si>
  <si>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</si>
  <si>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</si>
  <si>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</si>
  <si>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</si>
  <si>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</si>
  <si>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</si>
  <si>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</si>
  <si>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</si>
  <si>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</si>
  <si>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</si>
  <si>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</si>
  <si>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</si>
  <si>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</si>
  <si>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</si>
  <si>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</si>
  <si>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</si>
  <si>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</si>
  <si>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</si>
  <si>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</si>
  <si>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</si>
  <si>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</si>
  <si>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</si>
  <si>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</si>
  <si>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</si>
  <si>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</si>
  <si>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</si>
  <si>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</si>
  <si>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</si>
  <si>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</si>
  <si>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</si>
  <si>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</si>
  <si>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</si>
  <si>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</si>
  <si>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</si>
  <si>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</si>
  <si>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</si>
  <si>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</si>
  <si>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</si>
  <si>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</si>
  <si>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</si>
  <si>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</si>
  <si>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</si>
  <si>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</si>
  <si>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</si>
  <si>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</si>
  <si>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</si>
  <si>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</si>
  <si>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</si>
  <si>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</si>
  <si>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</si>
  <si>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</si>
  <si>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</si>
  <si>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</si>
  <si>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</si>
  <si>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</si>
  <si>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</si>
  <si>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</si>
  <si>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</si>
  <si>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</si>
  <si>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</si>
  <si>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</si>
  <si>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</si>
  <si>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</si>
  <si>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</si>
  <si>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</si>
  <si>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</si>
  <si>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</si>
  <si>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</si>
  <si>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</si>
  <si>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</si>
  <si>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</si>
  <si>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</si>
  <si>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</si>
  <si>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</si>
  <si>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</si>
  <si>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</si>
  <si>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</si>
  <si>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</si>
  <si>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</si>
  <si>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</si>
  <si>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</si>
  <si>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</si>
  <si>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</si>
  <si>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</si>
  <si>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</si>
  <si>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</si>
  <si>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</si>
  <si>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</si>
  <si>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</si>
  <si>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</si>
  <si>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</si>
  <si>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</si>
  <si>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</si>
  <si>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</si>
  <si>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</si>
  <si>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</si>
  <si>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</si>
  <si>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</si>
  <si>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</si>
  <si>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</si>
  <si>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</si>
  <si>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</si>
  <si>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</si>
  <si>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</si>
  <si>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</si>
  <si>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</si>
  <si>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</si>
  <si>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</si>
  <si>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</si>
  <si>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</si>
  <si>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</si>
  <si>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</si>
  <si>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</si>
  <si>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</si>
  <si>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</si>
  <si>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</si>
  <si>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</si>
  <si>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</si>
  <si>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</si>
  <si>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</si>
  <si>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</si>
  <si>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</si>
  <si>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</si>
  <si>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</si>
  <si>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</si>
  <si>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</si>
  <si>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</si>
  <si>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</si>
  <si>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</si>
  <si>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</si>
  <si>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</si>
  <si>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</si>
  <si>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</si>
  <si>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</si>
  <si>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</si>
  <si>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</si>
  <si>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</si>
  <si>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</si>
  <si>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</si>
  <si>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</si>
  <si>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</si>
  <si>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</si>
  <si>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</si>
  <si>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</si>
  <si>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</si>
  <si>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</si>
  <si>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</si>
  <si>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</si>
  <si>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</si>
  <si>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</si>
  <si>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</si>
  <si>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</si>
  <si>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</si>
  <si>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</si>
  <si>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</si>
  <si>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</si>
  <si>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</si>
  <si>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</si>
  <si>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</si>
  <si>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</si>
  <si>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</si>
  <si>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</si>
  <si>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</si>
  <si>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</si>
  <si>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</si>
  <si>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</si>
  <si>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</si>
  <si>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</si>
  <si>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</si>
  <si>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</si>
  <si>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</si>
  <si>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</si>
  <si>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</si>
  <si>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</si>
  <si>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</si>
  <si>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</si>
  <si>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</si>
  <si>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</si>
  <si>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</si>
  <si>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</si>
  <si>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</si>
  <si>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</si>
  <si>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</si>
  <si>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</si>
  <si>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</si>
  <si>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</si>
  <si>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</si>
  <si>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</si>
  <si>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</si>
  <si>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</si>
  <si>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</si>
  <si>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</si>
  <si>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</si>
  <si>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</si>
  <si>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</si>
  <si>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</si>
  <si>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Configuration management procedures do not exist</t>
  </si>
  <si>
    <t>HCM8</t>
  </si>
  <si>
    <t>The ability to make changes is not properly limited</t>
  </si>
  <si>
    <t>Systems are not deployed using the concept of least privilege</t>
  </si>
  <si>
    <t>HCP100</t>
  </si>
  <si>
    <t>Contingency plans are not tested annually</t>
  </si>
  <si>
    <t>HCP3</t>
  </si>
  <si>
    <t>Contingency plan does not exist for consolidated data center</t>
  </si>
  <si>
    <t>HCP4</t>
  </si>
  <si>
    <t>FTI is not encrypted in transit to the DR site</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</si>
  <si>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</si>
  <si>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</si>
  <si>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</si>
  <si>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</si>
  <si>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</si>
  <si>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</si>
  <si>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</si>
  <si>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</si>
  <si>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</si>
  <si>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</si>
  <si>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</si>
  <si>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</si>
  <si>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</si>
  <si>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</si>
  <si>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</si>
  <si>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</si>
  <si>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</si>
  <si>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</si>
  <si>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</si>
  <si>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</si>
  <si>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</si>
  <si>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</si>
  <si>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</si>
  <si>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</si>
  <si>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</si>
  <si>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</si>
  <si>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</si>
  <si>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</si>
  <si>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</si>
  <si>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</si>
  <si>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</si>
  <si>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</si>
  <si>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</si>
  <si>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</si>
  <si>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</si>
  <si>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</si>
  <si>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</si>
  <si>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</si>
  <si>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</si>
  <si>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</si>
  <si>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</si>
  <si>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</si>
  <si>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</si>
  <si>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</si>
  <si>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</si>
  <si>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</si>
  <si>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</si>
  <si>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</si>
  <si>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</si>
  <si>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</si>
  <si>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</si>
  <si>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</si>
  <si>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</si>
  <si>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</si>
  <si>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</si>
  <si>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</si>
  <si>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</si>
  <si>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</si>
  <si>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</si>
  <si>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</si>
  <si>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</si>
  <si>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</si>
  <si>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</si>
  <si>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</si>
  <si>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</si>
  <si>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</si>
  <si>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</si>
  <si>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</si>
  <si>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</si>
  <si>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</si>
  <si>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</si>
  <si>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</si>
  <si>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</si>
  <si>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</si>
  <si>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</si>
  <si>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</si>
  <si>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</si>
  <si>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</si>
  <si>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</si>
  <si>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</si>
  <si>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</si>
  <si>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</si>
  <si>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</si>
  <si>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</si>
  <si>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</si>
  <si>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</si>
  <si>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</si>
  <si>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</si>
  <si>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</si>
  <si>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</si>
  <si>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</si>
  <si>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</si>
  <si>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</si>
  <si>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</si>
  <si>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</si>
  <si>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</si>
  <si>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</si>
  <si>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</si>
  <si>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</si>
  <si>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</si>
  <si>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</si>
  <si>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</si>
  <si>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</si>
  <si>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</si>
  <si>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</si>
  <si>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</si>
  <si>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</si>
  <si>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</si>
  <si>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</si>
  <si>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</si>
  <si>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</si>
  <si>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</si>
  <si>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</si>
  <si>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</si>
  <si>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</si>
  <si>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</si>
  <si>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</si>
  <si>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</si>
  <si>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</si>
  <si>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</si>
  <si>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</si>
  <si>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</si>
  <si>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</si>
  <si>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</si>
  <si>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</si>
  <si>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</si>
  <si>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</si>
  <si>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</si>
  <si>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</si>
  <si>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</si>
  <si>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</si>
  <si>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</si>
  <si>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</si>
  <si>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</si>
  <si>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</si>
  <si>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</si>
  <si>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</si>
  <si>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</si>
  <si>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</si>
  <si>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</si>
  <si>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</si>
  <si>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</si>
  <si>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</si>
  <si>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</si>
  <si>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</si>
  <si>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</si>
  <si>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</si>
  <si>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</si>
  <si>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</si>
  <si>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</si>
  <si>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</si>
  <si>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</si>
  <si>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</si>
  <si>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</si>
  <si>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</si>
  <si>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</si>
  <si>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</si>
  <si>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</si>
  <si>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</si>
  <si>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</si>
  <si>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</si>
  <si>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</si>
  <si>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</si>
  <si>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</si>
  <si>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</si>
  <si>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</si>
  <si>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</si>
  <si>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</si>
  <si>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</si>
  <si>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</si>
  <si>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</si>
  <si>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</si>
  <si>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</si>
  <si>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</si>
  <si>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</si>
  <si>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</si>
  <si>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</si>
  <si>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</si>
  <si>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</si>
  <si>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</si>
  <si>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</si>
  <si>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</si>
  <si>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</si>
  <si>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</si>
  <si>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</si>
  <si>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</si>
  <si>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</si>
  <si>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</si>
  <si>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</si>
  <si>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</si>
  <si>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</si>
  <si>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</si>
  <si>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</si>
  <si>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</si>
  <si>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</si>
  <si>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</si>
  <si>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</si>
  <si>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</si>
  <si>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</si>
  <si>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</si>
  <si>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</si>
  <si>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</si>
  <si>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</si>
  <si>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</si>
  <si>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</si>
  <si>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</si>
  <si>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</si>
  <si>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</si>
  <si>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</si>
  <si>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</si>
  <si>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</si>
  <si>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</si>
  <si>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</si>
  <si>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</si>
  <si>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</si>
  <si>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</si>
  <si>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</si>
  <si>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</si>
  <si>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</si>
  <si>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</si>
  <si>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</si>
  <si>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</si>
  <si>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</si>
  <si>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</si>
  <si>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</si>
  <si>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</si>
  <si>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</si>
  <si>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</si>
  <si>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</si>
  <si>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</si>
  <si>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</si>
  <si>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</si>
  <si>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</si>
  <si>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</si>
  <si>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</si>
  <si>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</si>
  <si>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</si>
  <si>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</si>
  <si>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</si>
  <si>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</si>
  <si>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</si>
  <si>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</si>
  <si>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</si>
  <si>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</si>
  <si>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</si>
  <si>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</si>
  <si>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</si>
  <si>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</si>
  <si>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</si>
  <si>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</si>
  <si>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</si>
  <si>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</si>
  <si>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</si>
  <si>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</si>
  <si>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</si>
  <si>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</si>
  <si>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</si>
  <si>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</si>
  <si>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</si>
  <si>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</si>
  <si>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</si>
  <si>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</si>
  <si>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</si>
  <si>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</si>
  <si>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</si>
  <si>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</si>
  <si>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</si>
  <si>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</si>
  <si>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</si>
  <si>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</si>
  <si>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</si>
  <si>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</si>
  <si>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</si>
  <si>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</si>
  <si>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</si>
  <si>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</si>
  <si>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</si>
  <si>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</si>
  <si>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</si>
  <si>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</si>
  <si>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</si>
  <si>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</si>
  <si>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</si>
  <si>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</si>
  <si>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</si>
  <si>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</si>
  <si>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</si>
  <si>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</si>
  <si>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</si>
  <si>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</si>
  <si>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</si>
  <si>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</si>
  <si>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</si>
  <si>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</si>
  <si>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</si>
  <si>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</si>
  <si>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</si>
  <si>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</si>
  <si>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</si>
  <si>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</si>
  <si>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</si>
  <si>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</si>
  <si>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</si>
  <si>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</si>
  <si>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</si>
  <si>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</si>
  <si>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</si>
  <si>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</si>
  <si>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</si>
  <si>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</si>
  <si>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</si>
  <si>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</si>
  <si>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</si>
  <si>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</si>
  <si>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</si>
  <si>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</si>
  <si>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</si>
  <si>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</si>
  <si>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</si>
  <si>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</si>
  <si>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</si>
  <si>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</si>
  <si>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</si>
  <si>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</si>
  <si>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</si>
  <si>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</si>
  <si>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</si>
  <si>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</si>
  <si>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</si>
  <si>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</si>
  <si>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</si>
  <si>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</si>
  <si>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</si>
  <si>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</si>
  <si>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</si>
  <si>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</si>
  <si>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</si>
  <si>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</si>
  <si>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</si>
  <si>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</si>
  <si>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</si>
  <si>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</si>
  <si>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</si>
  <si>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</si>
  <si>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</si>
  <si>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</si>
  <si>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</si>
  <si>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</si>
  <si>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</si>
  <si>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</si>
  <si>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</si>
  <si>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</si>
  <si>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</si>
  <si>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</si>
  <si>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</si>
  <si>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</si>
  <si>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</si>
  <si>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</si>
  <si>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</si>
  <si>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</si>
  <si>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</si>
  <si>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</si>
  <si>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</si>
  <si>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</si>
  <si>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</si>
  <si>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</si>
  <si>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</si>
  <si>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</si>
  <si>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</si>
  <si>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</si>
  <si>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</si>
  <si>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</si>
  <si>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</si>
  <si>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</si>
  <si>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</si>
  <si>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</si>
  <si>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</si>
  <si>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</si>
  <si>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</si>
  <si>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</si>
  <si>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</si>
  <si>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</si>
  <si>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</si>
  <si>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</si>
  <si>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</si>
  <si>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</si>
  <si>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</si>
  <si>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</si>
  <si>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</si>
  <si>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</si>
  <si>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</si>
  <si>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</si>
  <si>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</si>
  <si>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</si>
  <si>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</si>
  <si>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</si>
  <si>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</si>
  <si>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</si>
  <si>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</si>
  <si>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</si>
  <si>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</si>
  <si>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</si>
  <si>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</si>
  <si>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</si>
  <si>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</si>
  <si>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</si>
  <si>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</si>
  <si>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</si>
  <si>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</si>
  <si>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</si>
  <si>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</si>
  <si>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</si>
  <si>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</si>
  <si>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</si>
  <si>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</si>
  <si>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</si>
  <si>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</si>
  <si>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</si>
  <si>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</si>
  <si>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</si>
  <si>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</si>
  <si>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</si>
  <si>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</si>
  <si>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</si>
  <si>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</si>
  <si>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</si>
  <si>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</si>
  <si>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</si>
  <si>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</si>
  <si>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</si>
  <si>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</si>
  <si>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</si>
  <si>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</si>
  <si>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</si>
  <si>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</si>
  <si>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</si>
  <si>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</si>
  <si>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</si>
  <si>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</si>
  <si>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</si>
  <si>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</si>
  <si>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</si>
  <si>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</si>
  <si>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</si>
  <si>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</si>
  <si>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</si>
  <si>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</si>
  <si>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</si>
  <si>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</si>
  <si>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</si>
  <si>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</si>
  <si>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</si>
  <si>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</si>
  <si>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</si>
  <si>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</si>
  <si>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</si>
  <si>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</si>
  <si>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</si>
  <si>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</si>
  <si>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</si>
  <si>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</si>
  <si>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</si>
  <si>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</si>
  <si>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</si>
  <si>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</si>
  <si>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</si>
  <si>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</si>
  <si>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</si>
  <si>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</si>
  <si>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</si>
  <si>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</si>
  <si>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</si>
  <si>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</si>
  <si>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</si>
  <si>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</si>
  <si>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</si>
  <si>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</si>
  <si>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</si>
  <si>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</si>
  <si>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</si>
  <si>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</si>
  <si>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</si>
  <si>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</si>
  <si>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</si>
  <si>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</si>
  <si>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</si>
  <si>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</si>
  <si>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</si>
  <si>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</si>
  <si>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</si>
  <si>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</si>
  <si>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</si>
  <si>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</si>
  <si>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</si>
  <si>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</si>
  <si>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</si>
  <si>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</si>
  <si>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</si>
  <si>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</si>
  <si>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</si>
  <si>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</si>
  <si>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</si>
  <si>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</si>
  <si>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</si>
  <si>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</si>
  <si>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</si>
  <si>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</si>
  <si>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</si>
  <si>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</si>
  <si>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</si>
  <si>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</si>
  <si>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</si>
  <si>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</si>
  <si>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</si>
  <si>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</si>
  <si>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</si>
  <si>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</si>
  <si>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</si>
  <si>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</si>
  <si>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</si>
  <si>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</si>
  <si>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</si>
  <si>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</si>
  <si>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</si>
  <si>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</si>
  <si>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</si>
  <si>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</si>
  <si>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</si>
  <si>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</si>
  <si>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</si>
  <si>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</si>
  <si>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</si>
  <si>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</si>
  <si>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</si>
  <si>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</si>
  <si>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</si>
  <si>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</si>
  <si>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</si>
  <si>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</si>
  <si>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</si>
  <si>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</si>
  <si>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</si>
  <si>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</si>
  <si>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</si>
  <si>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</si>
  <si>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</si>
  <si>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</si>
  <si>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</si>
  <si>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</si>
  <si>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</si>
  <si>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</si>
  <si>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</si>
  <si>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</si>
  <si>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</si>
  <si>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</si>
  <si>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</si>
  <si>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</si>
  <si>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</si>
  <si>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</si>
  <si>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</si>
  <si>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</si>
  <si>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</si>
  <si>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</si>
  <si>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</si>
  <si>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</si>
  <si>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</si>
  <si>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</si>
  <si>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</si>
  <si>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</si>
  <si>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</si>
  <si>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</si>
  <si>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</si>
  <si>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</si>
  <si>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</si>
  <si>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</si>
  <si>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</si>
  <si>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</si>
  <si>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</si>
  <si>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</si>
  <si>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</si>
  <si>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</si>
  <si>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</si>
  <si>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</si>
  <si>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</si>
  <si>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</si>
  <si>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</si>
  <si>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</si>
  <si>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</si>
  <si>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</si>
  <si>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</si>
  <si>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</si>
  <si>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</si>
  <si>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</si>
  <si>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</si>
  <si>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</si>
  <si>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</si>
  <si>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</si>
  <si>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</si>
  <si>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</si>
  <si>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</si>
  <si>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</si>
  <si>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</si>
  <si>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</si>
  <si>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</si>
  <si>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</si>
  <si>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</si>
  <si>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</si>
  <si>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</si>
  <si>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</si>
  <si>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</si>
  <si>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</si>
  <si>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</si>
  <si>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</si>
  <si>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</si>
  <si>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</si>
  <si>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</si>
  <si>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</si>
  <si>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</si>
  <si>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</si>
  <si>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</si>
  <si>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</si>
  <si>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</si>
  <si>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</si>
  <si>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</si>
  <si>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</si>
  <si>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</si>
  <si>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</si>
  <si>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</si>
  <si>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</si>
  <si>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</si>
  <si>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</si>
  <si>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</si>
  <si>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</si>
  <si>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</si>
  <si>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</si>
  <si>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</si>
  <si>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</si>
  <si>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</si>
  <si>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</si>
  <si>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</si>
  <si>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</si>
  <si>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</si>
  <si>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</si>
  <si>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</si>
  <si>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</si>
  <si>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</si>
  <si>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</si>
  <si>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</si>
  <si>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</si>
  <si>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</si>
  <si>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</si>
  <si>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</si>
  <si>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</si>
  <si>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</si>
  <si>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</si>
  <si>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</si>
  <si>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</si>
  <si>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</si>
  <si>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</si>
  <si>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</si>
  <si>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</si>
  <si>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</si>
  <si>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</si>
  <si>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</si>
  <si>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</si>
  <si>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</si>
  <si>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</si>
  <si>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</si>
  <si>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</si>
  <si>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</si>
  <si>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</si>
  <si>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</si>
  <si>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</si>
  <si>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</si>
  <si>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</si>
  <si>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</si>
  <si>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</si>
  <si>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</si>
  <si>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</si>
  <si>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</si>
  <si>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</si>
  <si>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</si>
  <si>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</si>
  <si>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</si>
  <si>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</si>
  <si>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</si>
  <si>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Updated NIST ID from SC-5 to CM-6.</t>
  </si>
  <si>
    <t>Updated NIST ID from AC-10 to CM-6.</t>
  </si>
  <si>
    <t>MySQL 5.7-1, MySQL 5.7-32, and MySQL8.0-46</t>
  </si>
  <si>
    <t>Test methods has been changing to manual.</t>
  </si>
  <si>
    <t xml:space="preserve">All test cases </t>
  </si>
  <si>
    <t>Internal Updates</t>
  </si>
  <si>
    <t xml:space="preserve">Internal Revenue Service </t>
  </si>
  <si>
    <r>
      <rPr>
        <b/>
        <sz val="10"/>
        <color indexed="8"/>
        <rFont val="Arial"/>
        <family val="2"/>
      </rPr>
      <t>End of General Support:</t>
    </r>
    <r>
      <rPr>
        <sz val="10"/>
        <color indexed="8"/>
        <rFont val="Arial"/>
        <family val="2"/>
      </rPr>
      <t xml:space="preserve">
MySQL 8.0 April 2026
MYSQL 5.7 October 2023
</t>
    </r>
    <r>
      <rPr>
        <b/>
        <sz val="10"/>
        <color rgb="FFFF0000"/>
        <rFont val="Arial"/>
        <family val="2"/>
      </rPr>
      <t>MYSQL 5.6 February 5, 2021</t>
    </r>
  </si>
  <si>
    <t xml:space="preserve"> ▪ SCSEM Version: 2.4</t>
  </si>
  <si>
    <t xml:space="preserve"> ▪ SCSEM Release Date: September 30, 2023</t>
  </si>
  <si>
    <t>Updated Issue Code Table</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</si>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</sst>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3"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sz val="11"/>
      <color indexed="8"/>
      <name val="Arial"/>
      <family val="2"/>
    </font>
    <font>
      <sz val="11"/>
      <color indexed="8"/>
      <name val="Calibri"/>
      <family val="2"/>
    </font>
    <font>
      <b/>
      <sz val="11"/>
      <name val="Arial"/>
      <family val="2"/>
    </font>
    <font>
      <sz val="11"/>
      <name val="Arial"/>
      <family val="2"/>
    </font>
    <font>
      <sz val="8"/>
      <name val="Arial"/>
      <family val="2"/>
    </font>
    <font>
      <b/>
      <sz val="10"/>
      <color indexed="8"/>
      <name val="Arial"/>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1"/>
      <color theme="1"/>
      <name val="Arial"/>
      <family val="2"/>
    </font>
    <font>
      <sz val="11"/>
      <color rgb="FF333333"/>
      <name val="Arial"/>
      <family val="2"/>
    </font>
    <font>
      <sz val="11"/>
      <color theme="1" tint="4.9989318521683403E-2"/>
      <name val="Arial"/>
      <family val="2"/>
    </font>
    <font>
      <sz val="10"/>
      <color theme="1" tint="4.9989318521683403E-2"/>
      <name val="Arial"/>
      <family val="2"/>
    </font>
    <font>
      <sz val="12"/>
      <color theme="1"/>
      <name val="Calibri"/>
      <family val="2"/>
      <scheme val="minor"/>
    </font>
    <font>
      <sz val="10"/>
      <color rgb="FF000000"/>
      <name val="Arial"/>
      <family val="2"/>
    </font>
    <font>
      <b/>
      <sz val="11"/>
      <color indexed="8"/>
      <name val="Arial"/>
      <family val="2"/>
    </font>
    <font>
      <sz val="10"/>
      <name val="Arial"/>
      <family val="2"/>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34998626667073579"/>
        <bgColor indexed="64"/>
      </patternFill>
    </fill>
    <fill>
      <patternFill patternType="solid">
        <fgColor theme="2" tint="-9.9978637043366805E-2"/>
        <bgColor indexed="64"/>
      </patternFill>
    </fill>
  </fills>
  <borders count="4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8" fillId="0" borderId="0"/>
    <xf numFmtId="0" fontId="7" fillId="0" borderId="0"/>
    <xf numFmtId="0" fontId="7" fillId="0" borderId="0"/>
    <xf numFmtId="0" fontId="13" fillId="0" borderId="0" applyFill="0" applyProtection="0"/>
    <xf numFmtId="0" fontId="18" fillId="0" borderId="0"/>
    <xf numFmtId="0" fontId="32" fillId="0" borderId="0"/>
  </cellStyleXfs>
  <cellXfs count="278">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20"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21" fillId="0" borderId="13" xfId="0" applyFont="1" applyBorder="1" applyAlignment="1">
      <alignment vertical="center" wrapText="1"/>
    </xf>
    <xf numFmtId="165" fontId="21"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4" fillId="3" borderId="5" xfId="0" applyFont="1" applyFill="1" applyBorder="1"/>
    <xf numFmtId="0" fontId="4" fillId="3" borderId="8" xfId="0" applyFont="1" applyFill="1" applyBorder="1"/>
    <xf numFmtId="0" fontId="21" fillId="3" borderId="8" xfId="0" applyFont="1" applyFill="1" applyBorder="1"/>
    <xf numFmtId="0" fontId="7" fillId="0" borderId="0" xfId="0" applyFont="1"/>
    <xf numFmtId="0" fontId="7" fillId="0" borderId="1" xfId="2" applyBorder="1" applyAlignment="1">
      <alignment horizontal="left" vertical="top" wrapText="1"/>
    </xf>
    <xf numFmtId="166" fontId="7" fillId="0" borderId="1" xfId="2" applyNumberFormat="1" applyBorder="1" applyAlignment="1">
      <alignment horizontal="left" vertical="top" wrapText="1"/>
    </xf>
    <xf numFmtId="14" fontId="7" fillId="0" borderId="2" xfId="2" applyNumberFormat="1" applyBorder="1" applyAlignment="1">
      <alignment horizontal="left" vertical="top" wrapText="1"/>
    </xf>
    <xf numFmtId="166" fontId="7" fillId="0" borderId="1" xfId="2" applyNumberFormat="1" applyBorder="1" applyAlignment="1">
      <alignment horizontal="left" vertical="top"/>
    </xf>
    <xf numFmtId="0" fontId="7" fillId="0" borderId="1" xfId="2" applyBorder="1" applyAlignment="1">
      <alignment horizontal="left" vertical="top"/>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7" fillId="0" borderId="17" xfId="0" applyFont="1" applyBorder="1" applyAlignment="1" applyProtection="1">
      <alignment horizontal="left" vertical="top" wrapText="1"/>
      <protection locked="0"/>
    </xf>
    <xf numFmtId="0" fontId="22"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5"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5" xfId="0" applyFont="1" applyFill="1" applyBorder="1"/>
    <xf numFmtId="0" fontId="0" fillId="8" borderId="26" xfId="0" applyFill="1" applyBorder="1"/>
    <xf numFmtId="0" fontId="3" fillId="4" borderId="26" xfId="0" applyFont="1" applyFill="1" applyBorder="1"/>
    <xf numFmtId="0" fontId="0" fillId="8" borderId="27"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7" borderId="21" xfId="0" applyFill="1" applyBorder="1"/>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7" fillId="5" borderId="34" xfId="0" applyFont="1" applyFill="1" applyBorder="1" applyAlignment="1">
      <alignment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7" borderId="21" xfId="0" applyFont="1" applyFill="1" applyBorder="1" applyAlignment="1">
      <alignment vertical="top"/>
    </xf>
    <xf numFmtId="0" fontId="5" fillId="0" borderId="17"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7" xfId="0" applyFont="1" applyFill="1" applyBorder="1"/>
    <xf numFmtId="0" fontId="0" fillId="0" borderId="21"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0" fillId="0" borderId="22" xfId="0" applyBorder="1"/>
    <xf numFmtId="0" fontId="0" fillId="0" borderId="23" xfId="0" applyBorder="1"/>
    <xf numFmtId="0" fontId="5" fillId="0" borderId="23" xfId="0" applyFont="1" applyBorder="1" applyAlignment="1">
      <alignment vertical="top" wrapText="1"/>
    </xf>
    <xf numFmtId="0" fontId="0" fillId="0" borderId="24" xfId="0" applyBorder="1"/>
    <xf numFmtId="0" fontId="3" fillId="5" borderId="17" xfId="0" applyFont="1" applyFill="1" applyBorder="1" applyAlignment="1" applyProtection="1">
      <alignment vertical="top" wrapText="1"/>
      <protection locked="0"/>
    </xf>
    <xf numFmtId="0" fontId="7" fillId="0" borderId="1" xfId="0" applyFont="1" applyBorder="1" applyAlignment="1">
      <alignment horizontal="left" vertical="top" wrapText="1"/>
    </xf>
    <xf numFmtId="0" fontId="7" fillId="7" borderId="25" xfId="0" applyFont="1" applyFill="1" applyBorder="1"/>
    <xf numFmtId="0" fontId="7" fillId="0" borderId="26" xfId="0" applyFont="1" applyBorder="1"/>
    <xf numFmtId="2" fontId="3" fillId="0" borderId="27" xfId="0" applyNumberFormat="1" applyFont="1" applyBorder="1" applyAlignment="1">
      <alignment horizontal="center"/>
    </xf>
    <xf numFmtId="0" fontId="7" fillId="0" borderId="17" xfId="2" applyBorder="1" applyAlignment="1">
      <alignment horizontal="center" vertical="top"/>
    </xf>
    <xf numFmtId="0" fontId="11" fillId="0" borderId="17" xfId="0" applyFont="1" applyBorder="1" applyAlignment="1">
      <alignment horizontal="center" vertical="center"/>
    </xf>
    <xf numFmtId="9" fontId="11" fillId="0" borderId="17" xfId="0" applyNumberFormat="1" applyFont="1" applyBorder="1" applyAlignment="1">
      <alignment horizontal="center" vertical="center"/>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0" borderId="2" xfId="0" applyFont="1" applyBorder="1" applyAlignment="1">
      <alignment horizontal="left" vertical="center"/>
    </xf>
    <xf numFmtId="0" fontId="1" fillId="7" borderId="0" xfId="0" applyFont="1" applyFill="1"/>
    <xf numFmtId="0" fontId="23" fillId="7" borderId="0" xfId="0" applyFont="1" applyFill="1"/>
    <xf numFmtId="0" fontId="24" fillId="7" borderId="0" xfId="0" applyFont="1" applyFill="1"/>
    <xf numFmtId="0" fontId="3" fillId="2" borderId="26" xfId="0" applyFont="1" applyFill="1" applyBorder="1" applyProtection="1">
      <protection locked="0"/>
    </xf>
    <xf numFmtId="0" fontId="7" fillId="0" borderId="17" xfId="0" applyFont="1" applyBorder="1" applyAlignment="1">
      <alignment horizontal="center" vertical="center" wrapText="1"/>
    </xf>
    <xf numFmtId="0" fontId="3" fillId="5" borderId="5" xfId="0" applyFont="1" applyFill="1" applyBorder="1" applyAlignment="1">
      <alignment vertical="center"/>
    </xf>
    <xf numFmtId="0" fontId="3" fillId="5" borderId="6" xfId="0" applyFont="1" applyFill="1" applyBorder="1" applyAlignment="1">
      <alignment vertical="center"/>
    </xf>
    <xf numFmtId="0" fontId="3" fillId="5" borderId="7" xfId="0" applyFont="1" applyFill="1" applyBorder="1" applyAlignment="1">
      <alignment vertical="center"/>
    </xf>
    <xf numFmtId="0" fontId="3" fillId="2" borderId="3" xfId="0" applyFont="1" applyFill="1" applyBorder="1" applyAlignment="1">
      <alignment horizontal="left"/>
    </xf>
    <xf numFmtId="0" fontId="3" fillId="2" borderId="3" xfId="0" applyFont="1" applyFill="1" applyBorder="1" applyAlignment="1" applyProtection="1">
      <alignment horizontal="left" vertical="top"/>
      <protection locked="0"/>
    </xf>
    <xf numFmtId="0" fontId="3" fillId="5" borderId="41"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17" xfId="0" applyFont="1" applyFill="1" applyBorder="1" applyAlignment="1">
      <alignment horizontal="left" vertical="top" wrapText="1"/>
    </xf>
    <xf numFmtId="0" fontId="21" fillId="0" borderId="17" xfId="0" applyFont="1" applyBorder="1" applyAlignment="1">
      <alignment horizontal="left" vertical="top" wrapText="1"/>
    </xf>
    <xf numFmtId="0" fontId="6" fillId="0" borderId="17" xfId="0" applyFont="1" applyBorder="1" applyAlignment="1">
      <alignment horizontal="left" vertical="top"/>
    </xf>
    <xf numFmtId="0" fontId="6" fillId="0" borderId="17" xfId="0" applyFont="1" applyBorder="1" applyAlignment="1">
      <alignment horizontal="left" vertical="top" wrapText="1"/>
    </xf>
    <xf numFmtId="0" fontId="7" fillId="0" borderId="17" xfId="6" applyBorder="1" applyAlignment="1" applyProtection="1">
      <alignment horizontal="left" vertical="top" wrapText="1"/>
      <protection locked="0"/>
    </xf>
    <xf numFmtId="0" fontId="0" fillId="8" borderId="0" xfId="0" applyFill="1"/>
    <xf numFmtId="0" fontId="6" fillId="0" borderId="0" xfId="0" applyFont="1"/>
    <xf numFmtId="0" fontId="12" fillId="0" borderId="0" xfId="0" applyFont="1" applyAlignment="1">
      <alignment horizontal="left" vertical="top" wrapText="1"/>
    </xf>
    <xf numFmtId="0" fontId="7" fillId="7" borderId="17" xfId="0" applyFont="1" applyFill="1" applyBorder="1" applyAlignment="1">
      <alignment horizontal="left" vertical="top" wrapText="1"/>
    </xf>
    <xf numFmtId="0" fontId="14" fillId="2" borderId="3" xfId="0" applyFont="1" applyFill="1" applyBorder="1" applyAlignment="1" applyProtection="1">
      <alignment horizontal="left" vertical="top"/>
      <protection locked="0"/>
    </xf>
    <xf numFmtId="0" fontId="14" fillId="2" borderId="6" xfId="0" applyFont="1" applyFill="1" applyBorder="1" applyAlignment="1" applyProtection="1">
      <alignment horizontal="left" vertical="top"/>
      <protection locked="0"/>
    </xf>
    <xf numFmtId="0" fontId="14" fillId="8" borderId="42" xfId="0" applyFont="1" applyFill="1" applyBorder="1" applyAlignment="1">
      <alignment horizontal="left" vertical="top" wrapText="1"/>
    </xf>
    <xf numFmtId="0" fontId="12" fillId="0" borderId="17" xfId="0" applyFont="1" applyBorder="1" applyAlignment="1">
      <alignment horizontal="left" vertical="top" wrapText="1"/>
    </xf>
    <xf numFmtId="0" fontId="12" fillId="8" borderId="42" xfId="0" applyFont="1" applyFill="1" applyBorder="1" applyAlignment="1">
      <alignment horizontal="left" vertical="top" wrapText="1"/>
    </xf>
    <xf numFmtId="2" fontId="12" fillId="0" borderId="17" xfId="0" applyNumberFormat="1" applyFont="1" applyBorder="1" applyAlignment="1">
      <alignment horizontal="left" vertical="top" wrapText="1"/>
    </xf>
    <xf numFmtId="0" fontId="12" fillId="0" borderId="43" xfId="0" applyFont="1" applyBorder="1" applyAlignment="1">
      <alignment horizontal="left" vertical="top" wrapText="1"/>
    </xf>
    <xf numFmtId="0" fontId="12" fillId="10" borderId="19" xfId="0" applyFont="1" applyFill="1" applyBorder="1" applyAlignment="1">
      <alignment horizontal="left" vertical="top" wrapText="1"/>
    </xf>
    <xf numFmtId="0" fontId="12" fillId="10" borderId="0" xfId="0" applyFont="1" applyFill="1" applyAlignment="1">
      <alignment horizontal="left" vertical="top" wrapText="1"/>
    </xf>
    <xf numFmtId="0" fontId="15" fillId="10" borderId="0" xfId="0" applyFont="1" applyFill="1" applyAlignment="1" applyProtection="1">
      <alignment horizontal="left" vertical="top" wrapText="1"/>
      <protection locked="0"/>
    </xf>
    <xf numFmtId="0" fontId="15" fillId="0" borderId="0" xfId="0" applyFont="1" applyAlignment="1">
      <alignment horizontal="left" vertical="top"/>
    </xf>
    <xf numFmtId="0" fontId="15" fillId="0" borderId="0" xfId="0" applyFont="1" applyAlignment="1">
      <alignment horizontal="left" vertical="top" wrapText="1"/>
    </xf>
    <xf numFmtId="0" fontId="12" fillId="0" borderId="0" xfId="0" applyFont="1" applyAlignment="1">
      <alignment horizontal="left" vertical="top"/>
    </xf>
    <xf numFmtId="0" fontId="15" fillId="10" borderId="0" xfId="0" applyFont="1" applyFill="1" applyAlignment="1">
      <alignment horizontal="left" vertical="top"/>
    </xf>
    <xf numFmtId="0" fontId="14" fillId="10" borderId="0" xfId="0" applyFont="1" applyFill="1" applyAlignment="1">
      <alignment horizontal="left" vertical="top"/>
    </xf>
    <xf numFmtId="0" fontId="14" fillId="5" borderId="17" xfId="0" applyFont="1" applyFill="1" applyBorder="1" applyAlignment="1" applyProtection="1">
      <alignment horizontal="left" vertical="top" wrapText="1"/>
      <protection locked="0"/>
    </xf>
    <xf numFmtId="0" fontId="1" fillId="0" borderId="0" xfId="0" applyFont="1" applyAlignment="1">
      <alignment horizontal="left" vertical="top"/>
    </xf>
    <xf numFmtId="0" fontId="14" fillId="2" borderId="6" xfId="0" applyFont="1" applyFill="1" applyBorder="1" applyAlignment="1">
      <alignment horizontal="left" vertical="top"/>
    </xf>
    <xf numFmtId="0" fontId="14" fillId="2" borderId="6" xfId="0" applyFont="1" applyFill="1" applyBorder="1" applyAlignment="1">
      <alignment horizontal="left" vertical="top" wrapText="1"/>
    </xf>
    <xf numFmtId="0" fontId="14" fillId="2" borderId="19" xfId="0" applyFont="1" applyFill="1" applyBorder="1" applyAlignment="1" applyProtection="1">
      <alignment horizontal="left" vertical="top"/>
      <protection locked="0"/>
    </xf>
    <xf numFmtId="0" fontId="14" fillId="5" borderId="17" xfId="0" applyFont="1" applyFill="1" applyBorder="1" applyAlignment="1">
      <alignment horizontal="left" vertical="top" wrapText="1"/>
    </xf>
    <xf numFmtId="0" fontId="14" fillId="9" borderId="17" xfId="0" applyFont="1" applyFill="1" applyBorder="1" applyAlignment="1">
      <alignment horizontal="left" vertical="top" wrapText="1"/>
    </xf>
    <xf numFmtId="0" fontId="21" fillId="7" borderId="17" xfId="0" applyFont="1" applyFill="1" applyBorder="1" applyAlignment="1">
      <alignment horizontal="left" vertical="top" wrapText="1"/>
    </xf>
    <xf numFmtId="0" fontId="15" fillId="0" borderId="17" xfId="2" applyFont="1" applyBorder="1" applyAlignment="1">
      <alignment horizontal="center" vertical="top"/>
    </xf>
    <xf numFmtId="10" fontId="12" fillId="0" borderId="0" xfId="0" applyNumberFormat="1" applyFont="1" applyAlignment="1">
      <alignment horizontal="left" vertical="top" wrapText="1"/>
    </xf>
    <xf numFmtId="0" fontId="15" fillId="0" borderId="0" xfId="2" applyFont="1" applyAlignment="1">
      <alignment horizontal="center" vertical="top"/>
    </xf>
    <xf numFmtId="0" fontId="15" fillId="0" borderId="0" xfId="0" applyFont="1" applyAlignment="1" applyProtection="1">
      <alignment horizontal="left" vertical="top" wrapText="1"/>
      <protection locked="0"/>
    </xf>
    <xf numFmtId="2" fontId="12" fillId="0" borderId="0" xfId="0" applyNumberFormat="1" applyFont="1" applyAlignment="1">
      <alignment horizontal="left" vertical="top" wrapText="1"/>
    </xf>
    <xf numFmtId="0" fontId="12" fillId="0" borderId="0" xfId="0" quotePrefix="1" applyFont="1" applyAlignment="1">
      <alignment horizontal="left" vertical="top" wrapText="1"/>
    </xf>
    <xf numFmtId="0" fontId="15" fillId="0" borderId="0" xfId="2" applyFont="1" applyAlignment="1">
      <alignment horizontal="left" vertical="top" wrapText="1"/>
    </xf>
    <xf numFmtId="0" fontId="25" fillId="0" borderId="0" xfId="0" applyFont="1" applyAlignment="1">
      <alignment horizontal="left" vertical="top" wrapText="1"/>
    </xf>
    <xf numFmtId="0" fontId="26" fillId="0" borderId="0" xfId="0" applyFont="1" applyAlignment="1">
      <alignment horizontal="left" vertical="top"/>
    </xf>
    <xf numFmtId="0" fontId="7" fillId="7" borderId="0" xfId="3" applyFill="1"/>
    <xf numFmtId="0" fontId="7" fillId="0" borderId="0" xfId="3"/>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7" fillId="0" borderId="35" xfId="0" applyFont="1" applyBorder="1" applyAlignment="1" applyProtection="1">
      <alignment vertical="top" wrapText="1"/>
      <protection locked="0"/>
    </xf>
    <xf numFmtId="0" fontId="21" fillId="0" borderId="13" xfId="0" applyFont="1" applyBorder="1" applyAlignment="1" applyProtection="1">
      <alignment horizontal="left" vertical="top" wrapText="1"/>
      <protection locked="0"/>
    </xf>
    <xf numFmtId="165" fontId="21" fillId="0" borderId="13" xfId="0" applyNumberFormat="1" applyFont="1" applyBorder="1" applyAlignment="1" applyProtection="1">
      <alignment horizontal="left" vertical="top" wrapText="1"/>
      <protection locked="0"/>
    </xf>
    <xf numFmtId="0" fontId="27" fillId="0" borderId="17" xfId="0" applyFont="1" applyBorder="1" applyAlignment="1">
      <alignment horizontal="left" vertical="top" wrapText="1"/>
    </xf>
    <xf numFmtId="0" fontId="27" fillId="0" borderId="17" xfId="0" applyFont="1" applyBorder="1" applyAlignment="1">
      <alignment horizontal="left" vertical="top"/>
    </xf>
    <xf numFmtId="0" fontId="27" fillId="0" borderId="17" xfId="0" applyFont="1" applyBorder="1" applyAlignment="1" applyProtection="1">
      <alignment horizontal="left" vertical="top" wrapText="1"/>
      <protection locked="0"/>
    </xf>
    <xf numFmtId="0" fontId="27" fillId="7" borderId="17" xfId="0" applyFont="1" applyFill="1" applyBorder="1" applyAlignment="1">
      <alignment horizontal="left" vertical="top"/>
    </xf>
    <xf numFmtId="10" fontId="27" fillId="7" borderId="17" xfId="0" applyNumberFormat="1" applyFont="1" applyFill="1" applyBorder="1" applyAlignment="1">
      <alignment horizontal="left" vertical="top" wrapText="1"/>
    </xf>
    <xf numFmtId="0" fontId="27" fillId="7" borderId="17" xfId="0" applyFont="1" applyFill="1" applyBorder="1" applyAlignment="1">
      <alignment horizontal="left" vertical="top" wrapText="1"/>
    </xf>
    <xf numFmtId="10" fontId="27" fillId="0" borderId="17" xfId="0" applyNumberFormat="1" applyFont="1" applyBorder="1" applyAlignment="1">
      <alignment horizontal="left" vertical="top" wrapText="1"/>
    </xf>
    <xf numFmtId="0" fontId="28" fillId="0" borderId="17" xfId="0" applyFont="1" applyBorder="1" applyAlignment="1">
      <alignment horizontal="left" vertical="top"/>
    </xf>
    <xf numFmtId="0" fontId="28" fillId="0" borderId="17" xfId="0" applyFont="1" applyBorder="1" applyAlignment="1">
      <alignment horizontal="left" vertical="top" wrapText="1"/>
    </xf>
    <xf numFmtId="0" fontId="28" fillId="0" borderId="17" xfId="0" applyFont="1" applyBorder="1" applyAlignment="1" applyProtection="1">
      <alignment horizontal="left" vertical="top" wrapText="1"/>
      <protection locked="0"/>
    </xf>
    <xf numFmtId="0" fontId="28" fillId="0" borderId="25" xfId="0" applyFont="1" applyBorder="1" applyAlignment="1">
      <alignment horizontal="left" vertical="top" wrapText="1"/>
    </xf>
    <xf numFmtId="0" fontId="28" fillId="7" borderId="17" xfId="0" applyFont="1" applyFill="1" applyBorder="1" applyAlignment="1">
      <alignment horizontal="left" vertical="top"/>
    </xf>
    <xf numFmtId="10" fontId="28" fillId="7" borderId="17" xfId="0" applyNumberFormat="1" applyFont="1" applyFill="1" applyBorder="1" applyAlignment="1">
      <alignment horizontal="left" vertical="top" wrapText="1"/>
    </xf>
    <xf numFmtId="0" fontId="28" fillId="7" borderId="17" xfId="0" applyFont="1" applyFill="1" applyBorder="1" applyAlignment="1">
      <alignment horizontal="left" vertical="top" wrapText="1"/>
    </xf>
    <xf numFmtId="0" fontId="28" fillId="0" borderId="17" xfId="0" quotePrefix="1" applyFont="1" applyBorder="1" applyAlignment="1">
      <alignment horizontal="left" vertical="top" wrapText="1"/>
    </xf>
    <xf numFmtId="10" fontId="28" fillId="0" borderId="17" xfId="0" applyNumberFormat="1" applyFont="1" applyBorder="1" applyAlignment="1">
      <alignment horizontal="left" vertical="top" wrapText="1"/>
    </xf>
    <xf numFmtId="0" fontId="28" fillId="0" borderId="43" xfId="0" applyFont="1" applyBorder="1" applyAlignment="1">
      <alignment horizontal="left" vertical="top" wrapText="1"/>
    </xf>
    <xf numFmtId="0" fontId="28" fillId="0" borderId="1" xfId="2" applyFont="1" applyBorder="1" applyAlignment="1" applyProtection="1">
      <alignment horizontal="left" vertical="top" wrapText="1"/>
      <protection locked="0"/>
    </xf>
    <xf numFmtId="0" fontId="28" fillId="0" borderId="17" xfId="6" applyFont="1" applyBorder="1" applyAlignment="1">
      <alignment horizontal="left" vertical="top" wrapText="1"/>
    </xf>
    <xf numFmtId="0" fontId="28" fillId="0" borderId="25" xfId="6" applyFont="1" applyBorder="1" applyAlignment="1">
      <alignment horizontal="left" vertical="top" wrapText="1"/>
    </xf>
    <xf numFmtId="0" fontId="28" fillId="0" borderId="17" xfId="2" applyFont="1" applyBorder="1" applyAlignment="1">
      <alignment horizontal="left" vertical="top" wrapText="1"/>
    </xf>
    <xf numFmtId="0" fontId="23" fillId="0" borderId="0" xfId="0" applyFont="1"/>
    <xf numFmtId="0" fontId="3" fillId="8" borderId="41" xfId="0" applyFont="1" applyFill="1" applyBorder="1" applyAlignment="1">
      <alignment horizontal="left" vertical="top" wrapText="1"/>
    </xf>
    <xf numFmtId="166" fontId="7" fillId="0" borderId="17" xfId="2" applyNumberFormat="1" applyBorder="1" applyAlignment="1">
      <alignment horizontal="left" vertical="top" wrapText="1"/>
    </xf>
    <xf numFmtId="14" fontId="7" fillId="0" borderId="17" xfId="2" applyNumberFormat="1" applyBorder="1" applyAlignment="1">
      <alignment horizontal="left" vertical="top" wrapText="1"/>
    </xf>
    <xf numFmtId="0" fontId="7" fillId="0" borderId="17" xfId="0" applyFont="1" applyBorder="1" applyAlignment="1">
      <alignment vertical="top" wrapText="1"/>
    </xf>
    <xf numFmtId="0" fontId="7" fillId="0" borderId="17" xfId="4" applyFont="1" applyBorder="1" applyAlignment="1">
      <alignment vertical="top" wrapText="1"/>
    </xf>
    <xf numFmtId="0" fontId="7" fillId="7" borderId="17" xfId="0" applyFont="1" applyFill="1" applyBorder="1" applyAlignment="1" applyProtection="1">
      <alignment horizontal="left" vertical="top" wrapText="1"/>
      <protection locked="0"/>
    </xf>
    <xf numFmtId="0" fontId="19" fillId="11" borderId="17" xfId="0" applyFont="1" applyFill="1" applyBorder="1" applyAlignment="1">
      <alignment wrapText="1"/>
    </xf>
    <xf numFmtId="0" fontId="29" fillId="7" borderId="17" xfId="0" applyFont="1" applyFill="1" applyBorder="1" applyAlignment="1">
      <alignment horizontal="left" vertical="center" wrapText="1"/>
    </xf>
    <xf numFmtId="0" fontId="29" fillId="7" borderId="17" xfId="0" applyFont="1" applyFill="1" applyBorder="1" applyAlignment="1">
      <alignment horizontal="center" wrapText="1"/>
    </xf>
    <xf numFmtId="0" fontId="3" fillId="9" borderId="17" xfId="0" applyFont="1" applyFill="1" applyBorder="1" applyAlignment="1">
      <alignment vertical="top" wrapText="1"/>
    </xf>
    <xf numFmtId="0" fontId="7" fillId="0" borderId="17" xfId="7" applyFont="1" applyFill="1" applyBorder="1" applyAlignment="1" applyProtection="1">
      <alignment horizontal="left" vertical="top" wrapText="1"/>
    </xf>
    <xf numFmtId="10" fontId="7" fillId="0" borderId="17" xfId="7" applyNumberFormat="1" applyFont="1" applyFill="1" applyBorder="1" applyAlignment="1" applyProtection="1">
      <alignment horizontal="left" vertical="top" wrapText="1"/>
    </xf>
    <xf numFmtId="0" fontId="22" fillId="0" borderId="17" xfId="0" applyFont="1" applyBorder="1" applyAlignment="1">
      <alignment horizontal="left" vertical="top" wrapText="1"/>
    </xf>
    <xf numFmtId="10" fontId="7" fillId="0" borderId="17" xfId="0" applyNumberFormat="1" applyFont="1" applyBorder="1" applyAlignment="1">
      <alignment horizontal="left" vertical="top" wrapText="1"/>
    </xf>
    <xf numFmtId="0" fontId="17" fillId="0" borderId="17" xfId="0" applyFont="1" applyBorder="1" applyAlignment="1">
      <alignment horizontal="left" vertical="top" wrapText="1"/>
    </xf>
    <xf numFmtId="0" fontId="24" fillId="0" borderId="17" xfId="0" applyFont="1" applyBorder="1" applyAlignment="1">
      <alignment horizontal="left" vertical="top" wrapText="1"/>
    </xf>
    <xf numFmtId="0" fontId="7" fillId="0" borderId="17" xfId="0" applyFont="1" applyBorder="1" applyAlignment="1" applyProtection="1">
      <alignment vertical="top" wrapText="1"/>
      <protection locked="0"/>
    </xf>
    <xf numFmtId="0" fontId="30" fillId="0" borderId="17" xfId="0" applyFont="1" applyBorder="1" applyAlignment="1">
      <alignment horizontal="left" vertical="top" wrapText="1"/>
    </xf>
    <xf numFmtId="0" fontId="25" fillId="7" borderId="17" xfId="0" applyFont="1" applyFill="1" applyBorder="1" applyAlignment="1">
      <alignment horizontal="left" vertical="top" wrapText="1"/>
    </xf>
    <xf numFmtId="0" fontId="15" fillId="7" borderId="17" xfId="0" applyFont="1" applyFill="1" applyBorder="1" applyAlignment="1">
      <alignment horizontal="left" vertical="top" wrapText="1"/>
    </xf>
    <xf numFmtId="0" fontId="27" fillId="7" borderId="17" xfId="0" quotePrefix="1" applyFont="1" applyFill="1" applyBorder="1" applyAlignment="1">
      <alignment horizontal="left" vertical="top" wrapText="1"/>
    </xf>
    <xf numFmtId="0" fontId="12" fillId="7" borderId="17" xfId="0" applyFont="1" applyFill="1" applyBorder="1" applyAlignment="1">
      <alignment horizontal="left" vertical="top" wrapText="1"/>
    </xf>
    <xf numFmtId="0" fontId="25" fillId="0" borderId="17" xfId="0" applyFont="1" applyBorder="1" applyAlignment="1">
      <alignment horizontal="left" vertical="top" wrapText="1"/>
    </xf>
    <xf numFmtId="0" fontId="27" fillId="0" borderId="17" xfId="0" quotePrefix="1" applyFont="1" applyBorder="1" applyAlignment="1">
      <alignment horizontal="left" vertical="top" wrapText="1"/>
    </xf>
    <xf numFmtId="0" fontId="12" fillId="0" borderId="17" xfId="0" quotePrefix="1" applyFont="1" applyBorder="1" applyAlignment="1">
      <alignment horizontal="left" vertical="top" wrapText="1"/>
    </xf>
    <xf numFmtId="0" fontId="15" fillId="0" borderId="17" xfId="2" applyFont="1" applyBorder="1" applyAlignment="1">
      <alignment horizontal="left" vertical="top" wrapText="1"/>
    </xf>
    <xf numFmtId="0" fontId="15" fillId="0" borderId="17" xfId="0" applyFont="1" applyBorder="1" applyAlignment="1" applyProtection="1">
      <alignment horizontal="left" vertical="top" wrapText="1"/>
      <protection locked="0"/>
    </xf>
    <xf numFmtId="0" fontId="27" fillId="0" borderId="43" xfId="0" applyFont="1" applyBorder="1" applyAlignment="1">
      <alignment horizontal="left" vertical="top" wrapText="1"/>
    </xf>
    <xf numFmtId="14" fontId="0" fillId="0" borderId="17" xfId="0" applyNumberFormat="1" applyBorder="1" applyAlignment="1">
      <alignment horizontal="lef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wrapText="1"/>
    </xf>
    <xf numFmtId="0" fontId="3" fillId="2" borderId="2" xfId="9" applyFont="1" applyFill="1" applyBorder="1"/>
    <xf numFmtId="0" fontId="3" fillId="2" borderId="3" xfId="9" applyFont="1" applyFill="1" applyBorder="1"/>
    <xf numFmtId="0" fontId="32" fillId="0" borderId="0" xfId="9"/>
    <xf numFmtId="0" fontId="3" fillId="5" borderId="1" xfId="9" applyFont="1" applyFill="1" applyBorder="1" applyAlignment="1">
      <alignment horizontal="left" vertical="center" wrapText="1"/>
    </xf>
    <xf numFmtId="166" fontId="32" fillId="0" borderId="1" xfId="9" applyNumberFormat="1" applyBorder="1" applyAlignment="1">
      <alignment horizontal="left" vertical="top"/>
    </xf>
    <xf numFmtId="14" fontId="7" fillId="0" borderId="2" xfId="9" applyNumberFormat="1" applyFont="1" applyBorder="1" applyAlignment="1">
      <alignment horizontal="left" vertical="top"/>
    </xf>
    <xf numFmtId="14" fontId="32" fillId="0" borderId="1" xfId="9" applyNumberFormat="1" applyBorder="1" applyAlignment="1">
      <alignment horizontal="left" vertical="top"/>
    </xf>
    <xf numFmtId="14" fontId="7" fillId="0" borderId="2" xfId="9" applyNumberFormat="1" applyFont="1" applyBorder="1" applyAlignment="1">
      <alignment horizontal="left" vertical="top" wrapText="1"/>
    </xf>
    <xf numFmtId="0" fontId="7" fillId="0" borderId="17" xfId="0" applyFont="1" applyBorder="1" applyAlignment="1">
      <alignment horizontal="left" vertical="top" wrapText="1"/>
    </xf>
    <xf numFmtId="0" fontId="7" fillId="0" borderId="17" xfId="5" applyBorder="1" applyAlignment="1">
      <alignment horizontal="left" vertical="top"/>
    </xf>
    <xf numFmtId="0" fontId="7" fillId="0" borderId="17" xfId="0" applyFont="1" applyBorder="1" applyAlignment="1">
      <alignment horizontal="left" vertical="top" wrapText="1"/>
    </xf>
    <xf numFmtId="0" fontId="0" fillId="0" borderId="17" xfId="0"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xf>
  </cellXfs>
  <cellStyles count="10">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6 2" xfId="9" xr:uid="{370C5365-90FE-4094-A64C-F17B4032B2FF}"/>
  </cellStyles>
  <dxfs count="32">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0"/>
      </font>
      <fill>
        <patternFill>
          <bgColor indexed="43"/>
        </patternFill>
      </fill>
    </dxf>
    <dxf>
      <fill>
        <patternFill>
          <bgColor rgb="FFFFFF00"/>
        </patternFill>
      </fill>
    </dxf>
    <dxf>
      <font>
        <color theme="0"/>
      </font>
      <fill>
        <patternFill>
          <fgColor theme="0"/>
          <bgColor rgb="FFFFFFFF"/>
        </patternFill>
      </fill>
    </dxf>
    <dxf>
      <font>
        <color theme="0"/>
      </font>
      <fill>
        <patternFill>
          <bgColor theme="0"/>
        </patternFill>
      </fill>
    </dxf>
    <dxf>
      <font>
        <condense val="0"/>
        <extend val="0"/>
        <color indexed="10"/>
      </font>
      <fill>
        <patternFill>
          <bgColor indexed="43"/>
        </patternFill>
      </fill>
    </dxf>
    <dxf>
      <fill>
        <patternFill>
          <bgColor rgb="FFFFFF00"/>
        </patternFill>
      </fill>
    </dxf>
    <dxf>
      <font>
        <color theme="0"/>
      </font>
      <fill>
        <patternFill>
          <fgColor theme="0"/>
          <bgColor rgb="FFFFFFFF"/>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6395</xdr:colOff>
      <xdr:row>0</xdr:row>
      <xdr:rowOff>197757</xdr:rowOff>
    </xdr:from>
    <xdr:to>
      <xdr:col>3</xdr:col>
      <xdr:colOff>6395</xdr:colOff>
      <xdr:row>7</xdr:row>
      <xdr:rowOff>548</xdr:rowOff>
    </xdr:to>
    <xdr:pic>
      <xdr:nvPicPr>
        <xdr:cNvPr id="1058" name="Picture 1" descr="The official logo of the IRS" title="IRS Logo">
          <a:extLst>
            <a:ext uri="{FF2B5EF4-FFF2-40B4-BE49-F238E27FC236}">
              <a16:creationId xmlns:a16="http://schemas.microsoft.com/office/drawing/2014/main" id="{3E3D93E0-D38E-415F-A82C-18B05499DDC1}"/>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3</xdr:col>
      <xdr:colOff>7144</xdr:colOff>
      <xdr:row>0</xdr:row>
      <xdr:rowOff>0</xdr:rowOff>
    </xdr:from>
    <xdr:to>
      <xdr:col>3</xdr:col>
      <xdr:colOff>7144</xdr:colOff>
      <xdr:row>7</xdr:row>
      <xdr:rowOff>1141</xdr:rowOff>
    </xdr:to>
    <xdr:pic>
      <xdr:nvPicPr>
        <xdr:cNvPr id="3" name="Picture 2" descr="The official logo of the IRS" title="IRS Logo">
          <a:extLst>
            <a:ext uri="{FF2B5EF4-FFF2-40B4-BE49-F238E27FC236}">
              <a16:creationId xmlns:a16="http://schemas.microsoft.com/office/drawing/2014/main" id="{41D4E889-1464-4795-B0BA-1360B3EEEE6E}"/>
            </a:ext>
          </a:extLst>
        </xdr:cNvPr>
        <xdr:cNvPicPr/>
      </xdr:nvPicPr>
      <xdr:blipFill>
        <a:blip xmlns:r="http://schemas.openxmlformats.org/officeDocument/2006/relationships" r:embed="rId1"/>
        <a:srcRect/>
        <a:stretch>
          <a:fillRect/>
        </a:stretch>
      </xdr:blipFill>
      <xdr:spPr bwMode="auto">
        <a:xfrm>
          <a:off x="7012782" y="0"/>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A5" sqref="A5"/>
    </sheetView>
  </sheetViews>
  <sheetFormatPr defaultColWidth="9.26953125" defaultRowHeight="12.5" x14ac:dyDescent="0.25"/>
  <cols>
    <col min="3" max="3" width="108.26953125" customWidth="1"/>
  </cols>
  <sheetData>
    <row r="1" spans="1:3" ht="15.5" x14ac:dyDescent="0.35">
      <c r="A1" s="62" t="s">
        <v>0</v>
      </c>
      <c r="B1" s="20"/>
      <c r="C1" s="71"/>
    </row>
    <row r="2" spans="1:3" ht="15.5" x14ac:dyDescent="0.35">
      <c r="A2" s="63" t="s">
        <v>1</v>
      </c>
      <c r="B2" s="21"/>
      <c r="C2" s="72"/>
    </row>
    <row r="3" spans="1:3" x14ac:dyDescent="0.25">
      <c r="A3" s="64"/>
      <c r="B3" s="22"/>
      <c r="C3" s="73"/>
    </row>
    <row r="4" spans="1:3" x14ac:dyDescent="0.25">
      <c r="A4" s="64" t="s">
        <v>2</v>
      </c>
      <c r="B4" s="22"/>
      <c r="C4" s="73"/>
    </row>
    <row r="5" spans="1:3" x14ac:dyDescent="0.25">
      <c r="A5" s="64" t="s">
        <v>2451</v>
      </c>
      <c r="B5" s="22"/>
      <c r="C5" s="73"/>
    </row>
    <row r="6" spans="1:3" x14ac:dyDescent="0.25">
      <c r="A6" s="64" t="s">
        <v>2452</v>
      </c>
      <c r="B6" s="22"/>
      <c r="C6" s="73"/>
    </row>
    <row r="7" spans="1:3" x14ac:dyDescent="0.25">
      <c r="A7" s="23"/>
      <c r="B7" s="24"/>
      <c r="C7" s="74"/>
    </row>
    <row r="8" spans="1:3" ht="18" customHeight="1" x14ac:dyDescent="0.25">
      <c r="A8" s="25" t="s">
        <v>3</v>
      </c>
      <c r="B8" s="26"/>
      <c r="C8" s="75"/>
    </row>
    <row r="9" spans="1:3" ht="12.75" customHeight="1" x14ac:dyDescent="0.25">
      <c r="A9" s="27" t="s">
        <v>4</v>
      </c>
      <c r="B9" s="28"/>
      <c r="C9" s="76"/>
    </row>
    <row r="10" spans="1:3" x14ac:dyDescent="0.25">
      <c r="A10" s="27" t="s">
        <v>5</v>
      </c>
      <c r="B10" s="28"/>
      <c r="C10" s="76"/>
    </row>
    <row r="11" spans="1:3" x14ac:dyDescent="0.25">
      <c r="A11" s="27" t="s">
        <v>6</v>
      </c>
      <c r="B11" s="28"/>
      <c r="C11" s="76"/>
    </row>
    <row r="12" spans="1:3" x14ac:dyDescent="0.25">
      <c r="A12" s="27" t="s">
        <v>7</v>
      </c>
      <c r="B12" s="28"/>
      <c r="C12" s="76"/>
    </row>
    <row r="13" spans="1:3" x14ac:dyDescent="0.25">
      <c r="A13" s="27" t="s">
        <v>8</v>
      </c>
      <c r="B13" s="28"/>
      <c r="C13" s="76"/>
    </row>
    <row r="14" spans="1:3" x14ac:dyDescent="0.25">
      <c r="A14" s="29"/>
      <c r="B14" s="30"/>
      <c r="C14" s="77"/>
    </row>
    <row r="15" spans="1:3" x14ac:dyDescent="0.25">
      <c r="C15" s="78"/>
    </row>
    <row r="16" spans="1:3" ht="13" x14ac:dyDescent="0.25">
      <c r="A16" s="31" t="s">
        <v>9</v>
      </c>
      <c r="B16" s="32"/>
      <c r="C16" s="79"/>
    </row>
    <row r="17" spans="1:3" ht="13" x14ac:dyDescent="0.25">
      <c r="A17" s="33" t="s">
        <v>10</v>
      </c>
      <c r="B17" s="34"/>
      <c r="C17" s="195"/>
    </row>
    <row r="18" spans="1:3" ht="13" x14ac:dyDescent="0.25">
      <c r="A18" s="33" t="s">
        <v>11</v>
      </c>
      <c r="B18" s="34"/>
      <c r="C18" s="195"/>
    </row>
    <row r="19" spans="1:3" ht="13" x14ac:dyDescent="0.25">
      <c r="A19" s="33" t="s">
        <v>12</v>
      </c>
      <c r="B19" s="34"/>
      <c r="C19" s="195"/>
    </row>
    <row r="20" spans="1:3" ht="13" x14ac:dyDescent="0.25">
      <c r="A20" s="33" t="s">
        <v>13</v>
      </c>
      <c r="B20" s="34"/>
      <c r="C20" s="196"/>
    </row>
    <row r="21" spans="1:3" ht="13" x14ac:dyDescent="0.25">
      <c r="A21" s="33" t="s">
        <v>14</v>
      </c>
      <c r="B21" s="34"/>
      <c r="C21" s="197"/>
    </row>
    <row r="22" spans="1:3" ht="13" x14ac:dyDescent="0.25">
      <c r="A22" s="33" t="s">
        <v>15</v>
      </c>
      <c r="B22" s="34"/>
      <c r="C22" s="195"/>
    </row>
    <row r="23" spans="1:3" ht="13" x14ac:dyDescent="0.25">
      <c r="A23" s="33" t="s">
        <v>16</v>
      </c>
      <c r="B23" s="34"/>
      <c r="C23" s="195"/>
    </row>
    <row r="24" spans="1:3" ht="13" x14ac:dyDescent="0.25">
      <c r="A24" s="33" t="s">
        <v>17</v>
      </c>
      <c r="B24" s="34"/>
      <c r="C24" s="198"/>
    </row>
    <row r="25" spans="1:3" s="35" customFormat="1" ht="13" x14ac:dyDescent="0.25">
      <c r="A25" s="33" t="s">
        <v>18</v>
      </c>
      <c r="B25" s="34"/>
      <c r="C25" s="198"/>
    </row>
    <row r="26" spans="1:3" s="35" customFormat="1" ht="13" x14ac:dyDescent="0.25">
      <c r="A26" s="139" t="s">
        <v>19</v>
      </c>
      <c r="B26" s="138"/>
      <c r="C26" s="195"/>
    </row>
    <row r="27" spans="1:3" s="35" customFormat="1" ht="13" x14ac:dyDescent="0.25">
      <c r="A27" s="139" t="s">
        <v>20</v>
      </c>
      <c r="B27" s="138"/>
      <c r="C27" s="195"/>
    </row>
    <row r="28" spans="1:3" x14ac:dyDescent="0.25">
      <c r="C28" s="78"/>
    </row>
    <row r="29" spans="1:3" ht="13" x14ac:dyDescent="0.25">
      <c r="A29" s="31" t="s">
        <v>21</v>
      </c>
      <c r="B29" s="32"/>
      <c r="C29" s="79"/>
    </row>
    <row r="30" spans="1:3" x14ac:dyDescent="0.25">
      <c r="A30" s="36"/>
      <c r="B30" s="37"/>
      <c r="C30" s="40"/>
    </row>
    <row r="31" spans="1:3" ht="13" x14ac:dyDescent="0.25">
      <c r="A31" s="33" t="s">
        <v>22</v>
      </c>
      <c r="B31" s="38"/>
      <c r="C31" s="199"/>
    </row>
    <row r="32" spans="1:3" ht="13" x14ac:dyDescent="0.25">
      <c r="A32" s="33" t="s">
        <v>23</v>
      </c>
      <c r="B32" s="38"/>
      <c r="C32" s="199"/>
    </row>
    <row r="33" spans="1:3" ht="12.75" customHeight="1" x14ac:dyDescent="0.25">
      <c r="A33" s="33" t="s">
        <v>24</v>
      </c>
      <c r="B33" s="38"/>
      <c r="C33" s="199"/>
    </row>
    <row r="34" spans="1:3" ht="12.75" customHeight="1" x14ac:dyDescent="0.25">
      <c r="A34" s="33" t="s">
        <v>25</v>
      </c>
      <c r="B34" s="39"/>
      <c r="C34" s="200"/>
    </row>
    <row r="35" spans="1:3" ht="13" x14ac:dyDescent="0.25">
      <c r="A35" s="33" t="s">
        <v>26</v>
      </c>
      <c r="B35" s="38"/>
      <c r="C35" s="199"/>
    </row>
    <row r="36" spans="1:3" x14ac:dyDescent="0.25">
      <c r="A36" s="36"/>
      <c r="B36" s="37"/>
      <c r="C36" s="137"/>
    </row>
    <row r="37" spans="1:3" ht="13" x14ac:dyDescent="0.25">
      <c r="A37" s="33" t="s">
        <v>22</v>
      </c>
      <c r="B37" s="38"/>
      <c r="C37" s="199"/>
    </row>
    <row r="38" spans="1:3" ht="13" x14ac:dyDescent="0.25">
      <c r="A38" s="33" t="s">
        <v>23</v>
      </c>
      <c r="B38" s="38"/>
      <c r="C38" s="199"/>
    </row>
    <row r="39" spans="1:3" ht="13" x14ac:dyDescent="0.25">
      <c r="A39" s="33" t="s">
        <v>24</v>
      </c>
      <c r="B39" s="38"/>
      <c r="C39" s="199"/>
    </row>
    <row r="40" spans="1:3" ht="13" x14ac:dyDescent="0.25">
      <c r="A40" s="33" t="s">
        <v>25</v>
      </c>
      <c r="B40" s="39"/>
      <c r="C40" s="200"/>
    </row>
    <row r="41" spans="1:3" ht="13" x14ac:dyDescent="0.25">
      <c r="A41" s="33" t="s">
        <v>26</v>
      </c>
      <c r="B41" s="38"/>
      <c r="C41" s="199"/>
    </row>
    <row r="43" spans="1:3" x14ac:dyDescent="0.25">
      <c r="A43" s="80" t="s">
        <v>27</v>
      </c>
    </row>
    <row r="44" spans="1:3" x14ac:dyDescent="0.25">
      <c r="A44" s="80" t="s">
        <v>28</v>
      </c>
    </row>
    <row r="45" spans="1:3" x14ac:dyDescent="0.25">
      <c r="A45" s="80" t="s">
        <v>29</v>
      </c>
    </row>
    <row r="47" spans="1:3" ht="12.75" hidden="1" customHeight="1" x14ac:dyDescent="0.35">
      <c r="A47" s="140" t="s">
        <v>30</v>
      </c>
    </row>
    <row r="48" spans="1:3" ht="12.75" hidden="1" customHeight="1" x14ac:dyDescent="0.35">
      <c r="A48" s="140" t="s">
        <v>31</v>
      </c>
    </row>
    <row r="49" spans="1:1" ht="12.75" hidden="1" customHeight="1" x14ac:dyDescent="0.35">
      <c r="A49" s="140" t="s">
        <v>32</v>
      </c>
    </row>
  </sheetData>
  <phoneticPr fontId="2" type="noConversion"/>
  <dataValidations count="11">
    <dataValidation allowBlank="1" showInputMessage="1" showErrorMessage="1" prompt="Identify OS or App Version and include Service Packs and Builds" sqref="C25" xr:uid="{00000000-0002-0000-0000-000000000000}"/>
    <dataValidation allowBlank="1" showInputMessage="1" showErrorMessage="1" prompt="Insert unique identifier for the computer or device" sqref="C24" xr:uid="{00000000-0002-0000-0000-000001000000}"/>
    <dataValidation allowBlank="1" showInputMessage="1" showErrorMessage="1" prompt="Insert tester name and organization" sqref="C23"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2"/>
  <sheetViews>
    <sheetView showGridLines="0" tabSelected="1" zoomScale="90" zoomScaleNormal="90" workbookViewId="0">
      <selection activeCell="F11" sqref="F11"/>
    </sheetView>
  </sheetViews>
  <sheetFormatPr defaultRowHeight="12.5" x14ac:dyDescent="0.25"/>
  <cols>
    <col min="2" max="2" width="11.26953125" customWidth="1"/>
    <col min="3" max="3" width="11.54296875" customWidth="1"/>
    <col min="4" max="4" width="12.453125" customWidth="1"/>
    <col min="5" max="5" width="11.453125" customWidth="1"/>
    <col min="6" max="6" width="13.453125" customWidth="1"/>
    <col min="7" max="7" width="11" customWidth="1"/>
    <col min="8" max="8" width="14.26953125" hidden="1" customWidth="1"/>
    <col min="9" max="9" width="9.26953125" hidden="1" customWidth="1"/>
    <col min="13" max="13" width="9.26953125" customWidth="1"/>
    <col min="16" max="16" width="58.1796875" customWidth="1"/>
  </cols>
  <sheetData>
    <row r="1" spans="1:16" ht="13" x14ac:dyDescent="0.3">
      <c r="A1" s="5" t="s">
        <v>33</v>
      </c>
      <c r="B1" s="6"/>
      <c r="C1" s="6"/>
      <c r="D1" s="6"/>
      <c r="E1" s="6"/>
      <c r="F1" s="6"/>
      <c r="G1" s="6"/>
      <c r="H1" s="6"/>
      <c r="I1" s="6"/>
      <c r="J1" s="6"/>
      <c r="K1" s="6"/>
      <c r="L1" s="6"/>
      <c r="M1" s="6"/>
      <c r="N1" s="6"/>
      <c r="O1" s="6"/>
      <c r="P1" s="7"/>
    </row>
    <row r="2" spans="1:16" ht="18" customHeight="1" x14ac:dyDescent="0.25">
      <c r="A2" s="8" t="s">
        <v>34</v>
      </c>
      <c r="B2" s="9"/>
      <c r="C2" s="9"/>
      <c r="D2" s="9"/>
      <c r="E2" s="9"/>
      <c r="F2" s="9"/>
      <c r="G2" s="9"/>
      <c r="H2" s="9"/>
      <c r="I2" s="9"/>
      <c r="J2" s="9"/>
      <c r="K2" s="9"/>
      <c r="L2" s="9"/>
      <c r="M2" s="9"/>
      <c r="N2" s="9"/>
      <c r="O2" s="9"/>
      <c r="P2" s="10"/>
    </row>
    <row r="3" spans="1:16" ht="12.75" customHeight="1" x14ac:dyDescent="0.25">
      <c r="A3" s="11" t="s">
        <v>35</v>
      </c>
      <c r="B3" s="12"/>
      <c r="C3" s="12"/>
      <c r="D3" s="12"/>
      <c r="E3" s="12"/>
      <c r="F3" s="12"/>
      <c r="G3" s="12"/>
      <c r="H3" s="12"/>
      <c r="I3" s="12"/>
      <c r="J3" s="12"/>
      <c r="K3" s="12"/>
      <c r="L3" s="12"/>
      <c r="M3" s="12"/>
      <c r="N3" s="12"/>
      <c r="O3" s="12"/>
      <c r="P3" s="13"/>
    </row>
    <row r="4" spans="1:16" x14ac:dyDescent="0.25">
      <c r="A4" s="11"/>
      <c r="B4" s="12"/>
      <c r="C4" s="12"/>
      <c r="D4" s="12"/>
      <c r="E4" s="12"/>
      <c r="F4" s="12"/>
      <c r="G4" s="12"/>
      <c r="H4" s="12"/>
      <c r="I4" s="12"/>
      <c r="J4" s="12"/>
      <c r="K4" s="12"/>
      <c r="L4" s="12"/>
      <c r="M4" s="12"/>
      <c r="N4" s="12"/>
      <c r="O4" s="12"/>
      <c r="P4" s="13"/>
    </row>
    <row r="5" spans="1:16" x14ac:dyDescent="0.25">
      <c r="A5" s="11" t="s">
        <v>36</v>
      </c>
      <c r="B5" s="12"/>
      <c r="C5" s="12"/>
      <c r="D5" s="12"/>
      <c r="E5" s="12"/>
      <c r="F5" s="12"/>
      <c r="G5" s="12"/>
      <c r="H5" s="12"/>
      <c r="I5" s="12"/>
      <c r="J5" s="12"/>
      <c r="K5" s="12"/>
      <c r="L5" s="12"/>
      <c r="M5" s="12"/>
      <c r="N5" s="12"/>
      <c r="O5" s="12"/>
      <c r="P5" s="13"/>
    </row>
    <row r="6" spans="1:16" x14ac:dyDescent="0.25">
      <c r="A6" s="11" t="s">
        <v>37</v>
      </c>
      <c r="B6" s="12"/>
      <c r="C6" s="12"/>
      <c r="D6" s="12"/>
      <c r="E6" s="12"/>
      <c r="F6" s="12"/>
      <c r="G6" s="12"/>
      <c r="H6" s="12"/>
      <c r="I6" s="12"/>
      <c r="J6" s="12"/>
      <c r="K6" s="12"/>
      <c r="L6" s="12"/>
      <c r="M6" s="12"/>
      <c r="N6" s="12"/>
      <c r="O6" s="12"/>
      <c r="P6" s="13"/>
    </row>
    <row r="7" spans="1:16" x14ac:dyDescent="0.25">
      <c r="A7" s="90"/>
      <c r="B7" s="91"/>
      <c r="C7" s="91"/>
      <c r="D7" s="91"/>
      <c r="E7" s="91"/>
      <c r="F7" s="91"/>
      <c r="G7" s="91"/>
      <c r="H7" s="91"/>
      <c r="I7" s="91"/>
      <c r="J7" s="91"/>
      <c r="K7" s="91"/>
      <c r="L7" s="91"/>
      <c r="M7" s="91"/>
      <c r="N7" s="91"/>
      <c r="O7" s="91"/>
      <c r="P7" s="92"/>
    </row>
    <row r="8" spans="1:16" ht="13" x14ac:dyDescent="0.3">
      <c r="A8" s="93"/>
      <c r="B8" s="94" t="s">
        <v>38</v>
      </c>
      <c r="C8" s="95"/>
      <c r="D8" s="95"/>
      <c r="E8" s="95"/>
      <c r="F8" s="95"/>
      <c r="G8" s="96"/>
      <c r="P8" s="78"/>
    </row>
    <row r="9" spans="1:16" ht="12.75" customHeight="1" x14ac:dyDescent="0.3">
      <c r="A9" s="97" t="s">
        <v>39</v>
      </c>
      <c r="B9" s="98" t="s">
        <v>40</v>
      </c>
      <c r="C9" s="99"/>
      <c r="D9" s="100"/>
      <c r="E9" s="100"/>
      <c r="F9" s="100"/>
      <c r="G9" s="101"/>
      <c r="K9" s="102" t="s">
        <v>41</v>
      </c>
      <c r="L9" s="103"/>
      <c r="M9" s="103"/>
      <c r="N9" s="103"/>
      <c r="O9" s="104"/>
      <c r="P9" s="78"/>
    </row>
    <row r="10" spans="1:16" ht="36" x14ac:dyDescent="0.25">
      <c r="A10" s="105"/>
      <c r="B10" s="106" t="s">
        <v>42</v>
      </c>
      <c r="C10" s="107" t="s">
        <v>43</v>
      </c>
      <c r="D10" s="107" t="s">
        <v>44</v>
      </c>
      <c r="E10" s="107" t="s">
        <v>45</v>
      </c>
      <c r="F10" s="107" t="s">
        <v>46</v>
      </c>
      <c r="G10" s="108" t="s">
        <v>47</v>
      </c>
      <c r="K10" s="109" t="s">
        <v>48</v>
      </c>
      <c r="L10" s="19"/>
      <c r="M10" s="110" t="s">
        <v>49</v>
      </c>
      <c r="N10" s="110" t="s">
        <v>50</v>
      </c>
      <c r="O10" s="111" t="s">
        <v>51</v>
      </c>
      <c r="P10" s="78"/>
    </row>
    <row r="11" spans="1:16" ht="12.75" customHeight="1" x14ac:dyDescent="0.25">
      <c r="A11" s="112"/>
      <c r="B11" s="135">
        <f>COUNTIF('Gen Test Cases'!I3:I23,"Pass")+COUNTIF('MySQL 5.7'!K3:K54,"Pass")</f>
        <v>0</v>
      </c>
      <c r="C11" s="135">
        <f>COUNTIF('Gen Test Cases'!I3:I23,"Fail")+COUNTIF('MySQL 5.7'!K3:K54,"Fail")</f>
        <v>0</v>
      </c>
      <c r="D11" s="135">
        <f>COUNTIF('Gen Test Cases'!I3:I23,"Info")+COUNTIF('MySQL 5.7'!K3:K54,"Info")</f>
        <v>0</v>
      </c>
      <c r="E11" s="135">
        <f>COUNTIF('Gen Test Cases'!I3:I23,"N/A")+COUNTIF('MySQL 5.7'!K3:K54,"N/A")</f>
        <v>0</v>
      </c>
      <c r="F11" s="135">
        <f>B11+C11</f>
        <v>0</v>
      </c>
      <c r="G11" s="136">
        <f>D23/100</f>
        <v>0</v>
      </c>
      <c r="K11" s="114" t="s">
        <v>52</v>
      </c>
      <c r="L11" s="115"/>
      <c r="M11" s="116">
        <f>COUNTA('Gen Test Cases'!I3:I23)+COUNTA('MySQL 5.7'!K3:K54)</f>
        <v>0</v>
      </c>
      <c r="N11" s="116">
        <f>O11-M11</f>
        <v>73</v>
      </c>
      <c r="O11" s="117">
        <f>COUNTA('Gen Test Cases'!A3:A23)+COUNTA('MySQL 5.7'!A3:A54)</f>
        <v>73</v>
      </c>
      <c r="P11" s="78"/>
    </row>
    <row r="12" spans="1:16" ht="13" x14ac:dyDescent="0.3">
      <c r="A12" s="112"/>
      <c r="B12" s="118"/>
      <c r="K12" s="16"/>
      <c r="L12" s="16"/>
      <c r="M12" s="16"/>
      <c r="N12" s="16"/>
      <c r="O12" s="16"/>
      <c r="P12" s="78"/>
    </row>
    <row r="13" spans="1:16" ht="13" x14ac:dyDescent="0.3">
      <c r="A13" s="112"/>
      <c r="B13" s="98" t="s">
        <v>53</v>
      </c>
      <c r="C13" s="100"/>
      <c r="D13" s="100"/>
      <c r="E13" s="100"/>
      <c r="F13" s="100"/>
      <c r="G13" s="119"/>
      <c r="K13" s="16"/>
      <c r="L13" s="16"/>
      <c r="M13" s="16"/>
      <c r="N13" s="16"/>
      <c r="O13" s="16"/>
      <c r="P13" s="78"/>
    </row>
    <row r="14" spans="1:16" ht="13" x14ac:dyDescent="0.3">
      <c r="A14" s="120"/>
      <c r="B14" s="121" t="s">
        <v>54</v>
      </c>
      <c r="C14" s="121" t="s">
        <v>55</v>
      </c>
      <c r="D14" s="121" t="s">
        <v>56</v>
      </c>
      <c r="E14" s="121" t="s">
        <v>57</v>
      </c>
      <c r="F14" s="121" t="s">
        <v>45</v>
      </c>
      <c r="G14" s="121" t="s">
        <v>58</v>
      </c>
      <c r="H14" s="122" t="s">
        <v>59</v>
      </c>
      <c r="I14" s="122" t="s">
        <v>60</v>
      </c>
      <c r="J14" s="141">
        <f>D11+N11</f>
        <v>73</v>
      </c>
      <c r="K14" s="142" t="str">
        <f>"WARNING: THERE IS AT LEAST ONE TEST CASE WITH AN 'INFO' OR BLANK STATUS (SEE ABOVE)"</f>
        <v>WARNING: THERE IS AT LEAST ONE TEST CASE WITH AN 'INFO' OR BLANK STATUS (SEE ABOVE)</v>
      </c>
      <c r="L14" s="1"/>
      <c r="M14" s="1"/>
      <c r="N14" s="1"/>
      <c r="O14" s="1"/>
      <c r="P14" s="78"/>
    </row>
    <row r="15" spans="1:16" ht="13" x14ac:dyDescent="0.25">
      <c r="A15" s="120"/>
      <c r="B15" s="123">
        <v>8</v>
      </c>
      <c r="C15" s="124">
        <f>COUNTIF('Gen Test Cases'!AA:AA,$B15)+COUNTIF('MySQL 5.7'!AA:AA,$B15)</f>
        <v>0</v>
      </c>
      <c r="D15" s="113">
        <f>COUNTIFS('Gen Test Cases'!$AA:$AA,$B15,'Gen Test Cases'!$I:$I,D$14)+COUNTIFS('MySQL 5.7'!AA:AA,Results!$B15,'MySQL 5.7'!K:K,Results!D$14)</f>
        <v>0</v>
      </c>
      <c r="E15" s="113">
        <f>COUNTIFS('Gen Test Cases'!$AA:$AA,$B15,'Gen Test Cases'!$I:$I,E$14)+COUNTIFS('MySQL 5.7'!AA:AA,Results!$B15,'MySQL 5.7'!K:K,Results!E$14)</f>
        <v>0</v>
      </c>
      <c r="F15" s="113">
        <f>COUNTIFS('Gen Test Cases'!$AA:$AA,$B15,'Gen Test Cases'!$I:$I,F$14)+COUNTIFS('MySQL 5.7'!AA:AA,Results!$B15,'MySQL 5.7'!K:K,Results!F$14)</f>
        <v>0</v>
      </c>
      <c r="G15" s="144">
        <v>1500</v>
      </c>
      <c r="H15">
        <f t="shared" ref="H15:H22" si="0">(C15-F15)*(G15)</f>
        <v>0</v>
      </c>
      <c r="I15">
        <f t="shared" ref="I15:I22" si="1">D15*G15</f>
        <v>0</v>
      </c>
      <c r="J15" s="222"/>
      <c r="P15" s="78"/>
    </row>
    <row r="16" spans="1:16" ht="13" x14ac:dyDescent="0.3">
      <c r="A16" s="120"/>
      <c r="B16" s="123">
        <v>7</v>
      </c>
      <c r="C16" s="124">
        <f>COUNTIF('Gen Test Cases'!AA:AA,$B16)+COUNTIF('MySQL 5.7'!AA:AA,$B16)</f>
        <v>2</v>
      </c>
      <c r="D16" s="113">
        <f>COUNTIFS('Gen Test Cases'!$AA:$AA,$B16,'Gen Test Cases'!$I:$I,D$14)+COUNTIFS('MySQL 5.7'!AA:AA,Results!$B16,'MySQL 5.7'!K:K,Results!D$14)</f>
        <v>0</v>
      </c>
      <c r="E16" s="113">
        <f>COUNTIFS('Gen Test Cases'!$AA:$AA,$B16,'Gen Test Cases'!$I:$I,E$14)+COUNTIFS('MySQL 5.7'!AA:AA,Results!$B16,'MySQL 5.7'!K:K,Results!E$14)</f>
        <v>0</v>
      </c>
      <c r="F16" s="113">
        <f>COUNTIFS('Gen Test Cases'!$AA:$AA,$B16,'Gen Test Cases'!$I:$I,F$14)+COUNTIFS('MySQL 5.7'!AA:AA,Results!$B16,'MySQL 5.7'!K:K,Results!F$14)</f>
        <v>0</v>
      </c>
      <c r="G16" s="144">
        <v>750</v>
      </c>
      <c r="H16">
        <f t="shared" si="0"/>
        <v>1500</v>
      </c>
      <c r="I16">
        <f t="shared" si="1"/>
        <v>0</v>
      </c>
      <c r="J16" s="222">
        <f>SUMPRODUCT(--ISERROR('Gen Test Cases'!A3:A22))+SUMPRODUCT(--ISERROR(#REF!))</f>
        <v>1</v>
      </c>
      <c r="K16" s="142" t="str">
        <f>"WARNING: THERE IS AT LEAST ONE TEST CASE WITH MULTIPLE OR INVALID ISSUE CODES (SEE TEST CASES TAB)"</f>
        <v>WARNING: THERE IS AT LEAST ONE TEST CASE WITH MULTIPLE OR INVALID ISSUE CODES (SEE TEST CASES TAB)</v>
      </c>
      <c r="P16" s="78"/>
    </row>
    <row r="17" spans="1:16" ht="13" x14ac:dyDescent="0.25">
      <c r="A17" s="120"/>
      <c r="B17" s="123">
        <v>6</v>
      </c>
      <c r="C17" s="124">
        <f>COUNTIF('Gen Test Cases'!AA:AA,$B17)+COUNTIF('MySQL 5.7'!AA:AA,$B17)</f>
        <v>5</v>
      </c>
      <c r="D17" s="113">
        <f>COUNTIFS('Gen Test Cases'!$AA:$AA,$B17,'Gen Test Cases'!$I:$I,D$14)+COUNTIFS('MySQL 5.7'!AA:AA,Results!$B17,'MySQL 5.7'!K:K,Results!D$14)</f>
        <v>0</v>
      </c>
      <c r="E17" s="113">
        <f>COUNTIFS('Gen Test Cases'!$AA:$AA,$B17,'Gen Test Cases'!$I:$I,E$14)+COUNTIFS('MySQL 5.7'!AA:AA,Results!$B17,'MySQL 5.7'!K:K,Results!E$14)</f>
        <v>0</v>
      </c>
      <c r="F17" s="113">
        <f>COUNTIFS('Gen Test Cases'!$AA:$AA,$B17,'Gen Test Cases'!$I:$I,F$14)+COUNTIFS('MySQL 5.7'!AA:AA,Results!$B17,'MySQL 5.7'!K:K,Results!F$14)</f>
        <v>0</v>
      </c>
      <c r="G17" s="144">
        <v>100</v>
      </c>
      <c r="H17">
        <f t="shared" si="0"/>
        <v>500</v>
      </c>
      <c r="I17">
        <f t="shared" si="1"/>
        <v>0</v>
      </c>
      <c r="J17" s="65"/>
      <c r="P17" s="78"/>
    </row>
    <row r="18" spans="1:16" ht="13" x14ac:dyDescent="0.25">
      <c r="A18" s="120"/>
      <c r="B18" s="123">
        <v>5</v>
      </c>
      <c r="C18" s="124">
        <f>COUNTIF('Gen Test Cases'!AA:AA,$B18)+COUNTIF('MySQL 5.7'!AA:AA,$B18)</f>
        <v>32</v>
      </c>
      <c r="D18" s="113">
        <f>COUNTIFS('Gen Test Cases'!$AA:$AA,$B18,'Gen Test Cases'!$I:$I,D$14)+COUNTIFS('MySQL 5.7'!AA:AA,Results!$B18,'MySQL 5.7'!K:K,Results!D$14)</f>
        <v>0</v>
      </c>
      <c r="E18" s="113">
        <f>COUNTIFS('Gen Test Cases'!$AA:$AA,$B18,'Gen Test Cases'!$I:$I,E$14)+COUNTIFS('MySQL 5.7'!AA:AA,Results!$B18,'MySQL 5.7'!K:K,Results!E$14)</f>
        <v>0</v>
      </c>
      <c r="F18" s="113">
        <f>COUNTIFS('Gen Test Cases'!$AA:$AA,$B18,'Gen Test Cases'!$I:$I,F$14)+COUNTIFS('MySQL 5.7'!AA:AA,Results!$B18,'MySQL 5.7'!K:K,Results!F$14)</f>
        <v>0</v>
      </c>
      <c r="G18" s="144">
        <v>50</v>
      </c>
      <c r="H18">
        <f t="shared" si="0"/>
        <v>1600</v>
      </c>
      <c r="I18">
        <f t="shared" si="1"/>
        <v>0</v>
      </c>
      <c r="J18" s="141">
        <f>SUMPRODUCT(--ISERROR(#REF!))</f>
        <v>1</v>
      </c>
      <c r="P18" s="78"/>
    </row>
    <row r="19" spans="1:16" ht="13" x14ac:dyDescent="0.25">
      <c r="A19" s="120"/>
      <c r="B19" s="123">
        <v>4</v>
      </c>
      <c r="C19" s="124">
        <f>COUNTIF('Gen Test Cases'!AA:AA,$B19)+COUNTIF('MySQL 5.7'!AA:AA,$B19)</f>
        <v>23</v>
      </c>
      <c r="D19" s="113">
        <f>COUNTIFS('Gen Test Cases'!$AA:$AA,$B19,'Gen Test Cases'!$I:$I,D$14)+COUNTIFS('MySQL 5.7'!AA:AA,Results!$B19,'MySQL 5.7'!K:K,Results!D$14)</f>
        <v>0</v>
      </c>
      <c r="E19" s="113">
        <f>COUNTIFS('Gen Test Cases'!$AA:$AA,$B19,'Gen Test Cases'!$I:$I,E$14)+COUNTIFS('MySQL 5.7'!AA:AA,Results!$B19,'MySQL 5.7'!K:K,Results!E$14)</f>
        <v>0</v>
      </c>
      <c r="F19" s="113">
        <f>COUNTIFS('Gen Test Cases'!$AA:$AA,$B19,'Gen Test Cases'!$I:$I,F$14)+COUNTIFS('MySQL 5.7'!AA:AA,Results!$B19,'MySQL 5.7'!K:K,Results!F$14)</f>
        <v>0</v>
      </c>
      <c r="G19" s="144">
        <v>10</v>
      </c>
      <c r="H19">
        <f t="shared" si="0"/>
        <v>230</v>
      </c>
      <c r="I19">
        <f t="shared" si="1"/>
        <v>0</v>
      </c>
      <c r="P19" s="78"/>
    </row>
    <row r="20" spans="1:16" ht="13" x14ac:dyDescent="0.25">
      <c r="A20" s="120"/>
      <c r="B20" s="123">
        <v>3</v>
      </c>
      <c r="C20" s="124">
        <f>COUNTIF('Gen Test Cases'!AA:AA,$B20)+COUNTIF('MySQL 5.7'!AA:AA,$B20)</f>
        <v>4</v>
      </c>
      <c r="D20" s="113">
        <f>COUNTIFS('Gen Test Cases'!$AA:$AA,$B20,'Gen Test Cases'!$I:$I,D$14)+COUNTIFS('MySQL 5.7'!AA:AA,Results!$B20,'MySQL 5.7'!K:K,Results!D$14)</f>
        <v>0</v>
      </c>
      <c r="E20" s="113">
        <f>COUNTIFS('Gen Test Cases'!$AA:$AA,$B20,'Gen Test Cases'!$I:$I,E$14)+COUNTIFS('MySQL 5.7'!AA:AA,Results!$B20,'MySQL 5.7'!K:K,Results!E$14)</f>
        <v>0</v>
      </c>
      <c r="F20" s="113">
        <f>COUNTIFS('Gen Test Cases'!$AA:$AA,$B20,'Gen Test Cases'!$I:$I,F$14)+COUNTIFS('MySQL 5.7'!AA:AA,Results!$B20,'MySQL 5.7'!K:K,Results!F$14)</f>
        <v>0</v>
      </c>
      <c r="G20" s="144">
        <v>5</v>
      </c>
      <c r="H20">
        <f t="shared" si="0"/>
        <v>20</v>
      </c>
      <c r="I20">
        <f t="shared" si="1"/>
        <v>0</v>
      </c>
      <c r="P20" s="78"/>
    </row>
    <row r="21" spans="1:16" ht="13" x14ac:dyDescent="0.25">
      <c r="A21" s="120"/>
      <c r="B21" s="123">
        <v>2</v>
      </c>
      <c r="C21" s="124">
        <f>COUNTIF('Gen Test Cases'!AA:AA,$B21)+COUNTIF('MySQL 5.7'!AA:AA,$B21)</f>
        <v>4</v>
      </c>
      <c r="D21" s="113">
        <f>COUNTIFS('Gen Test Cases'!$AA:$AA,$B21,'Gen Test Cases'!$I:$I,D$14)+COUNTIFS('MySQL 5.7'!AA:AA,Results!$B21,'MySQL 5.7'!K:K,Results!D$14)</f>
        <v>0</v>
      </c>
      <c r="E21" s="113">
        <f>COUNTIFS('Gen Test Cases'!$AA:$AA,$B21,'Gen Test Cases'!$I:$I,E$14)+COUNTIFS('MySQL 5.7'!AA:AA,Results!$B21,'MySQL 5.7'!K:K,Results!E$14)</f>
        <v>0</v>
      </c>
      <c r="F21" s="113">
        <f>COUNTIFS('Gen Test Cases'!$AA:$AA,$B21,'Gen Test Cases'!$I:$I,F$14)+COUNTIFS('MySQL 5.7'!AA:AA,Results!$B21,'MySQL 5.7'!K:K,Results!F$14)</f>
        <v>0</v>
      </c>
      <c r="G21" s="144">
        <v>2</v>
      </c>
      <c r="H21">
        <f t="shared" si="0"/>
        <v>8</v>
      </c>
      <c r="I21">
        <f t="shared" si="1"/>
        <v>0</v>
      </c>
      <c r="P21" s="78"/>
    </row>
    <row r="22" spans="1:16" ht="13" x14ac:dyDescent="0.25">
      <c r="A22" s="120"/>
      <c r="B22" s="123">
        <v>1</v>
      </c>
      <c r="C22" s="124">
        <f>COUNTIF('Gen Test Cases'!AA:AA,$B22)+COUNTIF('MySQL 5.7'!AA:AA,$B22)</f>
        <v>0</v>
      </c>
      <c r="D22" s="113">
        <f>COUNTIFS('Gen Test Cases'!$AA:$AA,$B22,'Gen Test Cases'!$I:$I,D$14)+COUNTIFS('MySQL 5.7'!AA:AA,Results!$B22,'MySQL 5.7'!K:K,Results!D$14)</f>
        <v>0</v>
      </c>
      <c r="E22" s="113">
        <f>COUNTIFS('Gen Test Cases'!$AA:$AA,$B22,'Gen Test Cases'!$I:$I,E$14)+COUNTIFS('MySQL 5.7'!AA:AA,Results!$B22,'MySQL 5.7'!K:K,Results!E$14)</f>
        <v>0</v>
      </c>
      <c r="F22" s="113">
        <f>COUNTIFS('Gen Test Cases'!$AA:$AA,$B22,'Gen Test Cases'!$I:$I,F$14)+COUNTIFS('MySQL 5.7'!AA:AA,Results!$B22,'MySQL 5.7'!K:K,Results!F$14)</f>
        <v>0</v>
      </c>
      <c r="G22" s="144">
        <v>1</v>
      </c>
      <c r="H22">
        <f t="shared" si="0"/>
        <v>0</v>
      </c>
      <c r="I22">
        <f t="shared" si="1"/>
        <v>0</v>
      </c>
      <c r="P22" s="78"/>
    </row>
    <row r="23" spans="1:16" ht="13" hidden="1" x14ac:dyDescent="0.3">
      <c r="A23" s="120"/>
      <c r="B23" s="131" t="s">
        <v>61</v>
      </c>
      <c r="C23" s="132"/>
      <c r="D23" s="133">
        <f>SUM(I15:I22)/SUM(H15:H22)*100</f>
        <v>0</v>
      </c>
      <c r="E23" s="113" t="e">
        <f>COUNTIFS('Gen Test Cases'!$AA:$AA,#REF!,'Gen Test Cases'!$I:$I,#REF!)+COUNTIFS(#REF!,Results!#REF!,#REF!,Results!#REF!)</f>
        <v>#REF!</v>
      </c>
      <c r="P23" s="78"/>
    </row>
    <row r="24" spans="1:16" ht="13" x14ac:dyDescent="0.25">
      <c r="A24" s="125"/>
      <c r="B24" s="126"/>
      <c r="C24" s="126"/>
      <c r="D24" s="126"/>
      <c r="E24" s="126"/>
      <c r="F24" s="126"/>
      <c r="G24" s="126"/>
      <c r="H24" s="126"/>
      <c r="I24" s="126"/>
      <c r="J24" s="126"/>
      <c r="K24" s="127"/>
      <c r="L24" s="127"/>
      <c r="M24" s="127"/>
      <c r="N24" s="127"/>
      <c r="O24" s="127"/>
      <c r="P24" s="128"/>
    </row>
    <row r="25" spans="1:16" x14ac:dyDescent="0.25">
      <c r="A25" s="90"/>
      <c r="B25" s="91"/>
      <c r="C25" s="91"/>
      <c r="D25" s="91"/>
      <c r="E25" s="91"/>
      <c r="F25" s="91"/>
      <c r="G25" s="91"/>
      <c r="H25" s="91"/>
      <c r="I25" s="91"/>
      <c r="J25" s="91"/>
      <c r="K25" s="91"/>
      <c r="L25" s="91"/>
      <c r="M25" s="91"/>
      <c r="N25" s="91"/>
      <c r="O25" s="91"/>
      <c r="P25" s="92"/>
    </row>
    <row r="26" spans="1:16" ht="13" x14ac:dyDescent="0.3">
      <c r="A26" s="93"/>
      <c r="B26" s="94" t="s">
        <v>62</v>
      </c>
      <c r="C26" s="95"/>
      <c r="D26" s="95"/>
      <c r="E26" s="95"/>
      <c r="F26" s="95"/>
      <c r="G26" s="96"/>
      <c r="P26" s="78"/>
    </row>
    <row r="27" spans="1:16" ht="12.75" customHeight="1" x14ac:dyDescent="0.3">
      <c r="A27" s="97" t="s">
        <v>39</v>
      </c>
      <c r="B27" s="98" t="s">
        <v>40</v>
      </c>
      <c r="C27" s="99"/>
      <c r="D27" s="100"/>
      <c r="E27" s="100"/>
      <c r="F27" s="100"/>
      <c r="G27" s="101"/>
      <c r="K27" s="102" t="s">
        <v>41</v>
      </c>
      <c r="L27" s="103"/>
      <c r="M27" s="103"/>
      <c r="N27" s="103"/>
      <c r="O27" s="104"/>
      <c r="P27" s="78"/>
    </row>
    <row r="28" spans="1:16" ht="36" x14ac:dyDescent="0.25">
      <c r="A28" s="105"/>
      <c r="B28" s="106" t="s">
        <v>42</v>
      </c>
      <c r="C28" s="107" t="s">
        <v>43</v>
      </c>
      <c r="D28" s="107" t="s">
        <v>44</v>
      </c>
      <c r="E28" s="107" t="s">
        <v>45</v>
      </c>
      <c r="F28" s="107" t="s">
        <v>46</v>
      </c>
      <c r="G28" s="108" t="s">
        <v>47</v>
      </c>
      <c r="K28" s="109" t="s">
        <v>48</v>
      </c>
      <c r="L28" s="19"/>
      <c r="M28" s="110" t="s">
        <v>49</v>
      </c>
      <c r="N28" s="110" t="s">
        <v>50</v>
      </c>
      <c r="O28" s="111" t="s">
        <v>51</v>
      </c>
      <c r="P28" s="78"/>
    </row>
    <row r="29" spans="1:16" ht="12.75" customHeight="1" x14ac:dyDescent="0.25">
      <c r="A29" s="112"/>
      <c r="B29" s="135">
        <f>COUNTIF('Gen Test Cases'!I3:I23,"Pass")+COUNTIF('MySQL 8.0'!K3:K66,"Pass")</f>
        <v>0</v>
      </c>
      <c r="C29" s="135">
        <f>COUNTIF('Gen Test Cases'!I3:I23,"Fail")+COUNTIF('MySQL 8.0'!K3:K66,"Fail")</f>
        <v>0</v>
      </c>
      <c r="D29" s="135">
        <f>COUNTIF('Gen Test Cases'!I3:I23,"Info")+COUNTIF('MySQL 8.0'!K3:K66,"Info")</f>
        <v>0</v>
      </c>
      <c r="E29" s="135">
        <f>COUNTIF('Gen Test Cases'!I3:I23,"N/A")+COUNTIF('MySQL 8.0'!K3:K66,"N/A")</f>
        <v>0</v>
      </c>
      <c r="F29" s="135">
        <f>B29+C29</f>
        <v>0</v>
      </c>
      <c r="G29" s="136">
        <f>D41/100</f>
        <v>0</v>
      </c>
      <c r="K29" s="114" t="s">
        <v>52</v>
      </c>
      <c r="L29" s="115"/>
      <c r="M29" s="116">
        <f>COUNTA('Gen Test Cases'!I3:I23)+COUNTA('MySQL 8.0'!K3:K66)</f>
        <v>0</v>
      </c>
      <c r="N29" s="116">
        <f>O29-M29</f>
        <v>85</v>
      </c>
      <c r="O29" s="117">
        <f>COUNTA('Gen Test Cases'!A3:A23)+COUNTA('MySQL 8.0'!A3:A66)</f>
        <v>85</v>
      </c>
      <c r="P29" s="78"/>
    </row>
    <row r="30" spans="1:16" ht="13" x14ac:dyDescent="0.3">
      <c r="A30" s="112"/>
      <c r="B30" s="118"/>
      <c r="K30" s="16"/>
      <c r="L30" s="16"/>
      <c r="M30" s="16"/>
      <c r="N30" s="16"/>
      <c r="O30" s="16"/>
      <c r="P30" s="78"/>
    </row>
    <row r="31" spans="1:16" ht="13" x14ac:dyDescent="0.3">
      <c r="A31" s="112"/>
      <c r="B31" s="98" t="s">
        <v>53</v>
      </c>
      <c r="C31" s="100"/>
      <c r="D31" s="100"/>
      <c r="E31" s="100"/>
      <c r="F31" s="100"/>
      <c r="G31" s="119"/>
      <c r="K31" s="16"/>
      <c r="L31" s="16"/>
      <c r="M31" s="16"/>
      <c r="N31" s="16"/>
      <c r="O31" s="16"/>
      <c r="P31" s="78"/>
    </row>
    <row r="32" spans="1:16" ht="13" x14ac:dyDescent="0.3">
      <c r="A32" s="120"/>
      <c r="B32" s="121" t="s">
        <v>54</v>
      </c>
      <c r="C32" s="121" t="s">
        <v>55</v>
      </c>
      <c r="D32" s="121" t="s">
        <v>56</v>
      </c>
      <c r="E32" s="121" t="s">
        <v>57</v>
      </c>
      <c r="F32" s="121" t="s">
        <v>45</v>
      </c>
      <c r="G32" s="121" t="s">
        <v>58</v>
      </c>
      <c r="H32" s="122" t="s">
        <v>59</v>
      </c>
      <c r="I32" s="122" t="s">
        <v>60</v>
      </c>
      <c r="J32" s="141">
        <f>D29+N29</f>
        <v>85</v>
      </c>
      <c r="K32" s="142" t="str">
        <f>"WARNING: THERE IS AT LEAST ONE TEST CASE WITH AN 'INFO' OR BLANK STATUS (SEE ABOVE)"</f>
        <v>WARNING: THERE IS AT LEAST ONE TEST CASE WITH AN 'INFO' OR BLANK STATUS (SEE ABOVE)</v>
      </c>
      <c r="L32" s="1"/>
      <c r="M32" s="1"/>
      <c r="N32" s="1"/>
      <c r="O32" s="1"/>
      <c r="P32" s="78"/>
    </row>
    <row r="33" spans="1:16" ht="13" x14ac:dyDescent="0.25">
      <c r="A33" s="120"/>
      <c r="B33" s="123">
        <v>8</v>
      </c>
      <c r="C33" s="124">
        <f>COUNTIF('Gen Test Cases'!AA:AA,$B33)+COUNTIF('MySQL 8.0'!AA:AA,$B33)</f>
        <v>0</v>
      </c>
      <c r="D33" s="113">
        <f>COUNTIFS('Gen Test Cases'!$AA:$AA,$B33,'Gen Test Cases'!$I:$I,D$32)+COUNTIFS('MySQL 8.0'!AA:AA,Results!$B33,'MySQL 8.0'!K:K,Results!D$32)</f>
        <v>0</v>
      </c>
      <c r="E33" s="113">
        <f>COUNTIFS('Gen Test Cases'!$AA:$AA,$B33,'Gen Test Cases'!$I:$I,E$32)+COUNTIFS('MySQL 8.0'!AA:AA,Results!$B33,'MySQL 8.0'!K:K,Results!E$32)</f>
        <v>0</v>
      </c>
      <c r="F33" s="113">
        <f>COUNTIFS('Gen Test Cases'!$AA:$AA,$B33,'Gen Test Cases'!$I:$I,F$32)+COUNTIFS('MySQL 8.0'!AA:AA,Results!$B33,'MySQL 8.0'!K:K,Results!F$32)</f>
        <v>0</v>
      </c>
      <c r="G33" s="144">
        <v>1500</v>
      </c>
      <c r="H33">
        <f t="shared" ref="H33:H40" si="2">(C33-F33)*(G33)</f>
        <v>0</v>
      </c>
      <c r="I33">
        <f t="shared" ref="I33:I40" si="3">D33*G33</f>
        <v>0</v>
      </c>
      <c r="J33" s="222"/>
      <c r="P33" s="78"/>
    </row>
    <row r="34" spans="1:16" ht="13" x14ac:dyDescent="0.3">
      <c r="A34" s="120"/>
      <c r="B34" s="123">
        <v>7</v>
      </c>
      <c r="C34" s="124">
        <f>COUNTIF('Gen Test Cases'!AA:AA,$B34)+COUNTIF('MySQL 8.0'!AA:AA,$B34)</f>
        <v>2</v>
      </c>
      <c r="D34" s="113">
        <f>COUNTIFS('Gen Test Cases'!$AA:$AA,$B34,'Gen Test Cases'!$I:$I,D$32)+COUNTIFS('MySQL 8.0'!AA:AA,Results!$B34,'MySQL 8.0'!K:K,Results!D$32)</f>
        <v>0</v>
      </c>
      <c r="E34" s="113">
        <f>COUNTIFS('Gen Test Cases'!$AA:$AA,$B34,'Gen Test Cases'!$I:$I,E$32)+COUNTIFS('MySQL 8.0'!AA:AA,Results!$B34,'MySQL 8.0'!K:K,Results!E$32)</f>
        <v>0</v>
      </c>
      <c r="F34" s="113">
        <f>COUNTIFS('Gen Test Cases'!$AA:$AA,$B34,'Gen Test Cases'!$I:$I,F$32)+COUNTIFS('MySQL 8.0'!AA:AA,Results!$B34,'MySQL 8.0'!K:K,Results!F$32)</f>
        <v>0</v>
      </c>
      <c r="G34" s="144">
        <v>750</v>
      </c>
      <c r="H34">
        <f t="shared" si="2"/>
        <v>1500</v>
      </c>
      <c r="I34">
        <f t="shared" si="3"/>
        <v>0</v>
      </c>
      <c r="J34" s="222">
        <f>SUMPRODUCT(--ISERROR('Gen Test Cases'!A21:A40))+SUMPRODUCT(--ISERROR(#REF!))</f>
        <v>1</v>
      </c>
      <c r="K34" s="142" t="str">
        <f>"WARNING: THERE IS AT LEAST ONE TEST CASE WITH MULTIPLE OR INVALID ISSUE CODES (SEE TEST CASES TAB)"</f>
        <v>WARNING: THERE IS AT LEAST ONE TEST CASE WITH MULTIPLE OR INVALID ISSUE CODES (SEE TEST CASES TAB)</v>
      </c>
      <c r="P34" s="78"/>
    </row>
    <row r="35" spans="1:16" ht="13" x14ac:dyDescent="0.25">
      <c r="A35" s="120"/>
      <c r="B35" s="123">
        <v>6</v>
      </c>
      <c r="C35" s="124">
        <f>COUNTIF('Gen Test Cases'!AA:AA,$B35)+COUNTIF('MySQL 8.0'!AA:AA,$B35)</f>
        <v>6</v>
      </c>
      <c r="D35" s="113">
        <f>COUNTIFS('Gen Test Cases'!$AA:$AA,$B35,'Gen Test Cases'!$I:$I,D$32)+COUNTIFS('MySQL 8.0'!AA:AA,Results!$B35,'MySQL 8.0'!K:K,Results!D$32)</f>
        <v>0</v>
      </c>
      <c r="E35" s="113">
        <f>COUNTIFS('Gen Test Cases'!$AA:$AA,$B35,'Gen Test Cases'!$I:$I,E$32)+COUNTIFS('MySQL 8.0'!AA:AA,Results!$B35,'MySQL 8.0'!K:K,Results!E$32)</f>
        <v>0</v>
      </c>
      <c r="F35" s="113">
        <f>COUNTIFS('Gen Test Cases'!$AA:$AA,$B35,'Gen Test Cases'!$I:$I,F$32)+COUNTIFS('MySQL 8.0'!AA:AA,Results!$B35,'MySQL 8.0'!K:K,Results!F$32)</f>
        <v>0</v>
      </c>
      <c r="G35" s="144">
        <v>100</v>
      </c>
      <c r="H35">
        <f t="shared" si="2"/>
        <v>600</v>
      </c>
      <c r="I35">
        <f t="shared" si="3"/>
        <v>0</v>
      </c>
      <c r="J35" s="65"/>
      <c r="P35" s="78"/>
    </row>
    <row r="36" spans="1:16" ht="13" x14ac:dyDescent="0.25">
      <c r="A36" s="120"/>
      <c r="B36" s="123">
        <v>5</v>
      </c>
      <c r="C36" s="124">
        <f>COUNTIF('Gen Test Cases'!AA:AA,$B36)+COUNTIF('MySQL 8.0'!AA:AA,$B36)</f>
        <v>36</v>
      </c>
      <c r="D36" s="113">
        <f>COUNTIFS('Gen Test Cases'!$AA:$AA,$B36,'Gen Test Cases'!$I:$I,D$32)+COUNTIFS('MySQL 8.0'!AA:AA,Results!$B36,'MySQL 8.0'!K:K,Results!D$32)</f>
        <v>0</v>
      </c>
      <c r="E36" s="113">
        <f>COUNTIFS('Gen Test Cases'!$AA:$AA,$B36,'Gen Test Cases'!$I:$I,E$32)+COUNTIFS('MySQL 8.0'!AA:AA,Results!$B36,'MySQL 8.0'!K:K,Results!E$32)</f>
        <v>0</v>
      </c>
      <c r="F36" s="113">
        <f>COUNTIFS('Gen Test Cases'!$AA:$AA,$B36,'Gen Test Cases'!$I:$I,F$32)+COUNTIFS('MySQL 8.0'!AA:AA,Results!$B36,'MySQL 8.0'!K:K,Results!F$32)</f>
        <v>0</v>
      </c>
      <c r="G36" s="144">
        <v>50</v>
      </c>
      <c r="H36">
        <f t="shared" si="2"/>
        <v>1800</v>
      </c>
      <c r="I36">
        <f t="shared" si="3"/>
        <v>0</v>
      </c>
      <c r="J36" s="141">
        <f>SUMPRODUCT(--ISERROR(#REF!))</f>
        <v>1</v>
      </c>
      <c r="P36" s="78"/>
    </row>
    <row r="37" spans="1:16" ht="13" x14ac:dyDescent="0.25">
      <c r="A37" s="120"/>
      <c r="B37" s="123">
        <v>4</v>
      </c>
      <c r="C37" s="124">
        <f>COUNTIF('Gen Test Cases'!AA:AA,$B37)+COUNTIF('MySQL 8.0'!AA:AA,$B37)</f>
        <v>27</v>
      </c>
      <c r="D37" s="113">
        <f>COUNTIFS('Gen Test Cases'!$AA:$AA,$B37,'Gen Test Cases'!$I:$I,D$32)+COUNTIFS('MySQL 8.0'!AA:AA,Results!$B37,'MySQL 8.0'!K:K,Results!D$32)</f>
        <v>0</v>
      </c>
      <c r="E37" s="113">
        <f>COUNTIFS('Gen Test Cases'!$AA:$AA,$B37,'Gen Test Cases'!$I:$I,E$32)+COUNTIFS('MySQL 8.0'!AA:AA,Results!$B37,'MySQL 8.0'!K:K,Results!E$32)</f>
        <v>0</v>
      </c>
      <c r="F37" s="113">
        <f>COUNTIFS('Gen Test Cases'!$AA:$AA,$B37,'Gen Test Cases'!$I:$I,F$32)+COUNTIFS('MySQL 8.0'!AA:AA,Results!$B37,'MySQL 8.0'!K:K,Results!F$32)</f>
        <v>0</v>
      </c>
      <c r="G37" s="144">
        <v>10</v>
      </c>
      <c r="H37">
        <f t="shared" si="2"/>
        <v>270</v>
      </c>
      <c r="I37">
        <f t="shared" si="3"/>
        <v>0</v>
      </c>
      <c r="P37" s="78"/>
    </row>
    <row r="38" spans="1:16" ht="13" x14ac:dyDescent="0.25">
      <c r="A38" s="120"/>
      <c r="B38" s="123">
        <v>3</v>
      </c>
      <c r="C38" s="124">
        <f>COUNTIF('Gen Test Cases'!AA:AA,$B38)+COUNTIF('MySQL 8.0'!AA:AA,$B38)</f>
        <v>7</v>
      </c>
      <c r="D38" s="113">
        <f>COUNTIFS('Gen Test Cases'!$AA:$AA,$B38,'Gen Test Cases'!$I:$I,D$32)+COUNTIFS('MySQL 8.0'!AA:AA,Results!$B38,'MySQL 8.0'!K:K,Results!D$32)</f>
        <v>0</v>
      </c>
      <c r="E38" s="113">
        <f>COUNTIFS('Gen Test Cases'!$AA:$AA,$B38,'Gen Test Cases'!$I:$I,E$32)+COUNTIFS('MySQL 8.0'!AA:AA,Results!$B38,'MySQL 8.0'!K:K,Results!E$32)</f>
        <v>0</v>
      </c>
      <c r="F38" s="113">
        <f>COUNTIFS('Gen Test Cases'!$AA:$AA,$B38,'Gen Test Cases'!$I:$I,F$32)+COUNTIFS('MySQL 8.0'!AA:AA,Results!$B38,'MySQL 8.0'!K:K,Results!F$32)</f>
        <v>0</v>
      </c>
      <c r="G38" s="144">
        <v>5</v>
      </c>
      <c r="H38">
        <f t="shared" si="2"/>
        <v>35</v>
      </c>
      <c r="I38">
        <f t="shared" si="3"/>
        <v>0</v>
      </c>
      <c r="P38" s="78"/>
    </row>
    <row r="39" spans="1:16" ht="13" x14ac:dyDescent="0.25">
      <c r="A39" s="120"/>
      <c r="B39" s="123">
        <v>2</v>
      </c>
      <c r="C39" s="124">
        <f>COUNTIF('Gen Test Cases'!AA:AA,$B39)+COUNTIF('MySQL 8.0'!AA:AA,$B39)</f>
        <v>4</v>
      </c>
      <c r="D39" s="113">
        <f>COUNTIFS('Gen Test Cases'!$AA:$AA,$B39,'Gen Test Cases'!$I:$I,D$32)+COUNTIFS('MySQL 8.0'!AA:AA,Results!$B39,'MySQL 8.0'!K:K,Results!D$32)</f>
        <v>0</v>
      </c>
      <c r="E39" s="113">
        <f>COUNTIFS('Gen Test Cases'!$AA:$AA,$B39,'Gen Test Cases'!$I:$I,E$32)+COUNTIFS('MySQL 8.0'!AA:AA,Results!$B39,'MySQL 8.0'!K:K,Results!E$32)</f>
        <v>0</v>
      </c>
      <c r="F39" s="113">
        <f>COUNTIFS('Gen Test Cases'!$AA:$AA,$B39,'Gen Test Cases'!$I:$I,F$32)+COUNTIFS('MySQL 8.0'!AA:AA,Results!$B39,'MySQL 8.0'!K:K,Results!F$32)</f>
        <v>0</v>
      </c>
      <c r="G39" s="144">
        <v>2</v>
      </c>
      <c r="H39">
        <f t="shared" si="2"/>
        <v>8</v>
      </c>
      <c r="I39">
        <f t="shared" si="3"/>
        <v>0</v>
      </c>
      <c r="P39" s="78"/>
    </row>
    <row r="40" spans="1:16" ht="13" x14ac:dyDescent="0.25">
      <c r="A40" s="120"/>
      <c r="B40" s="123">
        <v>1</v>
      </c>
      <c r="C40" s="124">
        <f>COUNTIF('Gen Test Cases'!AA:AA,$B40)+COUNTIF('MySQL 8.0'!AA:AA,$B40)</f>
        <v>0</v>
      </c>
      <c r="D40" s="113">
        <f>COUNTIFS('Gen Test Cases'!$AA:$AA,$B40,'Gen Test Cases'!$I:$I,D$32)+COUNTIFS('MySQL 8.0'!AA:AA,Results!$B40,'MySQL 8.0'!K:K,Results!D$32)</f>
        <v>0</v>
      </c>
      <c r="E40" s="113">
        <f>COUNTIFS('Gen Test Cases'!$AA:$AA,$B40,'Gen Test Cases'!$I:$I,E$32)+COUNTIFS('MySQL 8.0'!AA:AA,Results!$B40,'MySQL 8.0'!K:K,Results!E$32)</f>
        <v>0</v>
      </c>
      <c r="F40" s="113">
        <f>COUNTIFS('Gen Test Cases'!$AA:$AA,$B40,'Gen Test Cases'!$I:$I,F$32)+COUNTIFS('MySQL 8.0'!AA:AA,Results!$B40,'MySQL 8.0'!K:K,Results!F$32)</f>
        <v>0</v>
      </c>
      <c r="G40" s="144">
        <v>1</v>
      </c>
      <c r="H40">
        <f t="shared" si="2"/>
        <v>0</v>
      </c>
      <c r="I40">
        <f t="shared" si="3"/>
        <v>0</v>
      </c>
      <c r="P40" s="78"/>
    </row>
    <row r="41" spans="1:16" ht="13" hidden="1" x14ac:dyDescent="0.3">
      <c r="A41" s="120"/>
      <c r="B41" s="131" t="s">
        <v>61</v>
      </c>
      <c r="C41" s="132"/>
      <c r="D41" s="133">
        <f>SUM(I33:I40)/SUM(H33:H40)*100</f>
        <v>0</v>
      </c>
      <c r="E41" s="113" t="e">
        <f>COUNTIFS('Gen Test Cases'!$AA:$AA,$B23,'Gen Test Cases'!$I:$I,#REF!)+COUNTIFS(#REF!,Results!$B23,#REF!,Results!#REF!)</f>
        <v>#REF!</v>
      </c>
      <c r="P41" s="78"/>
    </row>
    <row r="42" spans="1:16" ht="13" x14ac:dyDescent="0.25">
      <c r="A42" s="125"/>
      <c r="B42" s="126"/>
      <c r="C42" s="126"/>
      <c r="D42" s="126"/>
      <c r="E42" s="126"/>
      <c r="F42" s="126"/>
      <c r="G42" s="126"/>
      <c r="H42" s="126"/>
      <c r="I42" s="126"/>
      <c r="J42" s="126"/>
      <c r="K42" s="127"/>
      <c r="L42" s="127"/>
      <c r="M42" s="127"/>
      <c r="N42" s="127"/>
      <c r="O42" s="127"/>
      <c r="P42" s="128"/>
    </row>
  </sheetData>
  <phoneticPr fontId="2" type="noConversion"/>
  <conditionalFormatting sqref="K16">
    <cfRule type="expression" dxfId="31" priority="9" stopIfTrue="1">
      <formula>$J$16=0</formula>
    </cfRule>
  </conditionalFormatting>
  <conditionalFormatting sqref="K14">
    <cfRule type="expression" dxfId="30" priority="7" stopIfTrue="1">
      <formula>$J$14=0</formula>
    </cfRule>
  </conditionalFormatting>
  <conditionalFormatting sqref="N11">
    <cfRule type="cellIs" dxfId="29" priority="5" stopIfTrue="1" operator="greaterThan">
      <formula>0</formula>
    </cfRule>
    <cfRule type="cellIs" dxfId="28" priority="6" stopIfTrue="1" operator="lessThan">
      <formula>0</formula>
    </cfRule>
  </conditionalFormatting>
  <conditionalFormatting sqref="K34">
    <cfRule type="expression" dxfId="27" priority="4" stopIfTrue="1">
      <formula>$J$16=0</formula>
    </cfRule>
  </conditionalFormatting>
  <conditionalFormatting sqref="K32">
    <cfRule type="expression" dxfId="26" priority="3" stopIfTrue="1">
      <formula>$J$14=0</formula>
    </cfRule>
  </conditionalFormatting>
  <conditionalFormatting sqref="N29">
    <cfRule type="cellIs" dxfId="25" priority="1" stopIfTrue="1" operator="greaterThan">
      <formula>0</formula>
    </cfRule>
    <cfRule type="cellIs" dxfId="24" priority="2"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9"/>
  <sheetViews>
    <sheetView showGridLines="0" zoomScale="80" zoomScaleNormal="80" workbookViewId="0">
      <pane ySplit="1" topLeftCell="A2" activePane="bottomLeft" state="frozen"/>
      <selection pane="bottomLeft" activeCell="A3" sqref="A3:N8"/>
    </sheetView>
  </sheetViews>
  <sheetFormatPr defaultColWidth="9.26953125" defaultRowHeight="12.5" x14ac:dyDescent="0.25"/>
  <cols>
    <col min="14" max="14" width="11.7265625" customWidth="1"/>
  </cols>
  <sheetData>
    <row r="1" spans="1:14" ht="13" x14ac:dyDescent="0.3">
      <c r="A1" s="5" t="s">
        <v>63</v>
      </c>
      <c r="B1" s="6"/>
      <c r="C1" s="6"/>
      <c r="D1" s="6"/>
      <c r="E1" s="6"/>
      <c r="F1" s="6"/>
      <c r="G1" s="6"/>
      <c r="H1" s="6"/>
      <c r="I1" s="6"/>
      <c r="J1" s="6"/>
      <c r="K1" s="6"/>
      <c r="L1" s="6"/>
      <c r="M1" s="6"/>
      <c r="N1" s="7"/>
    </row>
    <row r="2" spans="1:14" ht="12.75" customHeight="1" x14ac:dyDescent="0.25">
      <c r="A2" s="145" t="s">
        <v>64</v>
      </c>
      <c r="B2" s="146"/>
      <c r="C2" s="146"/>
      <c r="D2" s="146"/>
      <c r="E2" s="146"/>
      <c r="F2" s="146"/>
      <c r="G2" s="146"/>
      <c r="H2" s="146"/>
      <c r="I2" s="146"/>
      <c r="J2" s="146"/>
      <c r="K2" s="146"/>
      <c r="L2" s="146"/>
      <c r="M2" s="146"/>
      <c r="N2" s="147"/>
    </row>
    <row r="3" spans="1:14" s="65" customFormat="1" ht="12.75" customHeight="1" x14ac:dyDescent="0.25">
      <c r="A3" s="276" t="s">
        <v>65</v>
      </c>
      <c r="B3" s="277"/>
      <c r="C3" s="277"/>
      <c r="D3" s="277"/>
      <c r="E3" s="277"/>
      <c r="F3" s="277"/>
      <c r="G3" s="277"/>
      <c r="H3" s="277"/>
      <c r="I3" s="277"/>
      <c r="J3" s="277"/>
      <c r="K3" s="277"/>
      <c r="L3" s="277"/>
      <c r="M3" s="277"/>
      <c r="N3" s="277"/>
    </row>
    <row r="4" spans="1:14" s="65" customFormat="1" x14ac:dyDescent="0.25">
      <c r="A4" s="277"/>
      <c r="B4" s="277"/>
      <c r="C4" s="277"/>
      <c r="D4" s="277"/>
      <c r="E4" s="277"/>
      <c r="F4" s="277"/>
      <c r="G4" s="277"/>
      <c r="H4" s="277"/>
      <c r="I4" s="277"/>
      <c r="J4" s="277"/>
      <c r="K4" s="277"/>
      <c r="L4" s="277"/>
      <c r="M4" s="277"/>
      <c r="N4" s="277"/>
    </row>
    <row r="5" spans="1:14" s="65" customFormat="1" x14ac:dyDescent="0.25">
      <c r="A5" s="277"/>
      <c r="B5" s="277"/>
      <c r="C5" s="277"/>
      <c r="D5" s="277"/>
      <c r="E5" s="277"/>
      <c r="F5" s="277"/>
      <c r="G5" s="277"/>
      <c r="H5" s="277"/>
      <c r="I5" s="277"/>
      <c r="J5" s="277"/>
      <c r="K5" s="277"/>
      <c r="L5" s="277"/>
      <c r="M5" s="277"/>
      <c r="N5" s="277"/>
    </row>
    <row r="6" spans="1:14" s="65" customFormat="1" x14ac:dyDescent="0.25">
      <c r="A6" s="277"/>
      <c r="B6" s="277"/>
      <c r="C6" s="277"/>
      <c r="D6" s="277"/>
      <c r="E6" s="277"/>
      <c r="F6" s="277"/>
      <c r="G6" s="277"/>
      <c r="H6" s="277"/>
      <c r="I6" s="277"/>
      <c r="J6" s="277"/>
      <c r="K6" s="277"/>
      <c r="L6" s="277"/>
      <c r="M6" s="277"/>
      <c r="N6" s="277"/>
    </row>
    <row r="7" spans="1:14" s="65" customFormat="1" x14ac:dyDescent="0.25">
      <c r="A7" s="277"/>
      <c r="B7" s="277"/>
      <c r="C7" s="277"/>
      <c r="D7" s="277"/>
      <c r="E7" s="277"/>
      <c r="F7" s="277"/>
      <c r="G7" s="277"/>
      <c r="H7" s="277"/>
      <c r="I7" s="277"/>
      <c r="J7" s="277"/>
      <c r="K7" s="277"/>
      <c r="L7" s="277"/>
      <c r="M7" s="277"/>
      <c r="N7" s="277"/>
    </row>
    <row r="8" spans="1:14" s="65" customFormat="1" ht="87.75" customHeight="1" x14ac:dyDescent="0.25">
      <c r="A8" s="277"/>
      <c r="B8" s="277"/>
      <c r="C8" s="277"/>
      <c r="D8" s="277"/>
      <c r="E8" s="277"/>
      <c r="F8" s="277"/>
      <c r="G8" s="277"/>
      <c r="H8" s="277"/>
      <c r="I8" s="277"/>
      <c r="J8" s="277"/>
      <c r="K8" s="277"/>
      <c r="L8" s="277"/>
      <c r="M8" s="277"/>
      <c r="N8" s="277"/>
    </row>
    <row r="9" spans="1:14" s="65" customFormat="1" hidden="1" x14ac:dyDescent="0.25">
      <c r="A9" s="17"/>
      <c r="B9" s="14"/>
      <c r="C9" s="14"/>
      <c r="D9" s="14"/>
      <c r="E9" s="14"/>
      <c r="F9" s="14"/>
      <c r="G9" s="14"/>
      <c r="H9" s="14"/>
      <c r="I9" s="14"/>
      <c r="J9" s="14"/>
      <c r="K9" s="14"/>
      <c r="L9" s="14"/>
      <c r="M9" s="14"/>
      <c r="N9" s="15"/>
    </row>
    <row r="10" spans="1:14" s="65" customFormat="1" x14ac:dyDescent="0.25"/>
    <row r="11" spans="1:14" s="65" customFormat="1" ht="12.75" customHeight="1" x14ac:dyDescent="0.25">
      <c r="A11" s="41" t="s">
        <v>66</v>
      </c>
      <c r="B11" s="42"/>
      <c r="C11" s="42"/>
      <c r="D11" s="42"/>
      <c r="E11" s="42"/>
      <c r="F11" s="42"/>
      <c r="G11" s="42"/>
      <c r="H11" s="42"/>
      <c r="I11" s="42"/>
      <c r="J11" s="42"/>
      <c r="K11" s="42"/>
      <c r="L11" s="42"/>
      <c r="M11" s="42"/>
      <c r="N11" s="43"/>
    </row>
    <row r="12" spans="1:14" s="65" customFormat="1" ht="12.75" customHeight="1" x14ac:dyDescent="0.25">
      <c r="A12" s="44" t="s">
        <v>67</v>
      </c>
      <c r="B12" s="45"/>
      <c r="C12" s="46"/>
      <c r="D12" s="47" t="s">
        <v>68</v>
      </c>
      <c r="E12" s="48"/>
      <c r="F12" s="48"/>
      <c r="G12" s="48"/>
      <c r="H12" s="48"/>
      <c r="I12" s="48"/>
      <c r="J12" s="48"/>
      <c r="K12" s="48"/>
      <c r="L12" s="48"/>
      <c r="M12" s="48"/>
      <c r="N12" s="49"/>
    </row>
    <row r="13" spans="1:14" s="65" customFormat="1" ht="13" x14ac:dyDescent="0.25">
      <c r="A13" s="50"/>
      <c r="B13" s="51"/>
      <c r="C13" s="52"/>
      <c r="D13" s="17" t="s">
        <v>69</v>
      </c>
      <c r="E13" s="14"/>
      <c r="F13" s="14"/>
      <c r="G13" s="14"/>
      <c r="H13" s="14"/>
      <c r="I13" s="14"/>
      <c r="J13" s="14"/>
      <c r="K13" s="14"/>
      <c r="L13" s="14"/>
      <c r="M13" s="14"/>
      <c r="N13" s="15"/>
    </row>
    <row r="14" spans="1:14" s="65" customFormat="1" ht="12.75" customHeight="1" x14ac:dyDescent="0.25">
      <c r="A14" s="53" t="s">
        <v>70</v>
      </c>
      <c r="B14" s="54"/>
      <c r="C14" s="55"/>
      <c r="D14" s="56" t="s">
        <v>71</v>
      </c>
      <c r="E14" s="57"/>
      <c r="F14" s="57"/>
      <c r="G14" s="57"/>
      <c r="H14" s="57"/>
      <c r="I14" s="57"/>
      <c r="J14" s="57"/>
      <c r="K14" s="57"/>
      <c r="L14" s="57"/>
      <c r="M14" s="57"/>
      <c r="N14" s="58"/>
    </row>
    <row r="15" spans="1:14" ht="12.75" customHeight="1" x14ac:dyDescent="0.25">
      <c r="A15" s="44" t="s">
        <v>72</v>
      </c>
      <c r="B15" s="45"/>
      <c r="C15" s="46"/>
      <c r="D15" s="47" t="s">
        <v>73</v>
      </c>
      <c r="E15" s="48"/>
      <c r="F15" s="48"/>
      <c r="G15" s="48"/>
      <c r="H15" s="48"/>
      <c r="I15" s="48"/>
      <c r="J15" s="48"/>
      <c r="K15" s="48"/>
      <c r="L15" s="48"/>
      <c r="M15" s="48"/>
      <c r="N15" s="49"/>
    </row>
    <row r="16" spans="1:14" s="65" customFormat="1" ht="12.75" customHeight="1" x14ac:dyDescent="0.25">
      <c r="A16" s="44" t="s">
        <v>74</v>
      </c>
      <c r="B16" s="45"/>
      <c r="C16" s="46"/>
      <c r="D16" s="47" t="s">
        <v>75</v>
      </c>
      <c r="E16" s="48"/>
      <c r="F16" s="48"/>
      <c r="G16" s="48"/>
      <c r="H16" s="48"/>
      <c r="I16" s="48"/>
      <c r="J16" s="48"/>
      <c r="K16" s="48"/>
      <c r="L16" s="48"/>
      <c r="M16" s="48"/>
      <c r="N16" s="49"/>
    </row>
    <row r="17" spans="1:14" s="65" customFormat="1" ht="13" x14ac:dyDescent="0.25">
      <c r="A17" s="59"/>
      <c r="B17" s="60"/>
      <c r="C17" s="61"/>
      <c r="D17" s="11" t="s">
        <v>76</v>
      </c>
      <c r="E17" s="12"/>
      <c r="F17" s="12"/>
      <c r="G17" s="12"/>
      <c r="H17" s="12"/>
      <c r="I17" s="12"/>
      <c r="J17" s="12"/>
      <c r="K17" s="12"/>
      <c r="L17" s="12"/>
      <c r="M17" s="12"/>
      <c r="N17" s="13"/>
    </row>
    <row r="18" spans="1:14" s="65" customFormat="1" ht="12.75" customHeight="1" x14ac:dyDescent="0.25">
      <c r="A18" s="50"/>
      <c r="B18" s="51"/>
      <c r="C18" s="52"/>
      <c r="D18" s="17" t="s">
        <v>77</v>
      </c>
      <c r="E18" s="14"/>
      <c r="F18" s="14"/>
      <c r="G18" s="14"/>
      <c r="H18" s="14"/>
      <c r="I18" s="14"/>
      <c r="J18" s="14"/>
      <c r="K18" s="14"/>
      <c r="L18" s="14"/>
      <c r="M18" s="14"/>
      <c r="N18" s="15"/>
    </row>
    <row r="19" spans="1:14" s="65" customFormat="1" ht="12.75" customHeight="1" x14ac:dyDescent="0.25">
      <c r="A19" s="44" t="s">
        <v>78</v>
      </c>
      <c r="B19" s="45"/>
      <c r="C19" s="46"/>
      <c r="D19" s="47" t="s">
        <v>79</v>
      </c>
      <c r="E19" s="48"/>
      <c r="F19" s="48"/>
      <c r="G19" s="48"/>
      <c r="H19" s="48"/>
      <c r="I19" s="48"/>
      <c r="J19" s="48"/>
      <c r="K19" s="48"/>
      <c r="L19" s="48"/>
      <c r="M19" s="48"/>
      <c r="N19" s="49"/>
    </row>
    <row r="20" spans="1:14" s="65" customFormat="1" ht="12.75" customHeight="1" x14ac:dyDescent="0.25">
      <c r="A20" s="50"/>
      <c r="B20" s="51"/>
      <c r="C20" s="52"/>
      <c r="D20" s="17" t="s">
        <v>80</v>
      </c>
      <c r="E20" s="14"/>
      <c r="F20" s="14"/>
      <c r="G20" s="14"/>
      <c r="H20" s="14"/>
      <c r="I20" s="14"/>
      <c r="J20" s="14"/>
      <c r="K20" s="14"/>
      <c r="L20" s="14"/>
      <c r="M20" s="14"/>
      <c r="N20" s="15"/>
    </row>
    <row r="21" spans="1:14" ht="12.75" customHeight="1" x14ac:dyDescent="0.25">
      <c r="A21" s="44" t="s">
        <v>81</v>
      </c>
      <c r="B21" s="45"/>
      <c r="C21" s="46"/>
      <c r="D21" s="47" t="s">
        <v>82</v>
      </c>
      <c r="E21" s="48"/>
      <c r="F21" s="48"/>
      <c r="G21" s="48"/>
      <c r="H21" s="48"/>
      <c r="I21" s="48"/>
      <c r="J21" s="48"/>
      <c r="K21" s="48"/>
      <c r="L21" s="48"/>
      <c r="M21" s="48"/>
      <c r="N21" s="49"/>
    </row>
    <row r="22" spans="1:14" ht="13" x14ac:dyDescent="0.25">
      <c r="A22" s="50"/>
      <c r="B22" s="51"/>
      <c r="C22" s="52"/>
      <c r="D22" s="17" t="s">
        <v>83</v>
      </c>
      <c r="E22" s="14"/>
      <c r="F22" s="14"/>
      <c r="G22" s="14"/>
      <c r="H22" s="14"/>
      <c r="I22" s="14"/>
      <c r="J22" s="14"/>
      <c r="K22" s="14"/>
      <c r="L22" s="14"/>
      <c r="M22" s="14"/>
      <c r="N22" s="15"/>
    </row>
    <row r="23" spans="1:14" ht="12.75" customHeight="1" x14ac:dyDescent="0.25">
      <c r="A23" s="44" t="s">
        <v>84</v>
      </c>
      <c r="B23" s="45"/>
      <c r="C23" s="46"/>
      <c r="D23" s="47" t="s">
        <v>85</v>
      </c>
      <c r="E23" s="48"/>
      <c r="F23" s="48"/>
      <c r="G23" s="48"/>
      <c r="H23" s="48"/>
      <c r="I23" s="48"/>
      <c r="J23" s="48"/>
      <c r="K23" s="48"/>
      <c r="L23" s="48"/>
      <c r="M23" s="48"/>
      <c r="N23" s="49"/>
    </row>
    <row r="24" spans="1:14" ht="13" x14ac:dyDescent="0.25">
      <c r="A24" s="50"/>
      <c r="B24" s="51"/>
      <c r="C24" s="52"/>
      <c r="D24" s="17" t="s">
        <v>86</v>
      </c>
      <c r="E24" s="14"/>
      <c r="F24" s="14"/>
      <c r="G24" s="14"/>
      <c r="H24" s="14"/>
      <c r="I24" s="14"/>
      <c r="J24" s="14"/>
      <c r="K24" s="14"/>
      <c r="L24" s="14"/>
      <c r="M24" s="14"/>
      <c r="N24" s="15"/>
    </row>
    <row r="25" spans="1:14" ht="12.75" customHeight="1" x14ac:dyDescent="0.25">
      <c r="A25" s="53" t="s">
        <v>87</v>
      </c>
      <c r="B25" s="54"/>
      <c r="C25" s="55"/>
      <c r="D25" s="56" t="s">
        <v>88</v>
      </c>
      <c r="E25" s="57"/>
      <c r="F25" s="57"/>
      <c r="G25" s="57"/>
      <c r="H25" s="57"/>
      <c r="I25" s="57"/>
      <c r="J25" s="57"/>
      <c r="K25" s="57"/>
      <c r="L25" s="57"/>
      <c r="M25" s="57"/>
      <c r="N25" s="58"/>
    </row>
    <row r="26" spans="1:14" ht="12.75" customHeight="1" x14ac:dyDescent="0.25">
      <c r="A26" s="44" t="s">
        <v>89</v>
      </c>
      <c r="B26" s="45"/>
      <c r="C26" s="46"/>
      <c r="D26" s="47" t="s">
        <v>90</v>
      </c>
      <c r="E26" s="48"/>
      <c r="F26" s="48"/>
      <c r="G26" s="48"/>
      <c r="H26" s="48"/>
      <c r="I26" s="48"/>
      <c r="J26" s="48"/>
      <c r="K26" s="48"/>
      <c r="L26" s="48"/>
      <c r="M26" s="48"/>
      <c r="N26" s="49"/>
    </row>
    <row r="27" spans="1:14" ht="13" x14ac:dyDescent="0.25">
      <c r="A27" s="50"/>
      <c r="B27" s="51"/>
      <c r="C27" s="52"/>
      <c r="D27" s="17" t="s">
        <v>91</v>
      </c>
      <c r="E27" s="14"/>
      <c r="F27" s="14"/>
      <c r="G27" s="14"/>
      <c r="H27" s="14"/>
      <c r="I27" s="14"/>
      <c r="J27" s="14"/>
      <c r="K27" s="14"/>
      <c r="L27" s="14"/>
      <c r="M27" s="14"/>
      <c r="N27" s="15"/>
    </row>
    <row r="28" spans="1:14" ht="12.75" customHeight="1" x14ac:dyDescent="0.25">
      <c r="A28" s="44" t="s">
        <v>92</v>
      </c>
      <c r="B28" s="45"/>
      <c r="C28" s="46"/>
      <c r="D28" s="47" t="s">
        <v>93</v>
      </c>
      <c r="E28" s="48"/>
      <c r="F28" s="48"/>
      <c r="G28" s="48"/>
      <c r="H28" s="48"/>
      <c r="I28" s="48"/>
      <c r="J28" s="48"/>
      <c r="K28" s="48"/>
      <c r="L28" s="48"/>
      <c r="M28" s="48"/>
      <c r="N28" s="49"/>
    </row>
    <row r="29" spans="1:14" ht="13" x14ac:dyDescent="0.25">
      <c r="A29" s="59"/>
      <c r="B29" s="60"/>
      <c r="C29" s="61"/>
      <c r="D29" s="11" t="s">
        <v>94</v>
      </c>
      <c r="E29" s="12"/>
      <c r="F29" s="12"/>
      <c r="G29" s="12"/>
      <c r="H29" s="12"/>
      <c r="I29" s="12"/>
      <c r="J29" s="12"/>
      <c r="K29" s="12"/>
      <c r="L29" s="12"/>
      <c r="M29" s="12"/>
      <c r="N29" s="13"/>
    </row>
    <row r="30" spans="1:14" ht="13" x14ac:dyDescent="0.25">
      <c r="A30" s="59"/>
      <c r="B30" s="60"/>
      <c r="C30" s="61"/>
      <c r="D30" s="11" t="s">
        <v>95</v>
      </c>
      <c r="E30" s="12"/>
      <c r="F30" s="12"/>
      <c r="G30" s="12"/>
      <c r="H30" s="12"/>
      <c r="I30" s="12"/>
      <c r="J30" s="12"/>
      <c r="K30" s="12"/>
      <c r="L30" s="12"/>
      <c r="M30" s="12"/>
      <c r="N30" s="13"/>
    </row>
    <row r="31" spans="1:14" ht="13" x14ac:dyDescent="0.25">
      <c r="A31" s="59"/>
      <c r="B31" s="60"/>
      <c r="C31" s="61"/>
      <c r="D31" s="11" t="s">
        <v>96</v>
      </c>
      <c r="E31" s="12"/>
      <c r="F31" s="12"/>
      <c r="G31" s="12"/>
      <c r="H31" s="12"/>
      <c r="I31" s="12"/>
      <c r="J31" s="12"/>
      <c r="K31" s="12"/>
      <c r="L31" s="12"/>
      <c r="M31" s="12"/>
      <c r="N31" s="13"/>
    </row>
    <row r="32" spans="1:14" ht="13" x14ac:dyDescent="0.25">
      <c r="A32" s="50"/>
      <c r="B32" s="51"/>
      <c r="C32" s="52"/>
      <c r="D32" s="17" t="s">
        <v>97</v>
      </c>
      <c r="E32" s="14"/>
      <c r="F32" s="14"/>
      <c r="G32" s="14"/>
      <c r="H32" s="14"/>
      <c r="I32" s="14"/>
      <c r="J32" s="14"/>
      <c r="K32" s="14"/>
      <c r="L32" s="14"/>
      <c r="M32" s="14"/>
      <c r="N32" s="15"/>
    </row>
    <row r="33" spans="1:14" ht="12.75" customHeight="1" x14ac:dyDescent="0.25">
      <c r="A33" s="44" t="s">
        <v>98</v>
      </c>
      <c r="B33" s="45"/>
      <c r="C33" s="46"/>
      <c r="D33" s="47" t="s">
        <v>99</v>
      </c>
      <c r="E33" s="48"/>
      <c r="F33" s="48"/>
      <c r="G33" s="48"/>
      <c r="H33" s="48"/>
      <c r="I33" s="48"/>
      <c r="J33" s="48"/>
      <c r="K33" s="48"/>
      <c r="L33" s="48"/>
      <c r="M33" s="48"/>
      <c r="N33" s="49"/>
    </row>
    <row r="34" spans="1:14" ht="13" x14ac:dyDescent="0.25">
      <c r="A34" s="50"/>
      <c r="B34" s="51"/>
      <c r="C34" s="52"/>
      <c r="D34" s="17" t="s">
        <v>100</v>
      </c>
      <c r="E34" s="14"/>
      <c r="F34" s="14"/>
      <c r="G34" s="14"/>
      <c r="H34" s="14"/>
      <c r="I34" s="14"/>
      <c r="J34" s="14"/>
      <c r="K34" s="14"/>
      <c r="L34" s="14"/>
      <c r="M34" s="14"/>
      <c r="N34" s="15"/>
    </row>
    <row r="35" spans="1:14" ht="13" x14ac:dyDescent="0.25">
      <c r="A35" s="82" t="s">
        <v>101</v>
      </c>
      <c r="B35" s="83"/>
      <c r="C35" s="84"/>
      <c r="D35" s="267" t="s">
        <v>102</v>
      </c>
      <c r="E35" s="268"/>
      <c r="F35" s="268"/>
      <c r="G35" s="268"/>
      <c r="H35" s="268"/>
      <c r="I35" s="268"/>
      <c r="J35" s="268"/>
      <c r="K35" s="268"/>
      <c r="L35" s="268"/>
      <c r="M35" s="268"/>
      <c r="N35" s="269"/>
    </row>
    <row r="36" spans="1:14" ht="13" x14ac:dyDescent="0.25">
      <c r="A36" s="85"/>
      <c r="B36" s="60"/>
      <c r="C36" s="86"/>
      <c r="D36" s="270"/>
      <c r="E36" s="271"/>
      <c r="F36" s="271"/>
      <c r="G36" s="271"/>
      <c r="H36" s="271"/>
      <c r="I36" s="271"/>
      <c r="J36" s="271"/>
      <c r="K36" s="271"/>
      <c r="L36" s="271"/>
      <c r="M36" s="271"/>
      <c r="N36" s="272"/>
    </row>
    <row r="37" spans="1:14" ht="13" x14ac:dyDescent="0.25">
      <c r="A37" s="87"/>
      <c r="B37" s="88"/>
      <c r="C37" s="89"/>
      <c r="D37" s="273"/>
      <c r="E37" s="274"/>
      <c r="F37" s="274"/>
      <c r="G37" s="274"/>
      <c r="H37" s="274"/>
      <c r="I37" s="274"/>
      <c r="J37" s="274"/>
      <c r="K37" s="274"/>
      <c r="L37" s="274"/>
      <c r="M37" s="274"/>
      <c r="N37" s="275"/>
    </row>
    <row r="38" spans="1:14" ht="13" x14ac:dyDescent="0.25">
      <c r="A38" s="82" t="s">
        <v>103</v>
      </c>
      <c r="B38" s="83"/>
      <c r="C38" s="84"/>
      <c r="D38" s="267" t="s">
        <v>104</v>
      </c>
      <c r="E38" s="268"/>
      <c r="F38" s="268"/>
      <c r="G38" s="268"/>
      <c r="H38" s="268"/>
      <c r="I38" s="268"/>
      <c r="J38" s="268"/>
      <c r="K38" s="268"/>
      <c r="L38" s="268"/>
      <c r="M38" s="268"/>
      <c r="N38" s="269"/>
    </row>
    <row r="39" spans="1:14" ht="13" x14ac:dyDescent="0.25">
      <c r="A39" s="87"/>
      <c r="B39" s="88"/>
      <c r="C39" s="89"/>
      <c r="D39" s="273"/>
      <c r="E39" s="274"/>
      <c r="F39" s="274"/>
      <c r="G39" s="274"/>
      <c r="H39" s="274"/>
      <c r="I39" s="274"/>
      <c r="J39" s="274"/>
      <c r="K39" s="274"/>
      <c r="L39" s="274"/>
      <c r="M39" s="274"/>
      <c r="N39" s="275"/>
    </row>
  </sheetData>
  <mergeCells count="3">
    <mergeCell ref="D35:N37"/>
    <mergeCell ref="A3:N8"/>
    <mergeCell ref="D38:N39"/>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43"/>
  <sheetViews>
    <sheetView topLeftCell="A20" zoomScale="90" zoomScaleNormal="90" workbookViewId="0">
      <selection activeCell="A3" sqref="A3:A23"/>
    </sheetView>
  </sheetViews>
  <sheetFormatPr defaultColWidth="18.7265625" defaultRowHeight="12.5" x14ac:dyDescent="0.25"/>
  <cols>
    <col min="1" max="1" width="12.453125" customWidth="1"/>
    <col min="2" max="2" width="8.26953125" customWidth="1"/>
    <col min="3" max="3" width="21.26953125" customWidth="1"/>
    <col min="4" max="4" width="12.26953125" customWidth="1"/>
    <col min="5" max="6" width="35" customWidth="1"/>
    <col min="7" max="7" width="28.453125" customWidth="1"/>
    <col min="8" max="8" width="23.26953125" customWidth="1"/>
    <col min="9" max="9" width="17.7265625" customWidth="1"/>
    <col min="10" max="10" width="18" customWidth="1"/>
    <col min="11" max="12" width="13.26953125" customWidth="1"/>
    <col min="13" max="13" width="72.7265625" customWidth="1"/>
    <col min="14" max="14" width="27.54296875" hidden="1" customWidth="1"/>
    <col min="15" max="15" width="34.54296875" hidden="1" customWidth="1"/>
    <col min="16" max="26" width="8.7265625" customWidth="1"/>
    <col min="27" max="27" width="30" hidden="1" customWidth="1"/>
  </cols>
  <sheetData>
    <row r="1" spans="1:27" s="65" customFormat="1" ht="13" x14ac:dyDescent="0.3">
      <c r="A1" s="6" t="s">
        <v>55</v>
      </c>
      <c r="B1" s="148"/>
      <c r="C1" s="6"/>
      <c r="D1" s="6"/>
      <c r="E1" s="6"/>
      <c r="F1" s="6"/>
      <c r="G1" s="6"/>
      <c r="H1" s="6"/>
      <c r="I1" s="6"/>
      <c r="J1" s="6"/>
      <c r="K1" s="143"/>
      <c r="L1" s="149"/>
      <c r="M1" s="149"/>
      <c r="N1" s="149"/>
      <c r="O1" s="149"/>
      <c r="V1"/>
      <c r="X1"/>
      <c r="AA1" s="6"/>
    </row>
    <row r="2" spans="1:27" ht="26" x14ac:dyDescent="0.25">
      <c r="A2" s="150" t="s">
        <v>105</v>
      </c>
      <c r="B2" s="150" t="s">
        <v>106</v>
      </c>
      <c r="C2" s="151" t="s">
        <v>107</v>
      </c>
      <c r="D2" s="152" t="s">
        <v>108</v>
      </c>
      <c r="E2" s="152" t="s">
        <v>109</v>
      </c>
      <c r="F2" s="152" t="s">
        <v>110</v>
      </c>
      <c r="G2" s="152" t="s">
        <v>111</v>
      </c>
      <c r="H2" s="152" t="s">
        <v>112</v>
      </c>
      <c r="I2" s="152" t="s">
        <v>113</v>
      </c>
      <c r="J2" s="152" t="s">
        <v>114</v>
      </c>
      <c r="K2" s="152" t="s">
        <v>115</v>
      </c>
      <c r="L2" s="152" t="s">
        <v>116</v>
      </c>
      <c r="M2" s="152" t="s">
        <v>117</v>
      </c>
      <c r="N2" s="232" t="s">
        <v>118</v>
      </c>
      <c r="O2" s="232" t="s">
        <v>119</v>
      </c>
      <c r="AA2" s="129" t="s">
        <v>120</v>
      </c>
    </row>
    <row r="3" spans="1:27" ht="121" customHeight="1" x14ac:dyDescent="0.25">
      <c r="A3" s="209" t="s">
        <v>121</v>
      </c>
      <c r="B3" s="209" t="s">
        <v>122</v>
      </c>
      <c r="C3" s="211" t="s">
        <v>123</v>
      </c>
      <c r="D3" s="209" t="s">
        <v>124</v>
      </c>
      <c r="E3" s="209" t="s">
        <v>125</v>
      </c>
      <c r="F3" s="209" t="s">
        <v>126</v>
      </c>
      <c r="G3" s="209" t="s">
        <v>127</v>
      </c>
      <c r="H3" s="154"/>
      <c r="I3" s="239"/>
      <c r="J3" s="153" t="s">
        <v>2450</v>
      </c>
      <c r="K3" s="81" t="s">
        <v>128</v>
      </c>
      <c r="L3" s="153" t="s">
        <v>129</v>
      </c>
      <c r="M3" s="252" t="s">
        <v>130</v>
      </c>
      <c r="N3" s="155" t="s">
        <v>131</v>
      </c>
      <c r="O3" s="155" t="s">
        <v>132</v>
      </c>
      <c r="AA3" s="134" t="e">
        <f>IF(OR(I3="Fail",ISBLANK(I3)),INDEX('Issue Code Table'!C:C,MATCH(L:L,'Issue Code Table'!A:A,0)),IF(K3="Critical",6,IF(K3="Significant",5,IF(K3="Moderate",3,2))))</f>
        <v>#N/A</v>
      </c>
    </row>
    <row r="4" spans="1:27" ht="81" customHeight="1" x14ac:dyDescent="0.25">
      <c r="A4" s="209" t="s">
        <v>133</v>
      </c>
      <c r="B4" s="209" t="s">
        <v>134</v>
      </c>
      <c r="C4" s="211" t="s">
        <v>135</v>
      </c>
      <c r="D4" s="209" t="s">
        <v>124</v>
      </c>
      <c r="E4" s="209" t="s">
        <v>136</v>
      </c>
      <c r="F4" s="209" t="s">
        <v>137</v>
      </c>
      <c r="G4" s="209" t="s">
        <v>138</v>
      </c>
      <c r="H4" s="154"/>
      <c r="I4" s="239"/>
      <c r="J4" s="153"/>
      <c r="K4" s="153" t="s">
        <v>139</v>
      </c>
      <c r="L4" s="153" t="s">
        <v>140</v>
      </c>
      <c r="M4" s="155" t="s">
        <v>141</v>
      </c>
      <c r="N4" s="155" t="s">
        <v>142</v>
      </c>
      <c r="O4" s="155"/>
      <c r="AA4" s="134">
        <f>IF(OR(I4="Fail",ISBLANK(I4)),INDEX('Issue Code Table'!C:C,MATCH(L:L,'Issue Code Table'!A:A,0)),IF(K4="Critical",6,IF(K4="Significant",5,IF(K4="Moderate",3,2))))</f>
        <v>2</v>
      </c>
    </row>
    <row r="5" spans="1:27" ht="69" customHeight="1" x14ac:dyDescent="0.25">
      <c r="A5" s="209" t="s">
        <v>143</v>
      </c>
      <c r="B5" s="209" t="s">
        <v>144</v>
      </c>
      <c r="C5" s="211" t="s">
        <v>145</v>
      </c>
      <c r="D5" s="209" t="s">
        <v>124</v>
      </c>
      <c r="E5" s="209" t="s">
        <v>146</v>
      </c>
      <c r="F5" s="209" t="s">
        <v>147</v>
      </c>
      <c r="G5" s="209" t="s">
        <v>148</v>
      </c>
      <c r="H5" s="154"/>
      <c r="I5" s="239"/>
      <c r="J5" s="153"/>
      <c r="K5" s="153" t="s">
        <v>149</v>
      </c>
      <c r="L5" s="153" t="s">
        <v>150</v>
      </c>
      <c r="M5" s="155" t="s">
        <v>151</v>
      </c>
      <c r="N5" s="155" t="s">
        <v>152</v>
      </c>
      <c r="O5" s="240" t="s">
        <v>153</v>
      </c>
      <c r="AA5" s="134">
        <f>IF(OR(I5="Fail",ISBLANK(I5)),INDEX('Issue Code Table'!C:C,MATCH(L:L,'Issue Code Table'!A:A,0)),IF(K5="Critical",6,IF(K5="Significant",5,IF(K5="Moderate",3,2))))</f>
        <v>7</v>
      </c>
    </row>
    <row r="6" spans="1:27" ht="56.25" customHeight="1" x14ac:dyDescent="0.25">
      <c r="A6" s="209" t="s">
        <v>154</v>
      </c>
      <c r="B6" s="209" t="s">
        <v>155</v>
      </c>
      <c r="C6" s="211" t="s">
        <v>156</v>
      </c>
      <c r="D6" s="209" t="s">
        <v>124</v>
      </c>
      <c r="E6" s="209" t="s">
        <v>157</v>
      </c>
      <c r="F6" s="209" t="s">
        <v>158</v>
      </c>
      <c r="G6" s="209" t="s">
        <v>159</v>
      </c>
      <c r="H6" s="154"/>
      <c r="I6" s="239"/>
      <c r="J6" s="153"/>
      <c r="K6" s="153" t="s">
        <v>149</v>
      </c>
      <c r="L6" s="153" t="s">
        <v>160</v>
      </c>
      <c r="M6" s="155" t="s">
        <v>161</v>
      </c>
      <c r="N6" s="155" t="s">
        <v>162</v>
      </c>
      <c r="O6" s="155" t="s">
        <v>163</v>
      </c>
      <c r="AA6" s="134">
        <f>IF(OR(I6="Fail",ISBLANK(I6)),INDEX('Issue Code Table'!C:C,MATCH(L:L,'Issue Code Table'!A:A,0)),IF(K6="Critical",6,IF(K6="Significant",5,IF(K6="Moderate",3,2))))</f>
        <v>7</v>
      </c>
    </row>
    <row r="7" spans="1:27" ht="62.5" x14ac:dyDescent="0.25">
      <c r="A7" s="209" t="s">
        <v>164</v>
      </c>
      <c r="B7" s="209" t="s">
        <v>165</v>
      </c>
      <c r="C7" s="211" t="s">
        <v>166</v>
      </c>
      <c r="D7" s="209" t="s">
        <v>124</v>
      </c>
      <c r="E7" s="209" t="s">
        <v>167</v>
      </c>
      <c r="F7" s="209" t="s">
        <v>168</v>
      </c>
      <c r="G7" s="209" t="s">
        <v>169</v>
      </c>
      <c r="H7" s="154"/>
      <c r="I7" s="239"/>
      <c r="J7" s="235" t="s">
        <v>170</v>
      </c>
      <c r="K7" s="153" t="s">
        <v>149</v>
      </c>
      <c r="L7" s="153" t="s">
        <v>171</v>
      </c>
      <c r="M7" s="154" t="s">
        <v>172</v>
      </c>
      <c r="N7" s="155" t="s">
        <v>173</v>
      </c>
      <c r="O7" s="155" t="s">
        <v>174</v>
      </c>
      <c r="AA7" s="134">
        <f>IF(OR(I7="Fail",ISBLANK(I7)),INDEX('Issue Code Table'!C:C,MATCH(L:L,'Issue Code Table'!A:A,0)),IF(K7="Critical",6,IF(K7="Significant",5,IF(K7="Moderate",3,2))))</f>
        <v>6</v>
      </c>
    </row>
    <row r="8" spans="1:27" ht="59.25" customHeight="1" x14ac:dyDescent="0.25">
      <c r="A8" s="209" t="s">
        <v>175</v>
      </c>
      <c r="B8" s="209" t="s">
        <v>165</v>
      </c>
      <c r="C8" s="211" t="s">
        <v>166</v>
      </c>
      <c r="D8" s="209" t="s">
        <v>124</v>
      </c>
      <c r="E8" s="209" t="s">
        <v>176</v>
      </c>
      <c r="F8" s="218" t="s">
        <v>177</v>
      </c>
      <c r="G8" s="218" t="s">
        <v>178</v>
      </c>
      <c r="H8" s="154"/>
      <c r="I8" s="239"/>
      <c r="J8" s="153"/>
      <c r="K8" s="153" t="s">
        <v>179</v>
      </c>
      <c r="L8" s="153" t="s">
        <v>180</v>
      </c>
      <c r="M8" s="155" t="s">
        <v>181</v>
      </c>
      <c r="N8" s="155" t="s">
        <v>182</v>
      </c>
      <c r="O8" s="155"/>
      <c r="AA8" s="134">
        <f>IF(OR(I8="Fail",ISBLANK(I8)),INDEX('Issue Code Table'!C:C,MATCH(L:L,'Issue Code Table'!A:A,0)),IF(K8="Critical",6,IF(K8="Significant",5,IF(K8="Moderate",3,2))))</f>
        <v>4</v>
      </c>
    </row>
    <row r="9" spans="1:27" ht="100" x14ac:dyDescent="0.25">
      <c r="A9" s="209" t="s">
        <v>183</v>
      </c>
      <c r="B9" s="209" t="s">
        <v>165</v>
      </c>
      <c r="C9" s="211" t="s">
        <v>166</v>
      </c>
      <c r="D9" s="209" t="s">
        <v>124</v>
      </c>
      <c r="E9" s="209" t="s">
        <v>184</v>
      </c>
      <c r="F9" s="209" t="s">
        <v>185</v>
      </c>
      <c r="G9" s="209" t="s">
        <v>186</v>
      </c>
      <c r="H9" s="154"/>
      <c r="I9" s="239"/>
      <c r="J9" s="235" t="s">
        <v>187</v>
      </c>
      <c r="K9" s="153" t="s">
        <v>149</v>
      </c>
      <c r="L9" s="153" t="s">
        <v>188</v>
      </c>
      <c r="M9" s="154" t="s">
        <v>189</v>
      </c>
      <c r="N9" s="155" t="s">
        <v>190</v>
      </c>
      <c r="O9" s="155" t="s">
        <v>191</v>
      </c>
      <c r="AA9" s="134">
        <f>IF(OR(I9="Fail",ISBLANK(I9)),INDEX('Issue Code Table'!C:C,MATCH(L:L,'Issue Code Table'!A:A,0)),IF(K9="Critical",6,IF(K9="Significant",5,IF(K9="Moderate",3,2))))</f>
        <v>5</v>
      </c>
    </row>
    <row r="10" spans="1:27" ht="62.5" x14ac:dyDescent="0.25">
      <c r="A10" s="209" t="s">
        <v>192</v>
      </c>
      <c r="B10" s="209" t="s">
        <v>165</v>
      </c>
      <c r="C10" s="211" t="s">
        <v>166</v>
      </c>
      <c r="D10" s="209" t="s">
        <v>124</v>
      </c>
      <c r="E10" s="209" t="s">
        <v>193</v>
      </c>
      <c r="F10" s="209" t="s">
        <v>194</v>
      </c>
      <c r="G10" s="209" t="s">
        <v>195</v>
      </c>
      <c r="H10" s="154"/>
      <c r="I10" s="239"/>
      <c r="J10" s="153"/>
      <c r="K10" s="153" t="s">
        <v>179</v>
      </c>
      <c r="L10" s="153" t="s">
        <v>196</v>
      </c>
      <c r="M10" s="155" t="s">
        <v>197</v>
      </c>
      <c r="N10" s="155" t="s">
        <v>198</v>
      </c>
      <c r="O10" s="155"/>
      <c r="AA10" s="134">
        <f>IF(OR(I10="Fail",ISBLANK(I10)),INDEX('Issue Code Table'!C:C,MATCH(L:L,'Issue Code Table'!A:A,0)),IF(K10="Critical",6,IF(K10="Significant",5,IF(K10="Moderate",3,2))))</f>
        <v>3</v>
      </c>
    </row>
    <row r="11" spans="1:27" ht="87.5" x14ac:dyDescent="0.25">
      <c r="A11" s="209" t="s">
        <v>199</v>
      </c>
      <c r="B11" s="81" t="s">
        <v>200</v>
      </c>
      <c r="C11" s="81" t="s">
        <v>201</v>
      </c>
      <c r="D11" s="209" t="s">
        <v>124</v>
      </c>
      <c r="E11" s="81" t="s">
        <v>202</v>
      </c>
      <c r="F11" s="81" t="s">
        <v>203</v>
      </c>
      <c r="G11" s="81" t="s">
        <v>204</v>
      </c>
      <c r="H11" s="81"/>
      <c r="I11" s="239"/>
      <c r="J11" s="226"/>
      <c r="K11" s="153" t="s">
        <v>149</v>
      </c>
      <c r="L11" s="227" t="s">
        <v>205</v>
      </c>
      <c r="M11" s="228" t="s">
        <v>206</v>
      </c>
      <c r="N11" s="155" t="s">
        <v>207</v>
      </c>
      <c r="O11" s="155" t="s">
        <v>208</v>
      </c>
      <c r="AA11" s="134">
        <f>IF(OR(I11="Fail",ISBLANK(I11)),INDEX('Issue Code Table'!C:C,MATCH(L:L,'Issue Code Table'!A:A,0)),IF(K11="Critical",6,IF(K11="Significant",5,IF(K11="Moderate",3,2))))</f>
        <v>5</v>
      </c>
    </row>
    <row r="12" spans="1:27" ht="81" customHeight="1" x14ac:dyDescent="0.25">
      <c r="A12" s="209" t="s">
        <v>209</v>
      </c>
      <c r="B12" s="209" t="s">
        <v>210</v>
      </c>
      <c r="C12" s="211" t="s">
        <v>211</v>
      </c>
      <c r="D12" s="209" t="s">
        <v>124</v>
      </c>
      <c r="E12" s="209" t="s">
        <v>212</v>
      </c>
      <c r="F12" s="209" t="s">
        <v>213</v>
      </c>
      <c r="G12" s="209" t="s">
        <v>214</v>
      </c>
      <c r="H12" s="154"/>
      <c r="I12" s="239"/>
      <c r="J12" s="153"/>
      <c r="K12" s="153" t="s">
        <v>149</v>
      </c>
      <c r="L12" s="153" t="s">
        <v>215</v>
      </c>
      <c r="M12" s="154" t="s">
        <v>216</v>
      </c>
      <c r="N12" s="155" t="s">
        <v>217</v>
      </c>
      <c r="O12" s="155" t="s">
        <v>218</v>
      </c>
      <c r="AA12" s="134">
        <f>IF(OR(I12="Fail",ISBLANK(I12)),INDEX('Issue Code Table'!C:C,MATCH(L:L,'Issue Code Table'!A:A,0)),IF(K12="Critical",6,IF(K12="Significant",5,IF(K12="Moderate",3,2))))</f>
        <v>5</v>
      </c>
    </row>
    <row r="13" spans="1:27" ht="90.75" customHeight="1" x14ac:dyDescent="0.25">
      <c r="A13" s="209" t="s">
        <v>219</v>
      </c>
      <c r="B13" s="209" t="s">
        <v>210</v>
      </c>
      <c r="C13" s="211" t="s">
        <v>211</v>
      </c>
      <c r="D13" s="209" t="s">
        <v>124</v>
      </c>
      <c r="E13" s="209" t="s">
        <v>220</v>
      </c>
      <c r="F13" s="209" t="s">
        <v>221</v>
      </c>
      <c r="G13" s="209" t="s">
        <v>222</v>
      </c>
      <c r="H13" s="154"/>
      <c r="I13" s="239"/>
      <c r="J13" s="153"/>
      <c r="K13" s="153" t="s">
        <v>149</v>
      </c>
      <c r="L13" s="153" t="s">
        <v>223</v>
      </c>
      <c r="M13" s="154" t="s">
        <v>224</v>
      </c>
      <c r="N13" s="155" t="s">
        <v>225</v>
      </c>
      <c r="O13" s="155" t="s">
        <v>226</v>
      </c>
      <c r="AA13" s="134">
        <f>IF(OR(I13="Fail",ISBLANK(I13)),INDEX('Issue Code Table'!C:C,MATCH(L:L,'Issue Code Table'!A:A,0)),IF(K13="Critical",6,IF(K13="Significant",5,IF(K13="Moderate",3,2))))</f>
        <v>5</v>
      </c>
    </row>
    <row r="14" spans="1:27" ht="50" x14ac:dyDescent="0.25">
      <c r="A14" s="209" t="s">
        <v>227</v>
      </c>
      <c r="B14" s="209" t="s">
        <v>210</v>
      </c>
      <c r="C14" s="211" t="s">
        <v>211</v>
      </c>
      <c r="D14" s="209" t="s">
        <v>124</v>
      </c>
      <c r="E14" s="209" t="s">
        <v>228</v>
      </c>
      <c r="F14" s="209" t="s">
        <v>229</v>
      </c>
      <c r="G14" s="209" t="s">
        <v>230</v>
      </c>
      <c r="H14" s="154"/>
      <c r="I14" s="239"/>
      <c r="J14" s="153"/>
      <c r="K14" s="153" t="s">
        <v>149</v>
      </c>
      <c r="L14" s="153" t="s">
        <v>231</v>
      </c>
      <c r="M14" s="154" t="s">
        <v>232</v>
      </c>
      <c r="N14" s="155" t="s">
        <v>233</v>
      </c>
      <c r="O14" s="155" t="s">
        <v>234</v>
      </c>
      <c r="AA14" s="134">
        <f>IF(OR(I14="Fail",ISBLANK(I14)),INDEX('Issue Code Table'!C:C,MATCH(L:L,'Issue Code Table'!A:A,0)),IF(K14="Critical",6,IF(K14="Significant",5,IF(K14="Moderate",3,2))))</f>
        <v>5</v>
      </c>
    </row>
    <row r="15" spans="1:27" ht="126.75" customHeight="1" x14ac:dyDescent="0.25">
      <c r="A15" s="209" t="s">
        <v>235</v>
      </c>
      <c r="B15" s="209" t="s">
        <v>236</v>
      </c>
      <c r="C15" s="211" t="s">
        <v>237</v>
      </c>
      <c r="D15" s="209" t="s">
        <v>124</v>
      </c>
      <c r="E15" s="209" t="s">
        <v>238</v>
      </c>
      <c r="F15" s="209" t="s">
        <v>239</v>
      </c>
      <c r="G15" s="209" t="s">
        <v>240</v>
      </c>
      <c r="H15" s="154"/>
      <c r="I15" s="239"/>
      <c r="J15" s="153"/>
      <c r="K15" s="153" t="s">
        <v>179</v>
      </c>
      <c r="L15" s="153" t="s">
        <v>241</v>
      </c>
      <c r="M15" s="155" t="s">
        <v>242</v>
      </c>
      <c r="N15" s="155" t="s">
        <v>243</v>
      </c>
      <c r="O15" s="155"/>
      <c r="AA15" s="134">
        <f>IF(OR(I15="Fail",ISBLANK(I15)),INDEX('Issue Code Table'!C:C,MATCH(L:L,'Issue Code Table'!A:A,0)),IF(K15="Critical",6,IF(K15="Significant",5,IF(K15="Moderate",3,2))))</f>
        <v>2</v>
      </c>
    </row>
    <row r="16" spans="1:27" ht="99.75" customHeight="1" x14ac:dyDescent="0.25">
      <c r="A16" s="209" t="s">
        <v>244</v>
      </c>
      <c r="B16" s="209" t="s">
        <v>245</v>
      </c>
      <c r="C16" s="211" t="s">
        <v>246</v>
      </c>
      <c r="D16" s="209" t="s">
        <v>124</v>
      </c>
      <c r="E16" s="209" t="s">
        <v>247</v>
      </c>
      <c r="F16" s="209" t="s">
        <v>248</v>
      </c>
      <c r="G16" s="209" t="s">
        <v>249</v>
      </c>
      <c r="H16" s="154"/>
      <c r="I16" s="239"/>
      <c r="J16" s="153"/>
      <c r="K16" s="153" t="s">
        <v>149</v>
      </c>
      <c r="L16" s="153" t="s">
        <v>250</v>
      </c>
      <c r="M16" s="155" t="s">
        <v>251</v>
      </c>
      <c r="N16" s="155" t="s">
        <v>252</v>
      </c>
      <c r="O16" s="155" t="s">
        <v>253</v>
      </c>
      <c r="AA16" s="134" t="e">
        <f>IF(OR(I16="Fail",ISBLANK(I16)),INDEX('Issue Code Table'!C:C,MATCH(L:L,'Issue Code Table'!A:A,0)),IF(K16="Critical",6,IF(K16="Significant",5,IF(K16="Moderate",3,2))))</f>
        <v>#N/A</v>
      </c>
    </row>
    <row r="17" spans="1:27" ht="54" customHeight="1" x14ac:dyDescent="0.25">
      <c r="A17" s="209" t="s">
        <v>254</v>
      </c>
      <c r="B17" s="209" t="s">
        <v>255</v>
      </c>
      <c r="C17" s="211" t="s">
        <v>256</v>
      </c>
      <c r="D17" s="209" t="s">
        <v>124</v>
      </c>
      <c r="E17" s="209" t="s">
        <v>257</v>
      </c>
      <c r="F17" s="209" t="s">
        <v>258</v>
      </c>
      <c r="G17" s="209" t="s">
        <v>259</v>
      </c>
      <c r="H17" s="154"/>
      <c r="I17" s="239"/>
      <c r="J17" s="153"/>
      <c r="K17" s="153" t="s">
        <v>149</v>
      </c>
      <c r="L17" s="153" t="s">
        <v>260</v>
      </c>
      <c r="M17" s="155" t="s">
        <v>261</v>
      </c>
      <c r="N17" s="155" t="s">
        <v>262</v>
      </c>
      <c r="O17" s="155" t="s">
        <v>263</v>
      </c>
      <c r="AA17" s="134" t="e">
        <f>IF(OR(I17="Fail",ISBLANK(I17)),INDEX('Issue Code Table'!C:C,MATCH(L:L,'Issue Code Table'!A:A,0)),IF(K17="Critical",6,IF(K17="Significant",5,IF(K17="Moderate",3,2))))</f>
        <v>#N/A</v>
      </c>
    </row>
    <row r="18" spans="1:27" ht="100.5" customHeight="1" x14ac:dyDescent="0.25">
      <c r="A18" s="209" t="s">
        <v>264</v>
      </c>
      <c r="B18" s="209" t="s">
        <v>265</v>
      </c>
      <c r="C18" s="211" t="s">
        <v>266</v>
      </c>
      <c r="D18" s="209" t="s">
        <v>124</v>
      </c>
      <c r="E18" s="209" t="s">
        <v>267</v>
      </c>
      <c r="F18" s="209" t="s">
        <v>268</v>
      </c>
      <c r="G18" s="209" t="s">
        <v>269</v>
      </c>
      <c r="H18" s="154"/>
      <c r="I18" s="239"/>
      <c r="J18" s="153"/>
      <c r="K18" s="153" t="s">
        <v>179</v>
      </c>
      <c r="L18" s="153" t="s">
        <v>270</v>
      </c>
      <c r="M18" s="154" t="s">
        <v>271</v>
      </c>
      <c r="N18" s="155" t="s">
        <v>272</v>
      </c>
      <c r="O18" s="155"/>
      <c r="AA18" s="134">
        <f>IF(OR(I18="Fail",ISBLANK(I18)),INDEX('Issue Code Table'!C:C,MATCH(L:L,'Issue Code Table'!A:A,0)),IF(K18="Critical",6,IF(K18="Significant",5,IF(K18="Moderate",3,2))))</f>
        <v>3</v>
      </c>
    </row>
    <row r="19" spans="1:27" ht="87.5" x14ac:dyDescent="0.25">
      <c r="A19" s="209" t="s">
        <v>273</v>
      </c>
      <c r="B19" s="209" t="s">
        <v>274</v>
      </c>
      <c r="C19" s="211" t="s">
        <v>275</v>
      </c>
      <c r="D19" s="209" t="s">
        <v>124</v>
      </c>
      <c r="E19" s="209" t="s">
        <v>276</v>
      </c>
      <c r="F19" s="215" t="s">
        <v>277</v>
      </c>
      <c r="G19" s="209" t="s">
        <v>278</v>
      </c>
      <c r="H19" s="154"/>
      <c r="I19" s="239"/>
      <c r="J19" s="153"/>
      <c r="K19" s="153" t="s">
        <v>179</v>
      </c>
      <c r="L19" s="153" t="s">
        <v>279</v>
      </c>
      <c r="M19" s="154" t="s">
        <v>280</v>
      </c>
      <c r="N19" s="155" t="s">
        <v>281</v>
      </c>
      <c r="O19" s="155"/>
      <c r="AA19" s="134">
        <f>IF(OR(I19="Fail",ISBLANK(I19)),INDEX('Issue Code Table'!C:C,MATCH(L:L,'Issue Code Table'!A:A,0)),IF(K19="Critical",6,IF(K19="Significant",5,IF(K19="Moderate",3,2))))</f>
        <v>4</v>
      </c>
    </row>
    <row r="20" spans="1:27" ht="112.5" x14ac:dyDescent="0.25">
      <c r="A20" s="209" t="s">
        <v>282</v>
      </c>
      <c r="B20" s="209" t="s">
        <v>283</v>
      </c>
      <c r="C20" s="211" t="s">
        <v>284</v>
      </c>
      <c r="D20" s="209" t="s">
        <v>124</v>
      </c>
      <c r="E20" s="209" t="s">
        <v>285</v>
      </c>
      <c r="F20" s="209" t="s">
        <v>286</v>
      </c>
      <c r="G20" s="209" t="s">
        <v>287</v>
      </c>
      <c r="H20" s="154"/>
      <c r="I20" s="239"/>
      <c r="J20" s="153"/>
      <c r="K20" s="153" t="s">
        <v>179</v>
      </c>
      <c r="L20" s="153" t="s">
        <v>279</v>
      </c>
      <c r="M20" s="154" t="s">
        <v>280</v>
      </c>
      <c r="N20" s="155" t="s">
        <v>288</v>
      </c>
      <c r="O20" s="155"/>
      <c r="AA20" s="134">
        <f>IF(OR(I20="Fail",ISBLANK(I20)),INDEX('Issue Code Table'!C:C,MATCH(L:L,'Issue Code Table'!A:A,0)),IF(K20="Critical",6,IF(K20="Significant",5,IF(K20="Moderate",3,2))))</f>
        <v>4</v>
      </c>
    </row>
    <row r="21" spans="1:27" ht="50" x14ac:dyDescent="0.25">
      <c r="A21" s="209" t="s">
        <v>289</v>
      </c>
      <c r="B21" s="209" t="s">
        <v>290</v>
      </c>
      <c r="C21" s="211" t="s">
        <v>291</v>
      </c>
      <c r="D21" s="209" t="s">
        <v>124</v>
      </c>
      <c r="E21" s="209" t="s">
        <v>292</v>
      </c>
      <c r="F21" s="209" t="s">
        <v>293</v>
      </c>
      <c r="G21" s="209" t="s">
        <v>294</v>
      </c>
      <c r="H21" s="154"/>
      <c r="I21" s="239"/>
      <c r="J21" s="153"/>
      <c r="K21" s="153" t="s">
        <v>179</v>
      </c>
      <c r="L21" s="153" t="s">
        <v>295</v>
      </c>
      <c r="M21" s="155" t="s">
        <v>296</v>
      </c>
      <c r="N21" s="155" t="s">
        <v>297</v>
      </c>
      <c r="O21" s="155"/>
      <c r="AA21" s="134">
        <f>IF(OR(I21="Fail",ISBLANK(I21)),INDEX('Issue Code Table'!C:C,MATCH(L:L,'Issue Code Table'!A:A,0)),IF(K21="Critical",6,IF(K21="Significant",5,IF(K21="Moderate",3,2))))</f>
        <v>4</v>
      </c>
    </row>
    <row r="22" spans="1:27" ht="87.5" x14ac:dyDescent="0.25">
      <c r="A22" s="209" t="s">
        <v>298</v>
      </c>
      <c r="B22" s="219" t="s">
        <v>274</v>
      </c>
      <c r="C22" s="220" t="s">
        <v>275</v>
      </c>
      <c r="D22" s="209" t="s">
        <v>124</v>
      </c>
      <c r="E22" s="221" t="s">
        <v>299</v>
      </c>
      <c r="F22" s="221" t="s">
        <v>300</v>
      </c>
      <c r="G22" s="221" t="s">
        <v>301</v>
      </c>
      <c r="H22" s="154"/>
      <c r="I22" s="239"/>
      <c r="J22" s="156"/>
      <c r="K22" s="153" t="s">
        <v>179</v>
      </c>
      <c r="L22" s="153" t="s">
        <v>302</v>
      </c>
      <c r="M22" s="155" t="s">
        <v>303</v>
      </c>
      <c r="N22" s="155" t="s">
        <v>304</v>
      </c>
      <c r="O22" s="155"/>
      <c r="AA22" s="134">
        <f>IF(OR(I22="Fail",ISBLANK(I22)),INDEX('Issue Code Table'!C:C,MATCH(L:L,'Issue Code Table'!A:A,0)),IF(K22="Critical",6,IF(K22="Significant",5,IF(K22="Moderate",3,2))))</f>
        <v>2</v>
      </c>
    </row>
    <row r="23" spans="1:27" ht="150" x14ac:dyDescent="0.25">
      <c r="A23" s="209" t="s">
        <v>305</v>
      </c>
      <c r="B23" s="219" t="s">
        <v>306</v>
      </c>
      <c r="C23" s="220" t="s">
        <v>307</v>
      </c>
      <c r="D23" s="209" t="s">
        <v>124</v>
      </c>
      <c r="E23" s="221" t="s">
        <v>308</v>
      </c>
      <c r="F23" s="221" t="s">
        <v>309</v>
      </c>
      <c r="G23" s="221" t="s">
        <v>310</v>
      </c>
      <c r="H23" s="154"/>
      <c r="I23" s="239"/>
      <c r="J23" s="156"/>
      <c r="K23" s="226" t="s">
        <v>139</v>
      </c>
      <c r="L23" s="81" t="s">
        <v>311</v>
      </c>
      <c r="M23" s="252" t="s">
        <v>312</v>
      </c>
      <c r="N23" s="155" t="s">
        <v>304</v>
      </c>
      <c r="O23" s="155"/>
      <c r="AA23" s="134">
        <f>IF(OR(I23="Fail",ISBLANK(I23)),INDEX('Issue Code Table'!C:C,MATCH(L:L,'Issue Code Table'!A:A,0)),IF(K23="Critical",6,IF(K23="Significant",5,IF(K23="Moderate",3,2))))</f>
        <v>2</v>
      </c>
    </row>
    <row r="24" spans="1:27" ht="18.649999999999999" customHeight="1" x14ac:dyDescent="0.25">
      <c r="A24" s="157"/>
      <c r="B24" s="157"/>
      <c r="C24" s="157"/>
      <c r="D24" s="157"/>
      <c r="E24" s="157"/>
      <c r="F24" s="157"/>
      <c r="G24" s="157"/>
      <c r="H24" s="157"/>
      <c r="I24" s="157"/>
      <c r="J24" s="157"/>
      <c r="K24" s="157"/>
      <c r="L24" s="157"/>
      <c r="M24" s="157"/>
      <c r="N24" s="157"/>
      <c r="O24" s="157"/>
      <c r="AA24" s="157"/>
    </row>
    <row r="25" spans="1:27" hidden="1" x14ac:dyDescent="0.25">
      <c r="H25" s="158" t="s">
        <v>56</v>
      </c>
    </row>
    <row r="26" spans="1:27" hidden="1" x14ac:dyDescent="0.25">
      <c r="H26" s="158" t="s">
        <v>57</v>
      </c>
    </row>
    <row r="27" spans="1:27" hidden="1" x14ac:dyDescent="0.25">
      <c r="H27" s="158" t="s">
        <v>45</v>
      </c>
    </row>
    <row r="28" spans="1:27" hidden="1" x14ac:dyDescent="0.25">
      <c r="H28" s="158" t="s">
        <v>313</v>
      </c>
    </row>
    <row r="29" spans="1:27" hidden="1" x14ac:dyDescent="0.25"/>
    <row r="30" spans="1:27" hidden="1" x14ac:dyDescent="0.25">
      <c r="H30" s="158" t="s">
        <v>314</v>
      </c>
    </row>
    <row r="31" spans="1:27" hidden="1" x14ac:dyDescent="0.25">
      <c r="H31" s="158" t="s">
        <v>128</v>
      </c>
    </row>
    <row r="32" spans="1:27" hidden="1" x14ac:dyDescent="0.25">
      <c r="H32" s="158" t="s">
        <v>149</v>
      </c>
    </row>
    <row r="33" spans="8:8" hidden="1" x14ac:dyDescent="0.25">
      <c r="H33" s="158" t="s">
        <v>179</v>
      </c>
    </row>
    <row r="34" spans="8:8" hidden="1" x14ac:dyDescent="0.25">
      <c r="H34" s="158" t="s">
        <v>139</v>
      </c>
    </row>
    <row r="35" spans="8:8" hidden="1" x14ac:dyDescent="0.25"/>
    <row r="36" spans="8:8" hidden="1" x14ac:dyDescent="0.25"/>
    <row r="37" spans="8:8" hidden="1" x14ac:dyDescent="0.25"/>
    <row r="38" spans="8:8" hidden="1" x14ac:dyDescent="0.25"/>
    <row r="39" spans="8:8" hidden="1" x14ac:dyDescent="0.25"/>
    <row r="40" spans="8:8" hidden="1" x14ac:dyDescent="0.25"/>
    <row r="41" spans="8:8" hidden="1" x14ac:dyDescent="0.25"/>
    <row r="42" spans="8:8" hidden="1" x14ac:dyDescent="0.25"/>
    <row r="43" spans="8:8" hidden="1" x14ac:dyDescent="0.25"/>
  </sheetData>
  <protectedRanges>
    <protectedRange password="E1A2" sqref="AA2" name="Range1"/>
    <protectedRange password="E1A2" sqref="L3" name="Range1_1_3"/>
    <protectedRange password="E1A2" sqref="L11:M11" name="Range1_3"/>
  </protectedRanges>
  <autoFilter ref="A2:O23" xr:uid="{06F6B819-49BB-466B-B2F7-A0E6D2F85086}"/>
  <phoneticPr fontId="16" type="noConversion"/>
  <conditionalFormatting sqref="L3:L23">
    <cfRule type="expression" dxfId="23" priority="12">
      <formula>ISERROR(AA3)</formula>
    </cfRule>
  </conditionalFormatting>
  <conditionalFormatting sqref="I3:I23">
    <cfRule type="cellIs" dxfId="22" priority="1" stopIfTrue="1" operator="equal">
      <formula>"Fail"</formula>
    </cfRule>
    <cfRule type="cellIs" dxfId="21" priority="2" stopIfTrue="1" operator="equal">
      <formula>"Pass"</formula>
    </cfRule>
    <cfRule type="cellIs" dxfId="20" priority="3" stopIfTrue="1" operator="equal">
      <formula>"Info"</formula>
    </cfRule>
  </conditionalFormatting>
  <dataValidations count="2">
    <dataValidation type="list" allowBlank="1" showInputMessage="1" showErrorMessage="1" sqref="K3:K23" xr:uid="{00000000-0002-0000-0300-000001000000}">
      <formula1>$H$31:$H$34</formula1>
    </dataValidation>
    <dataValidation type="list" allowBlank="1" showInputMessage="1" showErrorMessage="1" sqref="I3:I23" xr:uid="{00000000-0002-0000-0300-000002000000}">
      <formula1>$H$25:$H$28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A4D39-01FB-4429-9408-52C39E08D5FB}">
  <sheetPr codeName="Sheet9"/>
  <dimension ref="A1:AD124"/>
  <sheetViews>
    <sheetView topLeftCell="A53" zoomScale="80" zoomScaleNormal="80" workbookViewId="0">
      <selection activeCell="A3" sqref="A3:A54"/>
    </sheetView>
  </sheetViews>
  <sheetFormatPr defaultColWidth="18.7265625" defaultRowHeight="51" customHeight="1" x14ac:dyDescent="0.25"/>
  <cols>
    <col min="1" max="1" width="16.81640625" style="159" customWidth="1"/>
    <col min="2" max="2" width="7.81640625" style="159" bestFit="1" customWidth="1"/>
    <col min="3" max="3" width="19.26953125" style="159" bestFit="1" customWidth="1"/>
    <col min="4" max="4" width="12.81640625" style="159" bestFit="1" customWidth="1"/>
    <col min="5" max="5" width="12.81640625" style="159" customWidth="1"/>
    <col min="6" max="6" width="23.54296875" style="159" customWidth="1"/>
    <col min="7" max="7" width="40.7265625" style="159" customWidth="1"/>
    <col min="8" max="8" width="68.453125" style="159" customWidth="1"/>
    <col min="9" max="9" width="20.1796875" style="159" customWidth="1"/>
    <col min="10" max="10" width="31.7265625" style="159" customWidth="1"/>
    <col min="11" max="11" width="19.54296875" style="159" customWidth="1"/>
    <col min="12" max="12" width="30.81640625" style="159" hidden="1" customWidth="1"/>
    <col min="13" max="13" width="25.7265625" style="159" customWidth="1"/>
    <col min="14" max="14" width="14.7265625" style="159" customWidth="1"/>
    <col min="15" max="15" width="15.26953125" style="159" customWidth="1"/>
    <col min="16" max="16" width="62.1796875" style="159" customWidth="1"/>
    <col min="17" max="17" width="4.7265625" style="159" customWidth="1"/>
    <col min="18" max="18" width="16.26953125" style="159" customWidth="1"/>
    <col min="19" max="19" width="29.26953125" style="159" customWidth="1"/>
    <col min="20" max="20" width="36.7265625" style="159" customWidth="1"/>
    <col min="21" max="21" width="91.26953125" style="159" customWidth="1"/>
    <col min="22" max="22" width="76.1796875" style="159" hidden="1" customWidth="1"/>
    <col min="23" max="23" width="33.7265625" style="159" hidden="1" customWidth="1"/>
    <col min="24" max="26" width="9.26953125" style="159" customWidth="1"/>
    <col min="27" max="27" width="21" style="177" hidden="1" customWidth="1"/>
    <col min="29" max="16384" width="18.7265625" style="159"/>
  </cols>
  <sheetData>
    <row r="1" spans="1:30" s="171" customFormat="1" ht="14" x14ac:dyDescent="0.25">
      <c r="A1" s="178" t="s">
        <v>55</v>
      </c>
      <c r="B1" s="178"/>
      <c r="C1" s="178"/>
      <c r="D1" s="178"/>
      <c r="E1" s="178"/>
      <c r="F1" s="179"/>
      <c r="G1" s="178"/>
      <c r="H1" s="178"/>
      <c r="I1" s="178"/>
      <c r="J1" s="178"/>
      <c r="K1" s="178"/>
      <c r="L1" s="180"/>
      <c r="M1" s="162"/>
      <c r="N1" s="162"/>
      <c r="O1" s="162"/>
      <c r="P1" s="162"/>
      <c r="Q1" s="162"/>
      <c r="R1" s="161"/>
      <c r="S1" s="161"/>
      <c r="T1" s="161"/>
      <c r="U1" s="161"/>
      <c r="V1" s="174"/>
      <c r="W1" s="174"/>
      <c r="X1" s="175"/>
      <c r="Y1" s="174"/>
      <c r="Z1" s="174"/>
      <c r="AA1" s="161"/>
      <c r="AC1" s="174"/>
      <c r="AD1" s="174"/>
    </row>
    <row r="2" spans="1:30" ht="28" x14ac:dyDescent="0.25">
      <c r="A2" s="181" t="s">
        <v>315</v>
      </c>
      <c r="B2" s="181" t="s">
        <v>106</v>
      </c>
      <c r="C2" s="151" t="s">
        <v>107</v>
      </c>
      <c r="D2" s="181" t="s">
        <v>108</v>
      </c>
      <c r="E2" s="181" t="s">
        <v>316</v>
      </c>
      <c r="F2" s="181" t="s">
        <v>317</v>
      </c>
      <c r="G2" s="181" t="s">
        <v>109</v>
      </c>
      <c r="H2" s="181" t="s">
        <v>110</v>
      </c>
      <c r="I2" s="181" t="s">
        <v>111</v>
      </c>
      <c r="J2" s="181" t="s">
        <v>112</v>
      </c>
      <c r="K2" s="181" t="s">
        <v>113</v>
      </c>
      <c r="L2" s="182" t="s">
        <v>318</v>
      </c>
      <c r="M2" s="181" t="s">
        <v>114</v>
      </c>
      <c r="N2" s="181" t="s">
        <v>115</v>
      </c>
      <c r="O2" s="181" t="s">
        <v>116</v>
      </c>
      <c r="P2" s="181" t="s">
        <v>117</v>
      </c>
      <c r="Q2" s="163"/>
      <c r="R2" s="223" t="s">
        <v>319</v>
      </c>
      <c r="S2" s="223" t="s">
        <v>320</v>
      </c>
      <c r="T2" s="223" t="s">
        <v>321</v>
      </c>
      <c r="U2" s="223" t="s">
        <v>322</v>
      </c>
      <c r="V2" s="232" t="s">
        <v>323</v>
      </c>
      <c r="W2" s="232" t="s">
        <v>324</v>
      </c>
      <c r="X2" s="169"/>
      <c r="Y2" s="169"/>
      <c r="Z2" s="169"/>
      <c r="AA2" s="176" t="s">
        <v>120</v>
      </c>
      <c r="AC2" s="169"/>
      <c r="AD2" s="169"/>
    </row>
    <row r="3" spans="1:30" ht="124.5" customHeight="1" x14ac:dyDescent="0.25">
      <c r="A3" s="209" t="s">
        <v>325</v>
      </c>
      <c r="B3" s="233" t="s">
        <v>326</v>
      </c>
      <c r="C3" s="234" t="s">
        <v>327</v>
      </c>
      <c r="D3" s="209" t="s">
        <v>124</v>
      </c>
      <c r="E3" s="209" t="s">
        <v>328</v>
      </c>
      <c r="F3" s="201" t="s">
        <v>329</v>
      </c>
      <c r="G3" s="201" t="s">
        <v>330</v>
      </c>
      <c r="H3" s="201" t="s">
        <v>331</v>
      </c>
      <c r="I3" s="201" t="s">
        <v>332</v>
      </c>
      <c r="J3" s="164"/>
      <c r="K3" s="239"/>
      <c r="L3" s="164" t="s">
        <v>333</v>
      </c>
      <c r="M3" s="164"/>
      <c r="N3" s="164" t="s">
        <v>149</v>
      </c>
      <c r="O3" s="164" t="s">
        <v>334</v>
      </c>
      <c r="P3" s="241" t="s">
        <v>335</v>
      </c>
      <c r="Q3" s="165"/>
      <c r="R3" s="164">
        <v>1</v>
      </c>
      <c r="S3" s="164">
        <v>1.1000000000000001</v>
      </c>
      <c r="T3" s="201" t="s">
        <v>336</v>
      </c>
      <c r="U3" s="201" t="s">
        <v>337</v>
      </c>
      <c r="V3" s="201" t="s">
        <v>338</v>
      </c>
      <c r="W3" s="201" t="s">
        <v>339</v>
      </c>
      <c r="X3" s="169"/>
      <c r="Y3" s="169"/>
      <c r="Z3" s="169"/>
      <c r="AA3" s="184">
        <v>5</v>
      </c>
      <c r="AC3" s="169"/>
      <c r="AD3" s="169"/>
    </row>
    <row r="4" spans="1:30" ht="63.75" customHeight="1" x14ac:dyDescent="0.25">
      <c r="A4" s="209" t="s">
        <v>340</v>
      </c>
      <c r="B4" s="202" t="s">
        <v>341</v>
      </c>
      <c r="C4" s="203" t="s">
        <v>342</v>
      </c>
      <c r="D4" s="209" t="s">
        <v>124</v>
      </c>
      <c r="E4" s="201" t="s">
        <v>343</v>
      </c>
      <c r="F4" s="201" t="s">
        <v>344</v>
      </c>
      <c r="G4" s="201" t="s">
        <v>345</v>
      </c>
      <c r="H4" s="201" t="s">
        <v>346</v>
      </c>
      <c r="I4" s="201" t="s">
        <v>347</v>
      </c>
      <c r="J4" s="164"/>
      <c r="K4" s="239"/>
      <c r="L4" s="164" t="s">
        <v>348</v>
      </c>
      <c r="M4" s="164"/>
      <c r="N4" s="164" t="s">
        <v>179</v>
      </c>
      <c r="O4" s="241" t="s">
        <v>349</v>
      </c>
      <c r="P4" s="241" t="s">
        <v>350</v>
      </c>
      <c r="Q4" s="165"/>
      <c r="R4" s="164">
        <v>1</v>
      </c>
      <c r="S4" s="164">
        <v>1.2</v>
      </c>
      <c r="T4" s="201" t="s">
        <v>351</v>
      </c>
      <c r="U4" s="201" t="s">
        <v>352</v>
      </c>
      <c r="V4" s="201" t="s">
        <v>353</v>
      </c>
      <c r="W4" s="201"/>
      <c r="X4" s="169"/>
      <c r="Y4" s="169"/>
      <c r="Z4" s="169"/>
      <c r="AA4" s="184">
        <v>4</v>
      </c>
      <c r="AC4" s="169"/>
      <c r="AD4" s="169"/>
    </row>
    <row r="5" spans="1:30" ht="86.25" customHeight="1" x14ac:dyDescent="0.25">
      <c r="A5" s="209" t="s">
        <v>354</v>
      </c>
      <c r="B5" s="204" t="s">
        <v>165</v>
      </c>
      <c r="C5" s="205" t="s">
        <v>166</v>
      </c>
      <c r="D5" s="209" t="s">
        <v>124</v>
      </c>
      <c r="E5" s="201" t="s">
        <v>343</v>
      </c>
      <c r="F5" s="206" t="s">
        <v>355</v>
      </c>
      <c r="G5" s="206" t="s">
        <v>356</v>
      </c>
      <c r="H5" s="201" t="s">
        <v>357</v>
      </c>
      <c r="I5" s="201" t="s">
        <v>358</v>
      </c>
      <c r="J5" s="164"/>
      <c r="K5" s="239"/>
      <c r="L5" s="164" t="s">
        <v>359</v>
      </c>
      <c r="M5" s="164"/>
      <c r="N5" s="164" t="s">
        <v>179</v>
      </c>
      <c r="O5" s="241" t="s">
        <v>360</v>
      </c>
      <c r="P5" s="241" t="s">
        <v>361</v>
      </c>
      <c r="Q5" s="165"/>
      <c r="R5" s="164">
        <v>1</v>
      </c>
      <c r="S5" s="164">
        <v>1.4</v>
      </c>
      <c r="T5" s="201" t="s">
        <v>362</v>
      </c>
      <c r="U5" s="201" t="s">
        <v>363</v>
      </c>
      <c r="V5" s="201" t="s">
        <v>364</v>
      </c>
      <c r="W5" s="201"/>
      <c r="X5" s="169"/>
      <c r="Y5" s="169"/>
      <c r="Z5" s="169"/>
      <c r="AA5" s="184">
        <v>4</v>
      </c>
      <c r="AC5" s="169"/>
      <c r="AD5" s="169"/>
    </row>
    <row r="6" spans="1:30" ht="112" x14ac:dyDescent="0.25">
      <c r="A6" s="209" t="s">
        <v>365</v>
      </c>
      <c r="B6" s="204" t="s">
        <v>326</v>
      </c>
      <c r="C6" s="205" t="s">
        <v>327</v>
      </c>
      <c r="D6" s="209" t="s">
        <v>124</v>
      </c>
      <c r="E6" s="201" t="s">
        <v>343</v>
      </c>
      <c r="F6" s="206" t="s">
        <v>366</v>
      </c>
      <c r="G6" s="206" t="s">
        <v>367</v>
      </c>
      <c r="H6" s="201" t="s">
        <v>368</v>
      </c>
      <c r="I6" s="201" t="s">
        <v>369</v>
      </c>
      <c r="J6" s="164"/>
      <c r="K6" s="239"/>
      <c r="L6" s="164" t="s">
        <v>370</v>
      </c>
      <c r="M6" s="164"/>
      <c r="N6" s="164" t="s">
        <v>179</v>
      </c>
      <c r="O6" s="241" t="s">
        <v>371</v>
      </c>
      <c r="P6" s="241" t="s">
        <v>372</v>
      </c>
      <c r="Q6" s="165"/>
      <c r="R6" s="164">
        <v>2</v>
      </c>
      <c r="S6" s="164">
        <v>2.1</v>
      </c>
      <c r="T6" s="201" t="s">
        <v>373</v>
      </c>
      <c r="U6" s="201" t="s">
        <v>374</v>
      </c>
      <c r="V6" s="201" t="s">
        <v>375</v>
      </c>
      <c r="W6" s="201"/>
      <c r="X6" s="169"/>
      <c r="Y6" s="169"/>
      <c r="Z6" s="169"/>
      <c r="AA6" s="184">
        <v>3</v>
      </c>
      <c r="AC6" s="169"/>
      <c r="AD6" s="169"/>
    </row>
    <row r="7" spans="1:30" ht="84" x14ac:dyDescent="0.25">
      <c r="A7" s="209" t="s">
        <v>376</v>
      </c>
      <c r="B7" s="206" t="s">
        <v>165</v>
      </c>
      <c r="C7" s="206" t="s">
        <v>166</v>
      </c>
      <c r="D7" s="209" t="s">
        <v>124</v>
      </c>
      <c r="E7" s="201" t="s">
        <v>343</v>
      </c>
      <c r="F7" s="206" t="s">
        <v>377</v>
      </c>
      <c r="G7" s="206" t="s">
        <v>378</v>
      </c>
      <c r="H7" s="201" t="s">
        <v>379</v>
      </c>
      <c r="I7" s="206" t="s">
        <v>380</v>
      </c>
      <c r="J7" s="164"/>
      <c r="K7" s="239"/>
      <c r="L7" s="164" t="s">
        <v>381</v>
      </c>
      <c r="M7" s="164"/>
      <c r="N7" s="164" t="s">
        <v>149</v>
      </c>
      <c r="O7" s="242" t="s">
        <v>382</v>
      </c>
      <c r="P7" s="242" t="s">
        <v>383</v>
      </c>
      <c r="Q7" s="165"/>
      <c r="R7" s="164">
        <v>2</v>
      </c>
      <c r="S7" s="164">
        <v>2.2000000000000002</v>
      </c>
      <c r="T7" s="201" t="s">
        <v>384</v>
      </c>
      <c r="U7" s="201" t="s">
        <v>385</v>
      </c>
      <c r="V7" s="201" t="s">
        <v>386</v>
      </c>
      <c r="W7" s="201" t="s">
        <v>387</v>
      </c>
      <c r="X7" s="169"/>
      <c r="Y7" s="169"/>
      <c r="Z7" s="169"/>
      <c r="AA7" s="184">
        <v>5</v>
      </c>
      <c r="AC7" s="169"/>
      <c r="AD7" s="169"/>
    </row>
    <row r="8" spans="1:30" ht="70" x14ac:dyDescent="0.25">
      <c r="A8" s="209" t="s">
        <v>388</v>
      </c>
      <c r="B8" s="204" t="s">
        <v>165</v>
      </c>
      <c r="C8" s="205" t="s">
        <v>166</v>
      </c>
      <c r="D8" s="209" t="s">
        <v>124</v>
      </c>
      <c r="E8" s="201" t="s">
        <v>343</v>
      </c>
      <c r="F8" s="206" t="s">
        <v>389</v>
      </c>
      <c r="G8" s="206" t="s">
        <v>390</v>
      </c>
      <c r="H8" s="201" t="s">
        <v>391</v>
      </c>
      <c r="I8" s="243" t="s">
        <v>392</v>
      </c>
      <c r="J8" s="164"/>
      <c r="K8" s="239"/>
      <c r="L8" s="164" t="s">
        <v>393</v>
      </c>
      <c r="M8" s="164"/>
      <c r="N8" s="164" t="s">
        <v>179</v>
      </c>
      <c r="O8" s="241" t="s">
        <v>394</v>
      </c>
      <c r="P8" s="241" t="s">
        <v>395</v>
      </c>
      <c r="Q8" s="165"/>
      <c r="R8" s="164">
        <v>2</v>
      </c>
      <c r="S8" s="164">
        <v>2.2999999999999998</v>
      </c>
      <c r="T8" s="201" t="s">
        <v>396</v>
      </c>
      <c r="U8" s="201" t="s">
        <v>397</v>
      </c>
      <c r="V8" s="201" t="s">
        <v>398</v>
      </c>
      <c r="W8" s="201"/>
      <c r="X8" s="169"/>
      <c r="Y8" s="169"/>
      <c r="Z8" s="169"/>
      <c r="AA8" s="184">
        <v>3</v>
      </c>
      <c r="AC8" s="169"/>
      <c r="AD8" s="169"/>
    </row>
    <row r="9" spans="1:30" ht="95.25" customHeight="1" x14ac:dyDescent="0.25">
      <c r="A9" s="209" t="s">
        <v>399</v>
      </c>
      <c r="B9" s="206" t="s">
        <v>326</v>
      </c>
      <c r="C9" s="206" t="s">
        <v>327</v>
      </c>
      <c r="D9" s="209" t="s">
        <v>124</v>
      </c>
      <c r="E9" s="209" t="s">
        <v>328</v>
      </c>
      <c r="F9" s="206" t="s">
        <v>400</v>
      </c>
      <c r="G9" s="206" t="s">
        <v>401</v>
      </c>
      <c r="H9" s="201" t="s">
        <v>402</v>
      </c>
      <c r="I9" s="206" t="s">
        <v>403</v>
      </c>
      <c r="J9" s="164"/>
      <c r="K9" s="239"/>
      <c r="L9" s="164" t="s">
        <v>404</v>
      </c>
      <c r="M9" s="164"/>
      <c r="N9" s="164" t="s">
        <v>179</v>
      </c>
      <c r="O9" s="241" t="s">
        <v>405</v>
      </c>
      <c r="P9" s="241" t="s">
        <v>406</v>
      </c>
      <c r="Q9" s="165"/>
      <c r="R9" s="164">
        <v>3</v>
      </c>
      <c r="S9" s="164">
        <v>3.1</v>
      </c>
      <c r="T9" s="201" t="s">
        <v>407</v>
      </c>
      <c r="U9" s="201" t="s">
        <v>408</v>
      </c>
      <c r="V9" s="201" t="s">
        <v>409</v>
      </c>
      <c r="W9" s="201"/>
      <c r="X9" s="169"/>
      <c r="Y9" s="169"/>
      <c r="Z9" s="169"/>
      <c r="AA9" s="184">
        <v>4</v>
      </c>
      <c r="AC9" s="169"/>
      <c r="AD9" s="169"/>
    </row>
    <row r="10" spans="1:30" ht="96.75" customHeight="1" x14ac:dyDescent="0.25">
      <c r="A10" s="209" t="s">
        <v>410</v>
      </c>
      <c r="B10" s="205" t="s">
        <v>326</v>
      </c>
      <c r="C10" s="205" t="s">
        <v>327</v>
      </c>
      <c r="D10" s="209" t="s">
        <v>124</v>
      </c>
      <c r="E10" s="209" t="s">
        <v>328</v>
      </c>
      <c r="F10" s="206" t="s">
        <v>411</v>
      </c>
      <c r="G10" s="206" t="s">
        <v>412</v>
      </c>
      <c r="H10" s="206" t="s">
        <v>413</v>
      </c>
      <c r="I10" s="206" t="s">
        <v>414</v>
      </c>
      <c r="J10" s="164"/>
      <c r="K10" s="239"/>
      <c r="L10" s="244" t="s">
        <v>415</v>
      </c>
      <c r="M10" s="164"/>
      <c r="N10" s="164" t="s">
        <v>179</v>
      </c>
      <c r="O10" s="241" t="s">
        <v>405</v>
      </c>
      <c r="P10" s="241" t="s">
        <v>406</v>
      </c>
      <c r="Q10" s="165"/>
      <c r="R10" s="164">
        <v>3</v>
      </c>
      <c r="S10" s="164">
        <v>3.2</v>
      </c>
      <c r="T10" s="201" t="s">
        <v>416</v>
      </c>
      <c r="U10" s="201" t="s">
        <v>417</v>
      </c>
      <c r="V10" s="201" t="s">
        <v>418</v>
      </c>
      <c r="W10" s="201"/>
      <c r="X10" s="169"/>
      <c r="Y10" s="169"/>
      <c r="Z10" s="169"/>
      <c r="AA10" s="184">
        <v>4</v>
      </c>
      <c r="AC10" s="169"/>
      <c r="AD10" s="169"/>
    </row>
    <row r="11" spans="1:30" ht="98.25" customHeight="1" x14ac:dyDescent="0.25">
      <c r="A11" s="209" t="s">
        <v>419</v>
      </c>
      <c r="B11" s="206" t="s">
        <v>326</v>
      </c>
      <c r="C11" s="205" t="s">
        <v>327</v>
      </c>
      <c r="D11" s="209" t="s">
        <v>124</v>
      </c>
      <c r="E11" s="209" t="s">
        <v>328</v>
      </c>
      <c r="F11" s="206" t="s">
        <v>420</v>
      </c>
      <c r="G11" s="206" t="s">
        <v>421</v>
      </c>
      <c r="H11" s="201" t="s">
        <v>422</v>
      </c>
      <c r="I11" s="201" t="s">
        <v>423</v>
      </c>
      <c r="J11" s="164"/>
      <c r="K11" s="239"/>
      <c r="L11" s="164" t="s">
        <v>424</v>
      </c>
      <c r="M11" s="164"/>
      <c r="N11" s="164" t="s">
        <v>179</v>
      </c>
      <c r="O11" s="241" t="s">
        <v>405</v>
      </c>
      <c r="P11" s="245" t="s">
        <v>406</v>
      </c>
      <c r="Q11" s="165"/>
      <c r="R11" s="164">
        <v>3</v>
      </c>
      <c r="S11" s="164">
        <v>3.3</v>
      </c>
      <c r="T11" s="201" t="s">
        <v>416</v>
      </c>
      <c r="U11" s="201" t="s">
        <v>425</v>
      </c>
      <c r="V11" s="201" t="s">
        <v>426</v>
      </c>
      <c r="W11" s="201"/>
      <c r="X11" s="169"/>
      <c r="Y11" s="169"/>
      <c r="Z11" s="169"/>
      <c r="AA11" s="184">
        <v>4</v>
      </c>
      <c r="AC11" s="169"/>
      <c r="AD11" s="169"/>
    </row>
    <row r="12" spans="1:30" ht="122.25" customHeight="1" x14ac:dyDescent="0.25">
      <c r="A12" s="209" t="s">
        <v>427</v>
      </c>
      <c r="B12" s="206" t="s">
        <v>326</v>
      </c>
      <c r="C12" s="205" t="s">
        <v>327</v>
      </c>
      <c r="D12" s="209" t="s">
        <v>124</v>
      </c>
      <c r="E12" s="209" t="s">
        <v>328</v>
      </c>
      <c r="F12" s="206" t="s">
        <v>428</v>
      </c>
      <c r="G12" s="206" t="s">
        <v>421</v>
      </c>
      <c r="H12" s="201" t="s">
        <v>429</v>
      </c>
      <c r="I12" s="246" t="s">
        <v>430</v>
      </c>
      <c r="J12" s="164"/>
      <c r="K12" s="239"/>
      <c r="L12" s="247" t="s">
        <v>431</v>
      </c>
      <c r="M12" s="164"/>
      <c r="N12" s="164" t="s">
        <v>179</v>
      </c>
      <c r="O12" s="241" t="s">
        <v>405</v>
      </c>
      <c r="P12" s="245" t="s">
        <v>406</v>
      </c>
      <c r="Q12" s="165"/>
      <c r="R12" s="164">
        <v>3</v>
      </c>
      <c r="S12" s="164">
        <v>3.4</v>
      </c>
      <c r="T12" s="201" t="s">
        <v>416</v>
      </c>
      <c r="U12" s="201" t="s">
        <v>432</v>
      </c>
      <c r="V12" s="201" t="s">
        <v>433</v>
      </c>
      <c r="W12" s="201"/>
      <c r="X12" s="169"/>
      <c r="Y12" s="169"/>
      <c r="Z12" s="169"/>
      <c r="AA12" s="184">
        <v>4</v>
      </c>
      <c r="AC12" s="169"/>
      <c r="AD12" s="169"/>
    </row>
    <row r="13" spans="1:30" ht="35.25" customHeight="1" x14ac:dyDescent="0.25">
      <c r="A13" s="209" t="s">
        <v>434</v>
      </c>
      <c r="B13" s="206" t="s">
        <v>326</v>
      </c>
      <c r="C13" s="205" t="s">
        <v>327</v>
      </c>
      <c r="D13" s="209" t="s">
        <v>124</v>
      </c>
      <c r="E13" s="209" t="s">
        <v>328</v>
      </c>
      <c r="F13" s="206" t="s">
        <v>435</v>
      </c>
      <c r="G13" s="206" t="s">
        <v>421</v>
      </c>
      <c r="H13" s="201" t="s">
        <v>436</v>
      </c>
      <c r="I13" s="246" t="s">
        <v>437</v>
      </c>
      <c r="J13" s="164"/>
      <c r="K13" s="239"/>
      <c r="L13" s="247" t="s">
        <v>438</v>
      </c>
      <c r="M13" s="164"/>
      <c r="N13" s="164" t="s">
        <v>179</v>
      </c>
      <c r="O13" s="241" t="s">
        <v>405</v>
      </c>
      <c r="P13" s="245" t="s">
        <v>406</v>
      </c>
      <c r="Q13" s="165"/>
      <c r="R13" s="164">
        <v>3</v>
      </c>
      <c r="S13" s="164">
        <v>3.5</v>
      </c>
      <c r="T13" s="201" t="s">
        <v>416</v>
      </c>
      <c r="U13" s="201" t="s">
        <v>439</v>
      </c>
      <c r="V13" s="201" t="s">
        <v>440</v>
      </c>
      <c r="W13" s="201"/>
      <c r="X13" s="169"/>
      <c r="Y13" s="169"/>
      <c r="Z13" s="169"/>
      <c r="AA13" s="184">
        <v>4</v>
      </c>
      <c r="AC13" s="169"/>
      <c r="AD13" s="169"/>
    </row>
    <row r="14" spans="1:30" ht="105.75" customHeight="1" x14ac:dyDescent="0.25">
      <c r="A14" s="209" t="s">
        <v>441</v>
      </c>
      <c r="B14" s="206" t="s">
        <v>326</v>
      </c>
      <c r="C14" s="205" t="s">
        <v>327</v>
      </c>
      <c r="D14" s="209" t="s">
        <v>124</v>
      </c>
      <c r="E14" s="209" t="s">
        <v>328</v>
      </c>
      <c r="F14" s="206" t="s">
        <v>442</v>
      </c>
      <c r="G14" s="206" t="s">
        <v>421</v>
      </c>
      <c r="H14" s="201" t="s">
        <v>443</v>
      </c>
      <c r="I14" s="246" t="s">
        <v>444</v>
      </c>
      <c r="J14" s="164"/>
      <c r="K14" s="239"/>
      <c r="L14" s="247" t="s">
        <v>445</v>
      </c>
      <c r="M14" s="164"/>
      <c r="N14" s="164" t="s">
        <v>179</v>
      </c>
      <c r="O14" s="241" t="s">
        <v>405</v>
      </c>
      <c r="P14" s="245" t="s">
        <v>406</v>
      </c>
      <c r="Q14" s="165"/>
      <c r="R14" s="164">
        <v>3</v>
      </c>
      <c r="S14" s="164">
        <v>3.6</v>
      </c>
      <c r="T14" s="201" t="s">
        <v>416</v>
      </c>
      <c r="U14" s="201" t="s">
        <v>446</v>
      </c>
      <c r="V14" s="201" t="s">
        <v>447</v>
      </c>
      <c r="W14" s="201"/>
      <c r="X14" s="169"/>
      <c r="Y14" s="169"/>
      <c r="Z14" s="169"/>
      <c r="AA14" s="184">
        <v>4</v>
      </c>
      <c r="AC14" s="169"/>
      <c r="AD14" s="169"/>
    </row>
    <row r="15" spans="1:30" ht="86.25" customHeight="1" x14ac:dyDescent="0.25">
      <c r="A15" s="209" t="s">
        <v>448</v>
      </c>
      <c r="B15" s="206" t="s">
        <v>326</v>
      </c>
      <c r="C15" s="205" t="s">
        <v>327</v>
      </c>
      <c r="D15" s="209" t="s">
        <v>124</v>
      </c>
      <c r="E15" s="209" t="s">
        <v>328</v>
      </c>
      <c r="F15" s="206" t="s">
        <v>449</v>
      </c>
      <c r="G15" s="206" t="s">
        <v>450</v>
      </c>
      <c r="H15" s="201" t="s">
        <v>451</v>
      </c>
      <c r="I15" s="246" t="s">
        <v>452</v>
      </c>
      <c r="J15" s="164"/>
      <c r="K15" s="239"/>
      <c r="L15" s="247" t="s">
        <v>453</v>
      </c>
      <c r="M15" s="164"/>
      <c r="N15" s="164" t="s">
        <v>179</v>
      </c>
      <c r="O15" s="241" t="s">
        <v>405</v>
      </c>
      <c r="P15" s="245" t="s">
        <v>406</v>
      </c>
      <c r="Q15" s="165"/>
      <c r="R15" s="164">
        <v>3</v>
      </c>
      <c r="S15" s="164">
        <v>3.7</v>
      </c>
      <c r="T15" s="201" t="s">
        <v>454</v>
      </c>
      <c r="U15" s="201" t="s">
        <v>455</v>
      </c>
      <c r="V15" s="201" t="s">
        <v>456</v>
      </c>
      <c r="W15" s="201"/>
      <c r="X15" s="169"/>
      <c r="Y15" s="169"/>
      <c r="Z15" s="169"/>
      <c r="AA15" s="184">
        <v>4</v>
      </c>
      <c r="AC15" s="169"/>
      <c r="AD15" s="169"/>
    </row>
    <row r="16" spans="1:30" ht="63" customHeight="1" x14ac:dyDescent="0.25">
      <c r="A16" s="209" t="s">
        <v>457</v>
      </c>
      <c r="B16" s="206" t="s">
        <v>326</v>
      </c>
      <c r="C16" s="205" t="s">
        <v>327</v>
      </c>
      <c r="D16" s="209" t="s">
        <v>124</v>
      </c>
      <c r="E16" s="209" t="s">
        <v>328</v>
      </c>
      <c r="F16" s="206" t="s">
        <v>458</v>
      </c>
      <c r="G16" s="206" t="s">
        <v>459</v>
      </c>
      <c r="H16" s="201" t="s">
        <v>460</v>
      </c>
      <c r="I16" s="246" t="s">
        <v>461</v>
      </c>
      <c r="J16" s="164"/>
      <c r="K16" s="239"/>
      <c r="L16" s="247" t="s">
        <v>462</v>
      </c>
      <c r="M16" s="164"/>
      <c r="N16" s="164" t="s">
        <v>179</v>
      </c>
      <c r="O16" s="241" t="s">
        <v>405</v>
      </c>
      <c r="P16" s="245" t="s">
        <v>406</v>
      </c>
      <c r="Q16" s="165"/>
      <c r="R16" s="164">
        <v>3</v>
      </c>
      <c r="S16" s="164">
        <v>3.8</v>
      </c>
      <c r="T16" s="201" t="s">
        <v>463</v>
      </c>
      <c r="U16" s="201" t="s">
        <v>464</v>
      </c>
      <c r="V16" s="201" t="s">
        <v>465</v>
      </c>
      <c r="W16" s="201"/>
      <c r="X16" s="169"/>
      <c r="Y16" s="169"/>
      <c r="Z16" s="169"/>
      <c r="AA16" s="184">
        <v>4</v>
      </c>
      <c r="AC16" s="169"/>
      <c r="AD16" s="169"/>
    </row>
    <row r="17" spans="1:30" ht="119.25" customHeight="1" x14ac:dyDescent="0.25">
      <c r="A17" s="209" t="s">
        <v>466</v>
      </c>
      <c r="B17" s="206" t="s">
        <v>326</v>
      </c>
      <c r="C17" s="205" t="s">
        <v>327</v>
      </c>
      <c r="D17" s="209" t="s">
        <v>124</v>
      </c>
      <c r="E17" s="209" t="s">
        <v>328</v>
      </c>
      <c r="F17" s="206" t="s">
        <v>467</v>
      </c>
      <c r="G17" s="206" t="s">
        <v>421</v>
      </c>
      <c r="H17" s="201" t="s">
        <v>468</v>
      </c>
      <c r="I17" s="201" t="s">
        <v>469</v>
      </c>
      <c r="J17" s="164"/>
      <c r="K17" s="239"/>
      <c r="L17" s="164" t="s">
        <v>470</v>
      </c>
      <c r="M17" s="164"/>
      <c r="N17" s="164" t="s">
        <v>179</v>
      </c>
      <c r="O17" s="241" t="s">
        <v>405</v>
      </c>
      <c r="P17" s="245" t="s">
        <v>406</v>
      </c>
      <c r="Q17" s="165"/>
      <c r="R17" s="164">
        <v>3</v>
      </c>
      <c r="S17" s="164">
        <v>3.9</v>
      </c>
      <c r="T17" s="201" t="s">
        <v>416</v>
      </c>
      <c r="U17" s="201" t="s">
        <v>471</v>
      </c>
      <c r="V17" s="201" t="s">
        <v>472</v>
      </c>
      <c r="W17" s="201"/>
      <c r="X17" s="169"/>
      <c r="Y17" s="169"/>
      <c r="Z17" s="169"/>
      <c r="AA17" s="184">
        <v>4</v>
      </c>
      <c r="AC17" s="169"/>
      <c r="AD17" s="169"/>
    </row>
    <row r="18" spans="1:30" ht="95.25" customHeight="1" x14ac:dyDescent="0.25">
      <c r="A18" s="209" t="s">
        <v>473</v>
      </c>
      <c r="B18" s="206" t="s">
        <v>474</v>
      </c>
      <c r="C18" s="205" t="s">
        <v>475</v>
      </c>
      <c r="D18" s="209" t="s">
        <v>124</v>
      </c>
      <c r="E18" s="201" t="s">
        <v>476</v>
      </c>
      <c r="F18" s="206" t="s">
        <v>477</v>
      </c>
      <c r="G18" s="206" t="s">
        <v>478</v>
      </c>
      <c r="H18" s="201" t="s">
        <v>479</v>
      </c>
      <c r="I18" s="201" t="s">
        <v>480</v>
      </c>
      <c r="J18" s="164"/>
      <c r="K18" s="239"/>
      <c r="L18" s="164" t="s">
        <v>481</v>
      </c>
      <c r="M18" s="164"/>
      <c r="N18" s="164" t="s">
        <v>149</v>
      </c>
      <c r="O18" s="241" t="s">
        <v>482</v>
      </c>
      <c r="P18" s="245" t="s">
        <v>483</v>
      </c>
      <c r="Q18" s="165"/>
      <c r="R18" s="164">
        <v>4</v>
      </c>
      <c r="S18" s="164">
        <v>4.0999999999999996</v>
      </c>
      <c r="T18" s="201" t="s">
        <v>484</v>
      </c>
      <c r="U18" s="201" t="s">
        <v>485</v>
      </c>
      <c r="V18" s="201" t="s">
        <v>486</v>
      </c>
      <c r="W18" s="201" t="s">
        <v>487</v>
      </c>
      <c r="X18" s="169"/>
      <c r="Y18" s="169"/>
      <c r="Z18" s="169"/>
      <c r="AA18" s="184">
        <v>5</v>
      </c>
      <c r="AC18" s="169"/>
      <c r="AD18" s="169"/>
    </row>
    <row r="19" spans="1:30" ht="98" x14ac:dyDescent="0.25">
      <c r="A19" s="209" t="s">
        <v>488</v>
      </c>
      <c r="B19" s="206" t="s">
        <v>489</v>
      </c>
      <c r="C19" s="205" t="s">
        <v>490</v>
      </c>
      <c r="D19" s="209" t="s">
        <v>124</v>
      </c>
      <c r="E19" s="201" t="s">
        <v>476</v>
      </c>
      <c r="F19" s="206" t="s">
        <v>491</v>
      </c>
      <c r="G19" s="206" t="s">
        <v>492</v>
      </c>
      <c r="H19" s="201" t="s">
        <v>493</v>
      </c>
      <c r="I19" s="246" t="s">
        <v>494</v>
      </c>
      <c r="J19" s="164"/>
      <c r="K19" s="239"/>
      <c r="L19" s="247" t="s">
        <v>495</v>
      </c>
      <c r="M19" s="164"/>
      <c r="N19" s="164" t="s">
        <v>149</v>
      </c>
      <c r="O19" s="241" t="s">
        <v>496</v>
      </c>
      <c r="P19" s="245" t="s">
        <v>497</v>
      </c>
      <c r="Q19" s="165"/>
      <c r="R19" s="164">
        <v>4</v>
      </c>
      <c r="S19" s="164">
        <v>4.2</v>
      </c>
      <c r="T19" s="201" t="s">
        <v>498</v>
      </c>
      <c r="U19" s="201" t="s">
        <v>499</v>
      </c>
      <c r="V19" s="201" t="s">
        <v>500</v>
      </c>
      <c r="W19" s="201" t="s">
        <v>501</v>
      </c>
      <c r="X19" s="169"/>
      <c r="Y19" s="169"/>
      <c r="Z19" s="169"/>
      <c r="AA19" s="184">
        <v>5</v>
      </c>
      <c r="AC19" s="169"/>
      <c r="AD19" s="169"/>
    </row>
    <row r="20" spans="1:30" ht="98" x14ac:dyDescent="0.25">
      <c r="A20" s="209" t="s">
        <v>502</v>
      </c>
      <c r="B20" s="206" t="s">
        <v>489</v>
      </c>
      <c r="C20" s="206" t="s">
        <v>490</v>
      </c>
      <c r="D20" s="209" t="s">
        <v>124</v>
      </c>
      <c r="E20" s="201" t="s">
        <v>476</v>
      </c>
      <c r="F20" s="206" t="s">
        <v>503</v>
      </c>
      <c r="G20" s="206" t="s">
        <v>504</v>
      </c>
      <c r="H20" s="201" t="s">
        <v>505</v>
      </c>
      <c r="I20" s="201" t="s">
        <v>506</v>
      </c>
      <c r="J20" s="164"/>
      <c r="K20" s="239"/>
      <c r="L20" s="164" t="s">
        <v>507</v>
      </c>
      <c r="M20" s="164"/>
      <c r="N20" s="164" t="s">
        <v>149</v>
      </c>
      <c r="O20" s="241" t="s">
        <v>508</v>
      </c>
      <c r="P20" s="241" t="s">
        <v>509</v>
      </c>
      <c r="Q20" s="165"/>
      <c r="R20" s="164">
        <v>4</v>
      </c>
      <c r="S20" s="164">
        <v>4.4000000000000004</v>
      </c>
      <c r="T20" s="201" t="s">
        <v>510</v>
      </c>
      <c r="U20" s="201" t="s">
        <v>511</v>
      </c>
      <c r="V20" s="201" t="s">
        <v>512</v>
      </c>
      <c r="W20" s="201" t="s">
        <v>513</v>
      </c>
      <c r="X20" s="169"/>
      <c r="Y20" s="169"/>
      <c r="Z20" s="169"/>
      <c r="AA20" s="184">
        <v>5</v>
      </c>
      <c r="AC20" s="169"/>
      <c r="AD20" s="169"/>
    </row>
    <row r="21" spans="1:30" ht="70" x14ac:dyDescent="0.25">
      <c r="A21" s="209" t="s">
        <v>514</v>
      </c>
      <c r="B21" s="204" t="s">
        <v>341</v>
      </c>
      <c r="C21" s="206" t="s">
        <v>342</v>
      </c>
      <c r="D21" s="209" t="s">
        <v>124</v>
      </c>
      <c r="E21" s="201" t="s">
        <v>343</v>
      </c>
      <c r="F21" s="206" t="s">
        <v>515</v>
      </c>
      <c r="G21" s="206" t="s">
        <v>516</v>
      </c>
      <c r="H21" s="201" t="s">
        <v>517</v>
      </c>
      <c r="I21" s="201" t="s">
        <v>518</v>
      </c>
      <c r="J21" s="248"/>
      <c r="K21" s="239"/>
      <c r="L21" s="164" t="s">
        <v>519</v>
      </c>
      <c r="M21" s="164"/>
      <c r="N21" s="164" t="s">
        <v>149</v>
      </c>
      <c r="O21" s="241" t="s">
        <v>215</v>
      </c>
      <c r="P21" s="241" t="s">
        <v>216</v>
      </c>
      <c r="Q21" s="165"/>
      <c r="R21" s="164">
        <v>4</v>
      </c>
      <c r="S21" s="164">
        <v>4.5</v>
      </c>
      <c r="T21" s="201" t="s">
        <v>520</v>
      </c>
      <c r="U21" s="201" t="s">
        <v>521</v>
      </c>
      <c r="V21" s="201" t="s">
        <v>522</v>
      </c>
      <c r="W21" s="201" t="s">
        <v>523</v>
      </c>
      <c r="X21" s="169"/>
      <c r="Y21" s="169"/>
      <c r="Z21" s="169"/>
      <c r="AA21" s="184">
        <v>5</v>
      </c>
      <c r="AC21" s="169"/>
      <c r="AD21" s="169"/>
    </row>
    <row r="22" spans="1:30" ht="126" x14ac:dyDescent="0.25">
      <c r="A22" s="209" t="s">
        <v>524</v>
      </c>
      <c r="B22" s="204" t="s">
        <v>326</v>
      </c>
      <c r="C22" s="206" t="s">
        <v>327</v>
      </c>
      <c r="D22" s="209" t="s">
        <v>124</v>
      </c>
      <c r="E22" s="201" t="s">
        <v>476</v>
      </c>
      <c r="F22" s="206" t="s">
        <v>525</v>
      </c>
      <c r="G22" s="206" t="s">
        <v>526</v>
      </c>
      <c r="H22" s="201" t="s">
        <v>527</v>
      </c>
      <c r="I22" s="201" t="s">
        <v>528</v>
      </c>
      <c r="J22" s="248"/>
      <c r="K22" s="239"/>
      <c r="L22" s="164" t="s">
        <v>529</v>
      </c>
      <c r="M22" s="164"/>
      <c r="N22" s="164" t="s">
        <v>149</v>
      </c>
      <c r="O22" s="242" t="s">
        <v>215</v>
      </c>
      <c r="P22" s="242" t="s">
        <v>216</v>
      </c>
      <c r="Q22" s="165"/>
      <c r="R22" s="164">
        <v>4</v>
      </c>
      <c r="S22" s="164">
        <v>4.5999999999999996</v>
      </c>
      <c r="T22" s="201" t="s">
        <v>530</v>
      </c>
      <c r="U22" s="201" t="s">
        <v>531</v>
      </c>
      <c r="V22" s="201" t="s">
        <v>532</v>
      </c>
      <c r="W22" s="201" t="s">
        <v>533</v>
      </c>
      <c r="X22" s="169"/>
      <c r="Y22" s="169"/>
      <c r="Z22" s="169"/>
      <c r="AA22" s="184">
        <v>5</v>
      </c>
      <c r="AC22" s="169"/>
      <c r="AD22" s="169"/>
    </row>
    <row r="23" spans="1:30" ht="84" x14ac:dyDescent="0.25">
      <c r="A23" s="209" t="s">
        <v>534</v>
      </c>
      <c r="B23" s="204" t="s">
        <v>489</v>
      </c>
      <c r="C23" s="203" t="s">
        <v>490</v>
      </c>
      <c r="D23" s="209" t="s">
        <v>124</v>
      </c>
      <c r="E23" s="201" t="s">
        <v>476</v>
      </c>
      <c r="F23" s="206" t="s">
        <v>535</v>
      </c>
      <c r="G23" s="206" t="s">
        <v>536</v>
      </c>
      <c r="H23" s="201" t="s">
        <v>537</v>
      </c>
      <c r="I23" s="201" t="s">
        <v>538</v>
      </c>
      <c r="J23" s="248"/>
      <c r="K23" s="239"/>
      <c r="L23" s="164" t="s">
        <v>539</v>
      </c>
      <c r="M23" s="164"/>
      <c r="N23" s="164" t="s">
        <v>149</v>
      </c>
      <c r="O23" s="241" t="s">
        <v>215</v>
      </c>
      <c r="P23" s="241" t="s">
        <v>216</v>
      </c>
      <c r="Q23" s="165"/>
      <c r="R23" s="164">
        <v>4</v>
      </c>
      <c r="S23" s="164">
        <v>4.7</v>
      </c>
      <c r="T23" s="201" t="s">
        <v>540</v>
      </c>
      <c r="U23" s="201" t="s">
        <v>541</v>
      </c>
      <c r="V23" s="201" t="s">
        <v>542</v>
      </c>
      <c r="W23" s="201" t="s">
        <v>543</v>
      </c>
      <c r="X23" s="169"/>
      <c r="Y23" s="169"/>
      <c r="Z23" s="169"/>
      <c r="AA23" s="184">
        <v>5</v>
      </c>
      <c r="AC23" s="169"/>
      <c r="AD23" s="169"/>
    </row>
    <row r="24" spans="1:30" ht="84" x14ac:dyDescent="0.25">
      <c r="A24" s="209" t="s">
        <v>544</v>
      </c>
      <c r="B24" s="204" t="s">
        <v>326</v>
      </c>
      <c r="C24" s="205" t="s">
        <v>327</v>
      </c>
      <c r="D24" s="209" t="s">
        <v>124</v>
      </c>
      <c r="E24" s="201" t="s">
        <v>476</v>
      </c>
      <c r="F24" s="206" t="s">
        <v>545</v>
      </c>
      <c r="G24" s="206" t="s">
        <v>546</v>
      </c>
      <c r="H24" s="201" t="s">
        <v>547</v>
      </c>
      <c r="I24" s="201" t="s">
        <v>548</v>
      </c>
      <c r="J24" s="164"/>
      <c r="K24" s="239"/>
      <c r="L24" s="164" t="s">
        <v>549</v>
      </c>
      <c r="M24" s="249"/>
      <c r="N24" s="164" t="s">
        <v>149</v>
      </c>
      <c r="O24" s="241" t="s">
        <v>496</v>
      </c>
      <c r="P24" s="241" t="s">
        <v>497</v>
      </c>
      <c r="Q24" s="165"/>
      <c r="R24" s="164">
        <v>4</v>
      </c>
      <c r="S24" s="164">
        <v>4.8</v>
      </c>
      <c r="T24" s="201" t="s">
        <v>550</v>
      </c>
      <c r="U24" s="201" t="s">
        <v>551</v>
      </c>
      <c r="V24" s="201" t="s">
        <v>552</v>
      </c>
      <c r="W24" s="201" t="s">
        <v>553</v>
      </c>
      <c r="X24" s="169"/>
      <c r="Y24" s="169"/>
      <c r="Z24" s="169"/>
      <c r="AA24" s="184">
        <v>5</v>
      </c>
      <c r="AC24" s="169"/>
      <c r="AD24" s="169"/>
    </row>
    <row r="25" spans="1:30" ht="82.5" customHeight="1" x14ac:dyDescent="0.25">
      <c r="A25" s="209" t="s">
        <v>554</v>
      </c>
      <c r="B25" s="204" t="s">
        <v>341</v>
      </c>
      <c r="C25" s="206" t="s">
        <v>342</v>
      </c>
      <c r="D25" s="209" t="s">
        <v>124</v>
      </c>
      <c r="E25" s="201" t="s">
        <v>476</v>
      </c>
      <c r="F25" s="206" t="s">
        <v>555</v>
      </c>
      <c r="G25" s="206" t="s">
        <v>556</v>
      </c>
      <c r="H25" s="201" t="s">
        <v>557</v>
      </c>
      <c r="I25" s="201" t="s">
        <v>558</v>
      </c>
      <c r="J25" s="248"/>
      <c r="K25" s="239"/>
      <c r="L25" s="164" t="s">
        <v>559</v>
      </c>
      <c r="M25" s="164"/>
      <c r="N25" s="164" t="s">
        <v>149</v>
      </c>
      <c r="O25" s="241" t="s">
        <v>215</v>
      </c>
      <c r="P25" s="241" t="s">
        <v>216</v>
      </c>
      <c r="Q25" s="165"/>
      <c r="R25" s="164">
        <v>5</v>
      </c>
      <c r="S25" s="164">
        <v>5.0999999999999996</v>
      </c>
      <c r="T25" s="201" t="s">
        <v>560</v>
      </c>
      <c r="U25" s="201" t="s">
        <v>561</v>
      </c>
      <c r="V25" s="201" t="s">
        <v>562</v>
      </c>
      <c r="W25" s="201" t="s">
        <v>563</v>
      </c>
      <c r="X25" s="169"/>
      <c r="Y25" s="169"/>
      <c r="Z25" s="169"/>
      <c r="AA25" s="184">
        <v>5</v>
      </c>
      <c r="AC25" s="169"/>
      <c r="AD25" s="169"/>
    </row>
    <row r="26" spans="1:30" ht="154" x14ac:dyDescent="0.25">
      <c r="A26" s="209" t="s">
        <v>564</v>
      </c>
      <c r="B26" s="206" t="s">
        <v>341</v>
      </c>
      <c r="C26" s="205" t="s">
        <v>342</v>
      </c>
      <c r="D26" s="209" t="s">
        <v>124</v>
      </c>
      <c r="E26" s="201" t="s">
        <v>476</v>
      </c>
      <c r="F26" s="206" t="s">
        <v>565</v>
      </c>
      <c r="G26" s="206" t="s">
        <v>566</v>
      </c>
      <c r="H26" s="201" t="s">
        <v>567</v>
      </c>
      <c r="I26" s="201" t="s">
        <v>568</v>
      </c>
      <c r="J26" s="248"/>
      <c r="K26" s="239"/>
      <c r="L26" s="164" t="s">
        <v>569</v>
      </c>
      <c r="M26" s="164"/>
      <c r="N26" s="164" t="s">
        <v>149</v>
      </c>
      <c r="O26" s="241" t="s">
        <v>215</v>
      </c>
      <c r="P26" s="241" t="s">
        <v>216</v>
      </c>
      <c r="Q26" s="165"/>
      <c r="R26" s="164">
        <v>5</v>
      </c>
      <c r="S26" s="164">
        <v>5.2</v>
      </c>
      <c r="T26" s="201" t="s">
        <v>570</v>
      </c>
      <c r="U26" s="201" t="s">
        <v>571</v>
      </c>
      <c r="V26" s="201" t="s">
        <v>572</v>
      </c>
      <c r="W26" s="201" t="s">
        <v>573</v>
      </c>
      <c r="X26" s="169"/>
      <c r="Y26" s="169"/>
      <c r="Z26" s="169"/>
      <c r="AA26" s="184">
        <v>5</v>
      </c>
      <c r="AC26" s="169"/>
      <c r="AD26" s="169"/>
    </row>
    <row r="27" spans="1:30" ht="168" x14ac:dyDescent="0.25">
      <c r="A27" s="209" t="s">
        <v>574</v>
      </c>
      <c r="B27" s="206" t="s">
        <v>341</v>
      </c>
      <c r="C27" s="203" t="s">
        <v>342</v>
      </c>
      <c r="D27" s="209" t="s">
        <v>124</v>
      </c>
      <c r="E27" s="201" t="s">
        <v>476</v>
      </c>
      <c r="F27" s="206" t="s">
        <v>575</v>
      </c>
      <c r="G27" s="206" t="s">
        <v>576</v>
      </c>
      <c r="H27" s="201" t="s">
        <v>577</v>
      </c>
      <c r="I27" s="201" t="s">
        <v>578</v>
      </c>
      <c r="J27" s="164"/>
      <c r="K27" s="239"/>
      <c r="L27" s="164" t="s">
        <v>579</v>
      </c>
      <c r="M27" s="164"/>
      <c r="N27" s="164" t="s">
        <v>149</v>
      </c>
      <c r="O27" s="241" t="s">
        <v>215</v>
      </c>
      <c r="P27" s="241" t="s">
        <v>216</v>
      </c>
      <c r="Q27" s="165"/>
      <c r="R27" s="164">
        <v>5</v>
      </c>
      <c r="S27" s="164">
        <v>5.4</v>
      </c>
      <c r="T27" s="201" t="s">
        <v>580</v>
      </c>
      <c r="U27" s="201" t="s">
        <v>581</v>
      </c>
      <c r="V27" s="201" t="s">
        <v>582</v>
      </c>
      <c r="W27" s="201" t="s">
        <v>583</v>
      </c>
      <c r="X27" s="169"/>
      <c r="Y27" s="169"/>
      <c r="Z27" s="169"/>
      <c r="AA27" s="184">
        <v>5</v>
      </c>
      <c r="AC27" s="169"/>
      <c r="AD27" s="169"/>
    </row>
    <row r="28" spans="1:30" ht="112" x14ac:dyDescent="0.25">
      <c r="A28" s="209" t="s">
        <v>584</v>
      </c>
      <c r="B28" s="206" t="s">
        <v>341</v>
      </c>
      <c r="C28" s="203" t="s">
        <v>342</v>
      </c>
      <c r="D28" s="209" t="s">
        <v>124</v>
      </c>
      <c r="E28" s="201" t="s">
        <v>476</v>
      </c>
      <c r="F28" s="206" t="s">
        <v>585</v>
      </c>
      <c r="G28" s="206" t="s">
        <v>586</v>
      </c>
      <c r="H28" s="201" t="s">
        <v>587</v>
      </c>
      <c r="I28" s="201" t="s">
        <v>588</v>
      </c>
      <c r="J28" s="164"/>
      <c r="K28" s="239"/>
      <c r="L28" s="164" t="s">
        <v>589</v>
      </c>
      <c r="M28" s="164"/>
      <c r="N28" s="164" t="s">
        <v>149</v>
      </c>
      <c r="O28" s="241" t="s">
        <v>215</v>
      </c>
      <c r="P28" s="241" t="s">
        <v>216</v>
      </c>
      <c r="Q28" s="165"/>
      <c r="R28" s="164">
        <v>5</v>
      </c>
      <c r="S28" s="164">
        <v>5.5</v>
      </c>
      <c r="T28" s="201" t="s">
        <v>590</v>
      </c>
      <c r="U28" s="201" t="s">
        <v>591</v>
      </c>
      <c r="V28" s="201" t="s">
        <v>592</v>
      </c>
      <c r="W28" s="201" t="s">
        <v>593</v>
      </c>
      <c r="X28" s="169"/>
      <c r="Y28" s="169"/>
      <c r="Z28" s="169"/>
      <c r="AA28" s="184">
        <v>5</v>
      </c>
      <c r="AC28" s="169"/>
      <c r="AD28" s="169"/>
    </row>
    <row r="29" spans="1:30" ht="126" x14ac:dyDescent="0.25">
      <c r="A29" s="209" t="s">
        <v>594</v>
      </c>
      <c r="B29" s="206" t="s">
        <v>341</v>
      </c>
      <c r="C29" s="203" t="s">
        <v>342</v>
      </c>
      <c r="D29" s="209" t="s">
        <v>124</v>
      </c>
      <c r="E29" s="201" t="s">
        <v>476</v>
      </c>
      <c r="F29" s="206" t="s">
        <v>595</v>
      </c>
      <c r="G29" s="206" t="s">
        <v>596</v>
      </c>
      <c r="H29" s="201" t="s">
        <v>597</v>
      </c>
      <c r="I29" s="201" t="s">
        <v>598</v>
      </c>
      <c r="J29" s="164"/>
      <c r="K29" s="239"/>
      <c r="L29" s="164" t="s">
        <v>599</v>
      </c>
      <c r="M29" s="164"/>
      <c r="N29" s="164" t="s">
        <v>149</v>
      </c>
      <c r="O29" s="241" t="s">
        <v>215</v>
      </c>
      <c r="P29" s="241" t="s">
        <v>216</v>
      </c>
      <c r="Q29" s="165"/>
      <c r="R29" s="164">
        <v>5</v>
      </c>
      <c r="S29" s="164">
        <v>5.6</v>
      </c>
      <c r="T29" s="201" t="s">
        <v>600</v>
      </c>
      <c r="U29" s="201" t="s">
        <v>601</v>
      </c>
      <c r="V29" s="201" t="s">
        <v>602</v>
      </c>
      <c r="W29" s="201" t="s">
        <v>603</v>
      </c>
      <c r="X29" s="169"/>
      <c r="Y29" s="169"/>
      <c r="Z29" s="169"/>
      <c r="AA29" s="184">
        <v>5</v>
      </c>
      <c r="AC29" s="169"/>
      <c r="AD29" s="169"/>
    </row>
    <row r="30" spans="1:30" ht="126" x14ac:dyDescent="0.25">
      <c r="A30" s="209" t="s">
        <v>604</v>
      </c>
      <c r="B30" s="206" t="s">
        <v>341</v>
      </c>
      <c r="C30" s="203" t="s">
        <v>342</v>
      </c>
      <c r="D30" s="209" t="s">
        <v>124</v>
      </c>
      <c r="E30" s="201" t="s">
        <v>476</v>
      </c>
      <c r="F30" s="206" t="s">
        <v>605</v>
      </c>
      <c r="G30" s="206" t="s">
        <v>606</v>
      </c>
      <c r="H30" s="201" t="s">
        <v>607</v>
      </c>
      <c r="I30" s="201" t="s">
        <v>608</v>
      </c>
      <c r="J30" s="164"/>
      <c r="K30" s="239"/>
      <c r="L30" s="164" t="s">
        <v>609</v>
      </c>
      <c r="M30" s="164"/>
      <c r="N30" s="164" t="s">
        <v>149</v>
      </c>
      <c r="O30" s="241" t="s">
        <v>215</v>
      </c>
      <c r="P30" s="241" t="s">
        <v>216</v>
      </c>
      <c r="Q30" s="165"/>
      <c r="R30" s="164">
        <v>5</v>
      </c>
      <c r="S30" s="164">
        <v>5.7</v>
      </c>
      <c r="T30" s="201" t="s">
        <v>610</v>
      </c>
      <c r="U30" s="201" t="s">
        <v>611</v>
      </c>
      <c r="V30" s="201" t="s">
        <v>612</v>
      </c>
      <c r="W30" s="201" t="s">
        <v>613</v>
      </c>
      <c r="X30" s="169"/>
      <c r="Y30" s="169"/>
      <c r="Z30" s="169"/>
      <c r="AA30" s="184">
        <v>5</v>
      </c>
      <c r="AC30" s="169"/>
      <c r="AD30" s="169"/>
    </row>
    <row r="31" spans="1:30" ht="182" x14ac:dyDescent="0.25">
      <c r="A31" s="209" t="s">
        <v>614</v>
      </c>
      <c r="B31" s="206" t="s">
        <v>341</v>
      </c>
      <c r="C31" s="203" t="s">
        <v>342</v>
      </c>
      <c r="D31" s="209" t="s">
        <v>124</v>
      </c>
      <c r="E31" s="201" t="s">
        <v>476</v>
      </c>
      <c r="F31" s="206" t="s">
        <v>615</v>
      </c>
      <c r="G31" s="206" t="s">
        <v>616</v>
      </c>
      <c r="H31" s="201" t="s">
        <v>617</v>
      </c>
      <c r="I31" s="201" t="s">
        <v>618</v>
      </c>
      <c r="J31" s="164"/>
      <c r="K31" s="239"/>
      <c r="L31" s="164" t="s">
        <v>619</v>
      </c>
      <c r="M31" s="164"/>
      <c r="N31" s="164" t="s">
        <v>149</v>
      </c>
      <c r="O31" s="241" t="s">
        <v>215</v>
      </c>
      <c r="P31" s="241" t="s">
        <v>216</v>
      </c>
      <c r="Q31" s="165"/>
      <c r="R31" s="164">
        <v>5</v>
      </c>
      <c r="S31" s="164">
        <v>5.8</v>
      </c>
      <c r="T31" s="201" t="s">
        <v>620</v>
      </c>
      <c r="U31" s="201" t="s">
        <v>621</v>
      </c>
      <c r="V31" s="201" t="s">
        <v>622</v>
      </c>
      <c r="W31" s="201" t="s">
        <v>623</v>
      </c>
      <c r="X31" s="169"/>
      <c r="Y31" s="169"/>
      <c r="Z31" s="169"/>
      <c r="AA31" s="184">
        <v>5</v>
      </c>
      <c r="AC31" s="169"/>
      <c r="AD31" s="169"/>
    </row>
    <row r="32" spans="1:30" ht="107.25" customHeight="1" x14ac:dyDescent="0.25">
      <c r="A32" s="209" t="s">
        <v>624</v>
      </c>
      <c r="B32" s="201" t="s">
        <v>341</v>
      </c>
      <c r="C32" s="203" t="s">
        <v>342</v>
      </c>
      <c r="D32" s="209" t="s">
        <v>124</v>
      </c>
      <c r="E32" s="201" t="s">
        <v>476</v>
      </c>
      <c r="F32" s="201" t="s">
        <v>625</v>
      </c>
      <c r="G32" s="201" t="s">
        <v>626</v>
      </c>
      <c r="H32" s="201" t="s">
        <v>627</v>
      </c>
      <c r="I32" s="201" t="s">
        <v>628</v>
      </c>
      <c r="J32" s="164"/>
      <c r="K32" s="239"/>
      <c r="L32" s="164" t="s">
        <v>629</v>
      </c>
      <c r="M32" s="164"/>
      <c r="N32" s="164" t="s">
        <v>149</v>
      </c>
      <c r="O32" s="241" t="s">
        <v>215</v>
      </c>
      <c r="P32" s="241" t="s">
        <v>216</v>
      </c>
      <c r="Q32" s="165"/>
      <c r="R32" s="164">
        <v>5</v>
      </c>
      <c r="S32" s="164">
        <v>5.9</v>
      </c>
      <c r="T32" s="201" t="s">
        <v>630</v>
      </c>
      <c r="U32" s="201" t="s">
        <v>631</v>
      </c>
      <c r="V32" s="201" t="s">
        <v>632</v>
      </c>
      <c r="W32" s="201" t="s">
        <v>633</v>
      </c>
      <c r="X32" s="169"/>
      <c r="Y32" s="169"/>
      <c r="Z32" s="169"/>
      <c r="AA32" s="184">
        <v>5</v>
      </c>
      <c r="AC32" s="169"/>
      <c r="AD32" s="169"/>
    </row>
    <row r="33" spans="1:30" ht="84" x14ac:dyDescent="0.25">
      <c r="A33" s="209" t="s">
        <v>634</v>
      </c>
      <c r="B33" s="201" t="s">
        <v>635</v>
      </c>
      <c r="C33" s="203" t="s">
        <v>636</v>
      </c>
      <c r="D33" s="209" t="s">
        <v>124</v>
      </c>
      <c r="E33" s="201" t="s">
        <v>476</v>
      </c>
      <c r="F33" s="201" t="s">
        <v>637</v>
      </c>
      <c r="G33" s="201" t="s">
        <v>638</v>
      </c>
      <c r="H33" s="201" t="s">
        <v>639</v>
      </c>
      <c r="I33" s="201" t="s">
        <v>640</v>
      </c>
      <c r="J33" s="164"/>
      <c r="K33" s="239"/>
      <c r="L33" s="164" t="s">
        <v>641</v>
      </c>
      <c r="M33" s="164"/>
      <c r="N33" s="164" t="s">
        <v>179</v>
      </c>
      <c r="O33" s="241" t="s">
        <v>642</v>
      </c>
      <c r="P33" s="241" t="s">
        <v>643</v>
      </c>
      <c r="Q33" s="165"/>
      <c r="R33" s="164">
        <v>6</v>
      </c>
      <c r="S33" s="164">
        <v>6.1</v>
      </c>
      <c r="T33" s="201" t="s">
        <v>644</v>
      </c>
      <c r="U33" s="201" t="s">
        <v>645</v>
      </c>
      <c r="V33" s="201" t="s">
        <v>646</v>
      </c>
      <c r="W33" s="201"/>
      <c r="X33" s="169"/>
      <c r="Y33" s="169"/>
      <c r="Z33" s="169"/>
      <c r="AA33" s="184">
        <v>4</v>
      </c>
      <c r="AC33" s="169"/>
      <c r="AD33" s="169"/>
    </row>
    <row r="34" spans="1:30" ht="84" x14ac:dyDescent="0.25">
      <c r="A34" s="209" t="s">
        <v>647</v>
      </c>
      <c r="B34" s="233" t="s">
        <v>326</v>
      </c>
      <c r="C34" s="234" t="s">
        <v>327</v>
      </c>
      <c r="D34" s="209" t="s">
        <v>124</v>
      </c>
      <c r="E34" s="201" t="s">
        <v>476</v>
      </c>
      <c r="F34" s="201" t="s">
        <v>648</v>
      </c>
      <c r="G34" s="201" t="s">
        <v>649</v>
      </c>
      <c r="H34" s="201" t="s">
        <v>650</v>
      </c>
      <c r="I34" s="201" t="s">
        <v>651</v>
      </c>
      <c r="J34" s="164"/>
      <c r="K34" s="239"/>
      <c r="L34" s="164" t="s">
        <v>652</v>
      </c>
      <c r="M34" s="164"/>
      <c r="N34" s="164" t="s">
        <v>179</v>
      </c>
      <c r="O34" s="241" t="s">
        <v>279</v>
      </c>
      <c r="P34" s="241" t="s">
        <v>280</v>
      </c>
      <c r="Q34" s="165"/>
      <c r="R34" s="164">
        <v>6</v>
      </c>
      <c r="S34" s="164">
        <v>6.2</v>
      </c>
      <c r="T34" s="201" t="s">
        <v>653</v>
      </c>
      <c r="U34" s="201" t="s">
        <v>654</v>
      </c>
      <c r="V34" s="201" t="s">
        <v>655</v>
      </c>
      <c r="W34" s="201"/>
      <c r="X34" s="169"/>
      <c r="Y34" s="169"/>
      <c r="Z34" s="169"/>
      <c r="AA34" s="184">
        <v>4</v>
      </c>
      <c r="AC34" s="169"/>
      <c r="AD34" s="169"/>
    </row>
    <row r="35" spans="1:30" ht="98" x14ac:dyDescent="0.25">
      <c r="A35" s="209" t="s">
        <v>656</v>
      </c>
      <c r="B35" s="201" t="s">
        <v>326</v>
      </c>
      <c r="C35" s="207" t="s">
        <v>327</v>
      </c>
      <c r="D35" s="209" t="s">
        <v>124</v>
      </c>
      <c r="E35" s="209" t="s">
        <v>657</v>
      </c>
      <c r="F35" s="201" t="s">
        <v>658</v>
      </c>
      <c r="G35" s="201" t="s">
        <v>659</v>
      </c>
      <c r="H35" s="201" t="s">
        <v>660</v>
      </c>
      <c r="I35" s="201" t="s">
        <v>661</v>
      </c>
      <c r="J35" s="164"/>
      <c r="K35" s="239"/>
      <c r="L35" s="164" t="s">
        <v>662</v>
      </c>
      <c r="M35" s="164"/>
      <c r="N35" s="164" t="s">
        <v>179</v>
      </c>
      <c r="O35" s="241" t="s">
        <v>279</v>
      </c>
      <c r="P35" s="241" t="s">
        <v>280</v>
      </c>
      <c r="Q35" s="165"/>
      <c r="R35" s="164">
        <v>6</v>
      </c>
      <c r="S35" s="164">
        <v>6.4</v>
      </c>
      <c r="T35" s="201" t="s">
        <v>663</v>
      </c>
      <c r="U35" s="201" t="s">
        <v>664</v>
      </c>
      <c r="V35" s="201" t="s">
        <v>665</v>
      </c>
      <c r="W35" s="201"/>
      <c r="X35" s="169"/>
      <c r="Y35" s="169"/>
      <c r="Z35" s="169"/>
      <c r="AA35" s="184">
        <v>4</v>
      </c>
      <c r="AC35" s="169"/>
      <c r="AD35" s="169"/>
    </row>
    <row r="36" spans="1:30" ht="105" customHeight="1" x14ac:dyDescent="0.25">
      <c r="A36" s="209" t="s">
        <v>666</v>
      </c>
      <c r="B36" s="201" t="s">
        <v>635</v>
      </c>
      <c r="C36" s="207" t="s">
        <v>636</v>
      </c>
      <c r="D36" s="209" t="s">
        <v>124</v>
      </c>
      <c r="E36" s="201" t="s">
        <v>476</v>
      </c>
      <c r="F36" s="201" t="s">
        <v>667</v>
      </c>
      <c r="G36" s="201" t="s">
        <v>668</v>
      </c>
      <c r="H36" s="201" t="s">
        <v>669</v>
      </c>
      <c r="I36" s="201" t="s">
        <v>670</v>
      </c>
      <c r="J36" s="164"/>
      <c r="K36" s="239"/>
      <c r="L36" s="164" t="s">
        <v>671</v>
      </c>
      <c r="M36" s="164"/>
      <c r="N36" s="164" t="s">
        <v>179</v>
      </c>
      <c r="O36" s="241" t="s">
        <v>642</v>
      </c>
      <c r="P36" s="241" t="s">
        <v>643</v>
      </c>
      <c r="Q36" s="165"/>
      <c r="R36" s="164">
        <v>6</v>
      </c>
      <c r="S36" s="164">
        <v>6.5</v>
      </c>
      <c r="T36" s="201" t="s">
        <v>672</v>
      </c>
      <c r="U36" s="201" t="s">
        <v>673</v>
      </c>
      <c r="V36" s="201" t="s">
        <v>674</v>
      </c>
      <c r="W36" s="201"/>
      <c r="X36" s="169"/>
      <c r="Y36" s="169"/>
      <c r="Z36" s="169"/>
      <c r="AA36" s="184">
        <v>4</v>
      </c>
      <c r="AC36" s="169"/>
      <c r="AD36" s="169"/>
    </row>
    <row r="37" spans="1:30" ht="154" x14ac:dyDescent="0.25">
      <c r="A37" s="209" t="s">
        <v>675</v>
      </c>
      <c r="B37" s="201" t="s">
        <v>635</v>
      </c>
      <c r="C37" s="205" t="s">
        <v>636</v>
      </c>
      <c r="D37" s="209" t="s">
        <v>124</v>
      </c>
      <c r="E37" s="201" t="s">
        <v>476</v>
      </c>
      <c r="F37" s="201" t="s">
        <v>676</v>
      </c>
      <c r="G37" s="201" t="s">
        <v>677</v>
      </c>
      <c r="H37" s="201" t="s">
        <v>678</v>
      </c>
      <c r="I37" s="201" t="s">
        <v>679</v>
      </c>
      <c r="J37" s="164"/>
      <c r="K37" s="239"/>
      <c r="L37" s="164" t="s">
        <v>680</v>
      </c>
      <c r="M37" s="164"/>
      <c r="N37" s="164" t="s">
        <v>179</v>
      </c>
      <c r="O37" s="241" t="s">
        <v>642</v>
      </c>
      <c r="P37" s="241" t="s">
        <v>643</v>
      </c>
      <c r="Q37" s="165"/>
      <c r="R37" s="164">
        <v>6</v>
      </c>
      <c r="S37" s="164">
        <v>6.6</v>
      </c>
      <c r="T37" s="201" t="s">
        <v>681</v>
      </c>
      <c r="U37" s="201" t="s">
        <v>682</v>
      </c>
      <c r="V37" s="201" t="s">
        <v>683</v>
      </c>
      <c r="W37" s="201"/>
      <c r="X37" s="169"/>
      <c r="Y37" s="169"/>
      <c r="Z37" s="169"/>
      <c r="AA37" s="184">
        <v>4</v>
      </c>
      <c r="AC37" s="169"/>
      <c r="AD37" s="169"/>
    </row>
    <row r="38" spans="1:30" ht="84" x14ac:dyDescent="0.25">
      <c r="A38" s="209" t="s">
        <v>684</v>
      </c>
      <c r="B38" s="201" t="s">
        <v>635</v>
      </c>
      <c r="C38" s="207" t="s">
        <v>636</v>
      </c>
      <c r="D38" s="209" t="s">
        <v>124</v>
      </c>
      <c r="E38" s="201" t="s">
        <v>476</v>
      </c>
      <c r="F38" s="201" t="s">
        <v>685</v>
      </c>
      <c r="G38" s="201" t="s">
        <v>686</v>
      </c>
      <c r="H38" s="201" t="s">
        <v>687</v>
      </c>
      <c r="I38" s="201" t="s">
        <v>688</v>
      </c>
      <c r="J38" s="164"/>
      <c r="K38" s="239"/>
      <c r="L38" s="164" t="s">
        <v>689</v>
      </c>
      <c r="M38" s="164"/>
      <c r="N38" s="164" t="s">
        <v>179</v>
      </c>
      <c r="O38" s="241" t="s">
        <v>642</v>
      </c>
      <c r="P38" s="241" t="s">
        <v>643</v>
      </c>
      <c r="Q38" s="165"/>
      <c r="R38" s="164">
        <v>6</v>
      </c>
      <c r="S38" s="164">
        <v>6.7</v>
      </c>
      <c r="T38" s="201" t="s">
        <v>690</v>
      </c>
      <c r="U38" s="201" t="s">
        <v>691</v>
      </c>
      <c r="V38" s="201" t="s">
        <v>692</v>
      </c>
      <c r="W38" s="201"/>
      <c r="X38" s="169"/>
      <c r="Y38" s="169"/>
      <c r="Z38" s="169"/>
      <c r="AA38" s="184">
        <v>4</v>
      </c>
      <c r="AC38" s="169"/>
      <c r="AD38" s="169"/>
    </row>
    <row r="39" spans="1:30" ht="84" x14ac:dyDescent="0.25">
      <c r="A39" s="209" t="s">
        <v>693</v>
      </c>
      <c r="B39" s="201" t="s">
        <v>635</v>
      </c>
      <c r="C39" s="207" t="s">
        <v>636</v>
      </c>
      <c r="D39" s="209" t="s">
        <v>124</v>
      </c>
      <c r="E39" s="201" t="s">
        <v>476</v>
      </c>
      <c r="F39" s="201" t="s">
        <v>694</v>
      </c>
      <c r="G39" s="201" t="s">
        <v>695</v>
      </c>
      <c r="H39" s="201" t="s">
        <v>696</v>
      </c>
      <c r="I39" s="201" t="s">
        <v>697</v>
      </c>
      <c r="J39" s="164"/>
      <c r="K39" s="239"/>
      <c r="L39" s="164" t="s">
        <v>698</v>
      </c>
      <c r="M39" s="164"/>
      <c r="N39" s="164" t="s">
        <v>149</v>
      </c>
      <c r="O39" s="241" t="s">
        <v>699</v>
      </c>
      <c r="P39" s="241" t="s">
        <v>700</v>
      </c>
      <c r="Q39" s="165"/>
      <c r="R39" s="164">
        <v>6</v>
      </c>
      <c r="S39" s="164">
        <v>6.8</v>
      </c>
      <c r="T39" s="201" t="s">
        <v>701</v>
      </c>
      <c r="U39" s="201" t="s">
        <v>702</v>
      </c>
      <c r="V39" s="201" t="s">
        <v>703</v>
      </c>
      <c r="W39" s="201" t="s">
        <v>704</v>
      </c>
      <c r="X39" s="169"/>
      <c r="Y39" s="169"/>
      <c r="Z39" s="169"/>
      <c r="AA39" s="184">
        <v>5</v>
      </c>
      <c r="AC39" s="169"/>
      <c r="AD39" s="169"/>
    </row>
    <row r="40" spans="1:30" ht="126" x14ac:dyDescent="0.25">
      <c r="A40" s="209" t="s">
        <v>705</v>
      </c>
      <c r="B40" s="201" t="s">
        <v>274</v>
      </c>
      <c r="C40" s="207" t="s">
        <v>706</v>
      </c>
      <c r="D40" s="209" t="s">
        <v>124</v>
      </c>
      <c r="E40" s="201" t="s">
        <v>476</v>
      </c>
      <c r="F40" s="201" t="s">
        <v>707</v>
      </c>
      <c r="G40" s="201" t="s">
        <v>708</v>
      </c>
      <c r="H40" s="201" t="s">
        <v>709</v>
      </c>
      <c r="I40" s="201" t="s">
        <v>710</v>
      </c>
      <c r="J40" s="164"/>
      <c r="K40" s="239"/>
      <c r="L40" s="164" t="s">
        <v>711</v>
      </c>
      <c r="M40" s="164"/>
      <c r="N40" s="164" t="s">
        <v>179</v>
      </c>
      <c r="O40" s="241" t="s">
        <v>279</v>
      </c>
      <c r="P40" s="241" t="s">
        <v>280</v>
      </c>
      <c r="Q40" s="165"/>
      <c r="R40" s="164">
        <v>6</v>
      </c>
      <c r="S40" s="164">
        <v>6.12</v>
      </c>
      <c r="T40" s="201" t="s">
        <v>712</v>
      </c>
      <c r="U40" s="201" t="s">
        <v>713</v>
      </c>
      <c r="V40" s="201" t="s">
        <v>714</v>
      </c>
      <c r="W40" s="201"/>
      <c r="X40" s="169"/>
      <c r="Y40" s="169"/>
      <c r="Z40" s="169"/>
      <c r="AA40" s="184">
        <v>4</v>
      </c>
      <c r="AC40" s="169"/>
      <c r="AD40" s="169"/>
    </row>
    <row r="41" spans="1:30" ht="168" x14ac:dyDescent="0.25">
      <c r="A41" s="209" t="s">
        <v>715</v>
      </c>
      <c r="B41" s="201" t="s">
        <v>165</v>
      </c>
      <c r="C41" s="207" t="s">
        <v>166</v>
      </c>
      <c r="D41" s="209" t="s">
        <v>124</v>
      </c>
      <c r="E41" s="201" t="s">
        <v>476</v>
      </c>
      <c r="F41" s="201" t="s">
        <v>716</v>
      </c>
      <c r="G41" s="201" t="s">
        <v>717</v>
      </c>
      <c r="H41" s="201" t="s">
        <v>718</v>
      </c>
      <c r="I41" s="201" t="s">
        <v>719</v>
      </c>
      <c r="J41" s="164"/>
      <c r="K41" s="239"/>
      <c r="L41" s="164" t="s">
        <v>720</v>
      </c>
      <c r="M41" s="164"/>
      <c r="N41" s="164" t="s">
        <v>149</v>
      </c>
      <c r="O41" s="241" t="s">
        <v>721</v>
      </c>
      <c r="P41" s="241" t="s">
        <v>722</v>
      </c>
      <c r="Q41" s="165"/>
      <c r="R41" s="164">
        <v>7</v>
      </c>
      <c r="S41" s="164">
        <v>7.1</v>
      </c>
      <c r="T41" s="201" t="s">
        <v>723</v>
      </c>
      <c r="U41" s="201" t="s">
        <v>724</v>
      </c>
      <c r="V41" s="201" t="s">
        <v>724</v>
      </c>
      <c r="W41" s="201" t="s">
        <v>725</v>
      </c>
      <c r="X41" s="169"/>
      <c r="Y41" s="169"/>
      <c r="Z41" s="169"/>
      <c r="AA41" s="184">
        <v>5</v>
      </c>
      <c r="AC41" s="169"/>
      <c r="AD41" s="169"/>
    </row>
    <row r="42" spans="1:30" ht="56" x14ac:dyDescent="0.25">
      <c r="A42" s="209" t="s">
        <v>726</v>
      </c>
      <c r="B42" s="201" t="s">
        <v>165</v>
      </c>
      <c r="C42" s="207" t="s">
        <v>166</v>
      </c>
      <c r="D42" s="209" t="s">
        <v>124</v>
      </c>
      <c r="E42" s="201" t="s">
        <v>476</v>
      </c>
      <c r="F42" s="201" t="s">
        <v>727</v>
      </c>
      <c r="G42" s="201" t="s">
        <v>728</v>
      </c>
      <c r="H42" s="201" t="s">
        <v>729</v>
      </c>
      <c r="I42" s="201" t="s">
        <v>730</v>
      </c>
      <c r="J42" s="164"/>
      <c r="K42" s="239"/>
      <c r="L42" s="164" t="s">
        <v>731</v>
      </c>
      <c r="M42" s="164"/>
      <c r="N42" s="164" t="s">
        <v>149</v>
      </c>
      <c r="O42" s="241" t="s">
        <v>721</v>
      </c>
      <c r="P42" s="241" t="s">
        <v>722</v>
      </c>
      <c r="Q42" s="165"/>
      <c r="R42" s="164">
        <v>7</v>
      </c>
      <c r="S42" s="164">
        <v>7.2</v>
      </c>
      <c r="T42" s="201" t="s">
        <v>732</v>
      </c>
      <c r="U42" s="201" t="s">
        <v>733</v>
      </c>
      <c r="V42" s="201" t="s">
        <v>734</v>
      </c>
      <c r="W42" s="201" t="s">
        <v>735</v>
      </c>
      <c r="X42" s="169"/>
      <c r="Y42" s="169"/>
      <c r="Z42" s="169"/>
      <c r="AA42" s="184">
        <v>5</v>
      </c>
      <c r="AC42" s="169"/>
      <c r="AD42" s="169"/>
    </row>
    <row r="43" spans="1:30" ht="70" x14ac:dyDescent="0.25">
      <c r="A43" s="209" t="s">
        <v>736</v>
      </c>
      <c r="B43" s="201" t="s">
        <v>165</v>
      </c>
      <c r="C43" s="205" t="s">
        <v>166</v>
      </c>
      <c r="D43" s="209" t="s">
        <v>124</v>
      </c>
      <c r="E43" s="209" t="s">
        <v>657</v>
      </c>
      <c r="F43" s="201" t="s">
        <v>737</v>
      </c>
      <c r="G43" s="201" t="s">
        <v>738</v>
      </c>
      <c r="H43" s="201" t="s">
        <v>739</v>
      </c>
      <c r="I43" s="201" t="s">
        <v>740</v>
      </c>
      <c r="J43" s="164"/>
      <c r="K43" s="239"/>
      <c r="L43" s="164" t="s">
        <v>741</v>
      </c>
      <c r="M43" s="164"/>
      <c r="N43" s="164" t="s">
        <v>149</v>
      </c>
      <c r="O43" s="241" t="s">
        <v>742</v>
      </c>
      <c r="P43" s="241" t="s">
        <v>743</v>
      </c>
      <c r="Q43" s="165"/>
      <c r="R43" s="164">
        <v>7</v>
      </c>
      <c r="S43" s="164">
        <v>7.3</v>
      </c>
      <c r="T43" s="201" t="s">
        <v>744</v>
      </c>
      <c r="U43" s="201" t="s">
        <v>745</v>
      </c>
      <c r="V43" s="201" t="s">
        <v>746</v>
      </c>
      <c r="W43" s="201" t="s">
        <v>747</v>
      </c>
      <c r="X43" s="169"/>
      <c r="Y43" s="169"/>
      <c r="Z43" s="169"/>
      <c r="AA43" s="184">
        <v>6</v>
      </c>
      <c r="AC43" s="169"/>
      <c r="AD43" s="169"/>
    </row>
    <row r="44" spans="1:30" ht="84" x14ac:dyDescent="0.25">
      <c r="A44" s="209" t="s">
        <v>748</v>
      </c>
      <c r="B44" s="201" t="s">
        <v>341</v>
      </c>
      <c r="C44" s="205" t="s">
        <v>342</v>
      </c>
      <c r="D44" s="209" t="s">
        <v>124</v>
      </c>
      <c r="E44" s="201" t="s">
        <v>476</v>
      </c>
      <c r="F44" s="201" t="s">
        <v>749</v>
      </c>
      <c r="G44" s="201" t="s">
        <v>750</v>
      </c>
      <c r="H44" s="201" t="s">
        <v>751</v>
      </c>
      <c r="I44" s="201" t="s">
        <v>752</v>
      </c>
      <c r="J44" s="164"/>
      <c r="K44" s="239"/>
      <c r="L44" s="164" t="s">
        <v>753</v>
      </c>
      <c r="M44" s="164"/>
      <c r="N44" s="164" t="s">
        <v>149</v>
      </c>
      <c r="O44" s="241" t="s">
        <v>215</v>
      </c>
      <c r="P44" s="241" t="s">
        <v>216</v>
      </c>
      <c r="Q44" s="165"/>
      <c r="R44" s="164">
        <v>7</v>
      </c>
      <c r="S44" s="164">
        <v>7.4</v>
      </c>
      <c r="T44" s="201" t="s">
        <v>754</v>
      </c>
      <c r="U44" s="201" t="s">
        <v>755</v>
      </c>
      <c r="V44" s="201" t="s">
        <v>756</v>
      </c>
      <c r="W44" s="201" t="s">
        <v>757</v>
      </c>
      <c r="X44" s="169"/>
      <c r="Y44" s="169"/>
      <c r="Z44" s="169"/>
      <c r="AA44" s="184">
        <v>5</v>
      </c>
      <c r="AC44" s="169"/>
      <c r="AD44" s="169"/>
    </row>
    <row r="45" spans="1:30" ht="154" x14ac:dyDescent="0.25">
      <c r="A45" s="209" t="s">
        <v>758</v>
      </c>
      <c r="B45" s="201" t="s">
        <v>165</v>
      </c>
      <c r="C45" s="205" t="s">
        <v>166</v>
      </c>
      <c r="D45" s="209" t="s">
        <v>124</v>
      </c>
      <c r="E45" s="201" t="s">
        <v>476</v>
      </c>
      <c r="F45" s="201" t="s">
        <v>759</v>
      </c>
      <c r="G45" s="201" t="s">
        <v>760</v>
      </c>
      <c r="H45" s="201" t="s">
        <v>761</v>
      </c>
      <c r="I45" s="201" t="s">
        <v>762</v>
      </c>
      <c r="J45" s="164"/>
      <c r="K45" s="239"/>
      <c r="L45" s="164" t="s">
        <v>763</v>
      </c>
      <c r="M45" s="164"/>
      <c r="N45" s="164" t="s">
        <v>149</v>
      </c>
      <c r="O45" s="241" t="s">
        <v>721</v>
      </c>
      <c r="P45" s="241" t="s">
        <v>722</v>
      </c>
      <c r="Q45" s="165"/>
      <c r="R45" s="164">
        <v>7</v>
      </c>
      <c r="S45" s="164">
        <v>7.5</v>
      </c>
      <c r="T45" s="201" t="s">
        <v>764</v>
      </c>
      <c r="U45" s="201" t="s">
        <v>765</v>
      </c>
      <c r="V45" s="201" t="s">
        <v>766</v>
      </c>
      <c r="W45" s="201" t="s">
        <v>767</v>
      </c>
      <c r="X45" s="169"/>
      <c r="Y45" s="169"/>
      <c r="Z45" s="169"/>
      <c r="AA45" s="184">
        <v>5</v>
      </c>
      <c r="AC45" s="169"/>
      <c r="AD45" s="169"/>
    </row>
    <row r="46" spans="1:30" ht="266.25" customHeight="1" x14ac:dyDescent="0.25">
      <c r="A46" s="209" t="s">
        <v>768</v>
      </c>
      <c r="B46" s="201" t="s">
        <v>165</v>
      </c>
      <c r="C46" s="203" t="s">
        <v>166</v>
      </c>
      <c r="D46" s="209" t="s">
        <v>124</v>
      </c>
      <c r="E46" s="201" t="s">
        <v>476</v>
      </c>
      <c r="F46" s="201" t="s">
        <v>769</v>
      </c>
      <c r="G46" s="201" t="s">
        <v>770</v>
      </c>
      <c r="H46" s="201" t="s">
        <v>771</v>
      </c>
      <c r="I46" s="201" t="s">
        <v>772</v>
      </c>
      <c r="J46" s="164"/>
      <c r="K46" s="239"/>
      <c r="L46" s="164" t="s">
        <v>773</v>
      </c>
      <c r="M46" s="164"/>
      <c r="N46" s="164" t="s">
        <v>179</v>
      </c>
      <c r="O46" s="241" t="s">
        <v>180</v>
      </c>
      <c r="P46" s="241" t="s">
        <v>774</v>
      </c>
      <c r="Q46" s="165"/>
      <c r="R46" s="164">
        <v>7</v>
      </c>
      <c r="S46" s="164">
        <v>7.6</v>
      </c>
      <c r="T46" s="201" t="s">
        <v>775</v>
      </c>
      <c r="U46" s="201" t="s">
        <v>776</v>
      </c>
      <c r="V46" s="201" t="s">
        <v>777</v>
      </c>
      <c r="W46" s="201"/>
      <c r="X46" s="169"/>
      <c r="Y46" s="169"/>
      <c r="Z46" s="169"/>
      <c r="AA46" s="184">
        <v>4</v>
      </c>
      <c r="AC46" s="169"/>
      <c r="AD46" s="169"/>
    </row>
    <row r="47" spans="1:30" ht="70" x14ac:dyDescent="0.25">
      <c r="A47" s="209" t="s">
        <v>778</v>
      </c>
      <c r="B47" s="201" t="s">
        <v>210</v>
      </c>
      <c r="C47" s="205" t="s">
        <v>211</v>
      </c>
      <c r="D47" s="209" t="s">
        <v>124</v>
      </c>
      <c r="E47" s="201" t="s">
        <v>476</v>
      </c>
      <c r="F47" s="201" t="s">
        <v>779</v>
      </c>
      <c r="G47" s="201" t="s">
        <v>780</v>
      </c>
      <c r="H47" s="201" t="s">
        <v>781</v>
      </c>
      <c r="I47" s="201" t="s">
        <v>782</v>
      </c>
      <c r="J47" s="164"/>
      <c r="K47" s="239"/>
      <c r="L47" s="164" t="s">
        <v>783</v>
      </c>
      <c r="M47" s="164"/>
      <c r="N47" s="164" t="s">
        <v>149</v>
      </c>
      <c r="O47" s="241" t="s">
        <v>215</v>
      </c>
      <c r="P47" s="241" t="s">
        <v>216</v>
      </c>
      <c r="Q47" s="165"/>
      <c r="R47" s="164">
        <v>7</v>
      </c>
      <c r="S47" s="164">
        <v>7.7</v>
      </c>
      <c r="T47" s="201" t="s">
        <v>784</v>
      </c>
      <c r="U47" s="201" t="s">
        <v>785</v>
      </c>
      <c r="V47" s="201" t="s">
        <v>786</v>
      </c>
      <c r="W47" s="201" t="s">
        <v>787</v>
      </c>
      <c r="X47" s="169"/>
      <c r="Y47" s="169"/>
      <c r="Z47" s="169"/>
      <c r="AA47" s="184">
        <v>5</v>
      </c>
      <c r="AC47" s="169"/>
      <c r="AD47" s="169"/>
    </row>
    <row r="48" spans="1:30" ht="112" x14ac:dyDescent="0.25">
      <c r="A48" s="209" t="s">
        <v>788</v>
      </c>
      <c r="B48" s="201" t="s">
        <v>789</v>
      </c>
      <c r="C48" s="205" t="s">
        <v>790</v>
      </c>
      <c r="D48" s="209" t="s">
        <v>124</v>
      </c>
      <c r="E48" s="201" t="s">
        <v>476</v>
      </c>
      <c r="F48" s="201" t="s">
        <v>791</v>
      </c>
      <c r="G48" s="201" t="s">
        <v>792</v>
      </c>
      <c r="H48" s="201" t="s">
        <v>793</v>
      </c>
      <c r="I48" s="201" t="s">
        <v>794</v>
      </c>
      <c r="J48" s="164"/>
      <c r="K48" s="239"/>
      <c r="L48" s="164" t="s">
        <v>795</v>
      </c>
      <c r="M48" s="164"/>
      <c r="N48" s="164" t="s">
        <v>149</v>
      </c>
      <c r="O48" s="241" t="s">
        <v>721</v>
      </c>
      <c r="P48" s="241" t="s">
        <v>722</v>
      </c>
      <c r="Q48" s="165"/>
      <c r="R48" s="164">
        <v>7</v>
      </c>
      <c r="S48" s="164">
        <v>7.8</v>
      </c>
      <c r="T48" s="201" t="s">
        <v>796</v>
      </c>
      <c r="U48" s="201" t="s">
        <v>797</v>
      </c>
      <c r="V48" s="201" t="s">
        <v>797</v>
      </c>
      <c r="W48" s="201" t="s">
        <v>798</v>
      </c>
      <c r="X48" s="169"/>
      <c r="Y48" s="169"/>
      <c r="Z48" s="169"/>
      <c r="AA48" s="184">
        <v>5</v>
      </c>
      <c r="AC48" s="169"/>
      <c r="AD48" s="169"/>
    </row>
    <row r="49" spans="1:30" ht="112" x14ac:dyDescent="0.25">
      <c r="A49" s="209" t="s">
        <v>799</v>
      </c>
      <c r="B49" s="201" t="s">
        <v>800</v>
      </c>
      <c r="C49" s="207" t="s">
        <v>801</v>
      </c>
      <c r="D49" s="209" t="s">
        <v>124</v>
      </c>
      <c r="E49" s="201" t="s">
        <v>476</v>
      </c>
      <c r="F49" s="201" t="s">
        <v>802</v>
      </c>
      <c r="G49" s="201" t="s">
        <v>803</v>
      </c>
      <c r="H49" s="201" t="s">
        <v>804</v>
      </c>
      <c r="I49" s="201" t="s">
        <v>805</v>
      </c>
      <c r="J49" s="164"/>
      <c r="K49" s="239"/>
      <c r="L49" s="164" t="s">
        <v>806</v>
      </c>
      <c r="M49" s="164"/>
      <c r="N49" s="164" t="s">
        <v>149</v>
      </c>
      <c r="O49" s="241" t="s">
        <v>807</v>
      </c>
      <c r="P49" s="241" t="s">
        <v>808</v>
      </c>
      <c r="Q49" s="165"/>
      <c r="R49" s="164">
        <v>8</v>
      </c>
      <c r="S49" s="164">
        <v>8.1</v>
      </c>
      <c r="T49" s="201" t="s">
        <v>809</v>
      </c>
      <c r="U49" s="201" t="s">
        <v>810</v>
      </c>
      <c r="V49" s="201" t="s">
        <v>811</v>
      </c>
      <c r="W49" s="201" t="s">
        <v>812</v>
      </c>
      <c r="X49" s="169"/>
      <c r="Y49" s="169"/>
      <c r="Z49" s="169"/>
      <c r="AA49" s="184">
        <v>6</v>
      </c>
      <c r="AC49" s="169"/>
      <c r="AD49" s="169"/>
    </row>
    <row r="50" spans="1:30" ht="140" x14ac:dyDescent="0.25">
      <c r="A50" s="209" t="s">
        <v>813</v>
      </c>
      <c r="B50" s="201" t="s">
        <v>800</v>
      </c>
      <c r="C50" s="207" t="s">
        <v>801</v>
      </c>
      <c r="D50" s="209" t="s">
        <v>124</v>
      </c>
      <c r="E50" s="201" t="s">
        <v>476</v>
      </c>
      <c r="F50" s="201" t="s">
        <v>814</v>
      </c>
      <c r="G50" s="201" t="s">
        <v>815</v>
      </c>
      <c r="H50" s="201" t="s">
        <v>816</v>
      </c>
      <c r="I50" s="201" t="s">
        <v>817</v>
      </c>
      <c r="J50" s="164"/>
      <c r="K50" s="239"/>
      <c r="L50" s="164" t="s">
        <v>818</v>
      </c>
      <c r="M50" s="164"/>
      <c r="N50" s="164" t="s">
        <v>149</v>
      </c>
      <c r="O50" s="241" t="s">
        <v>807</v>
      </c>
      <c r="P50" s="241" t="s">
        <v>808</v>
      </c>
      <c r="Q50" s="165"/>
      <c r="R50" s="164">
        <v>8</v>
      </c>
      <c r="S50" s="164">
        <v>8.1999999999999993</v>
      </c>
      <c r="T50" s="201" t="s">
        <v>809</v>
      </c>
      <c r="U50" s="201" t="s">
        <v>819</v>
      </c>
      <c r="V50" s="201" t="s">
        <v>820</v>
      </c>
      <c r="W50" s="201" t="s">
        <v>821</v>
      </c>
      <c r="X50" s="169"/>
      <c r="Y50" s="169"/>
      <c r="Z50" s="169"/>
      <c r="AA50" s="184">
        <v>6</v>
      </c>
      <c r="AC50" s="169"/>
      <c r="AD50" s="169"/>
    </row>
    <row r="51" spans="1:30" ht="112" x14ac:dyDescent="0.25">
      <c r="A51" s="209" t="s">
        <v>822</v>
      </c>
      <c r="B51" s="201" t="s">
        <v>800</v>
      </c>
      <c r="C51" s="207" t="s">
        <v>801</v>
      </c>
      <c r="D51" s="209" t="s">
        <v>124</v>
      </c>
      <c r="E51" s="201" t="s">
        <v>476</v>
      </c>
      <c r="F51" s="201" t="s">
        <v>823</v>
      </c>
      <c r="G51" s="201" t="s">
        <v>824</v>
      </c>
      <c r="H51" s="201" t="s">
        <v>825</v>
      </c>
      <c r="I51" s="201" t="s">
        <v>826</v>
      </c>
      <c r="J51" s="164"/>
      <c r="K51" s="239"/>
      <c r="L51" s="164" t="s">
        <v>827</v>
      </c>
      <c r="M51" s="164" t="s">
        <v>828</v>
      </c>
      <c r="N51" s="164" t="s">
        <v>149</v>
      </c>
      <c r="O51" s="241" t="s">
        <v>807</v>
      </c>
      <c r="P51" s="241" t="s">
        <v>808</v>
      </c>
      <c r="Q51" s="165"/>
      <c r="R51" s="164">
        <v>9</v>
      </c>
      <c r="S51" s="164">
        <v>9.1</v>
      </c>
      <c r="T51" s="201" t="s">
        <v>829</v>
      </c>
      <c r="U51" s="201" t="s">
        <v>830</v>
      </c>
      <c r="V51" s="201" t="s">
        <v>830</v>
      </c>
      <c r="W51" s="201" t="s">
        <v>831</v>
      </c>
      <c r="X51" s="169"/>
      <c r="Y51" s="169"/>
      <c r="Z51" s="169"/>
      <c r="AA51" s="184">
        <v>6</v>
      </c>
      <c r="AC51" s="169"/>
      <c r="AD51" s="169"/>
    </row>
    <row r="52" spans="1:30" ht="98" x14ac:dyDescent="0.25">
      <c r="A52" s="209" t="s">
        <v>832</v>
      </c>
      <c r="B52" s="201" t="s">
        <v>165</v>
      </c>
      <c r="C52" s="207" t="s">
        <v>166</v>
      </c>
      <c r="D52" s="209" t="s">
        <v>124</v>
      </c>
      <c r="E52" s="201" t="s">
        <v>476</v>
      </c>
      <c r="F52" s="201" t="s">
        <v>833</v>
      </c>
      <c r="G52" s="201" t="s">
        <v>834</v>
      </c>
      <c r="H52" s="201" t="s">
        <v>835</v>
      </c>
      <c r="I52" s="201" t="s">
        <v>836</v>
      </c>
      <c r="J52" s="164"/>
      <c r="K52" s="239"/>
      <c r="L52" s="164" t="s">
        <v>837</v>
      </c>
      <c r="M52" s="164"/>
      <c r="N52" s="164" t="s">
        <v>149</v>
      </c>
      <c r="O52" s="241" t="s">
        <v>721</v>
      </c>
      <c r="P52" s="241" t="s">
        <v>722</v>
      </c>
      <c r="Q52" s="165"/>
      <c r="R52" s="164">
        <v>9</v>
      </c>
      <c r="S52" s="164">
        <v>9.1999999999999993</v>
      </c>
      <c r="T52" s="201" t="s">
        <v>838</v>
      </c>
      <c r="U52" s="201" t="s">
        <v>839</v>
      </c>
      <c r="V52" s="201" t="s">
        <v>840</v>
      </c>
      <c r="W52" s="201" t="s">
        <v>841</v>
      </c>
      <c r="X52" s="169"/>
      <c r="Y52" s="169"/>
      <c r="Z52" s="169"/>
      <c r="AA52" s="184">
        <v>5</v>
      </c>
      <c r="AC52" s="169"/>
      <c r="AD52" s="169"/>
    </row>
    <row r="53" spans="1:30" ht="168" x14ac:dyDescent="0.25">
      <c r="A53" s="209" t="s">
        <v>842</v>
      </c>
      <c r="B53" s="201" t="s">
        <v>341</v>
      </c>
      <c r="C53" s="207" t="s">
        <v>342</v>
      </c>
      <c r="D53" s="209" t="s">
        <v>124</v>
      </c>
      <c r="E53" s="201" t="s">
        <v>476</v>
      </c>
      <c r="F53" s="201" t="s">
        <v>843</v>
      </c>
      <c r="G53" s="201" t="s">
        <v>576</v>
      </c>
      <c r="H53" s="201" t="s">
        <v>844</v>
      </c>
      <c r="I53" s="201" t="s">
        <v>845</v>
      </c>
      <c r="J53" s="164"/>
      <c r="K53" s="239"/>
      <c r="L53" s="164" t="s">
        <v>846</v>
      </c>
      <c r="M53" s="164"/>
      <c r="N53" s="164" t="s">
        <v>149</v>
      </c>
      <c r="O53" s="241" t="s">
        <v>215</v>
      </c>
      <c r="P53" s="241" t="s">
        <v>216</v>
      </c>
      <c r="Q53" s="165"/>
      <c r="R53" s="164">
        <v>9</v>
      </c>
      <c r="S53" s="164">
        <v>9.4</v>
      </c>
      <c r="T53" s="201" t="s">
        <v>580</v>
      </c>
      <c r="U53" s="201" t="s">
        <v>847</v>
      </c>
      <c r="V53" s="201" t="s">
        <v>847</v>
      </c>
      <c r="W53" s="201" t="s">
        <v>848</v>
      </c>
      <c r="X53" s="169"/>
      <c r="Y53" s="169"/>
      <c r="Z53" s="169"/>
      <c r="AA53" s="184">
        <v>5</v>
      </c>
      <c r="AC53" s="169"/>
      <c r="AD53" s="169"/>
    </row>
    <row r="54" spans="1:30" ht="70" x14ac:dyDescent="0.25">
      <c r="A54" s="209" t="s">
        <v>849</v>
      </c>
      <c r="B54" s="201" t="s">
        <v>210</v>
      </c>
      <c r="C54" s="205" t="s">
        <v>211</v>
      </c>
      <c r="D54" s="209" t="s">
        <v>124</v>
      </c>
      <c r="E54" s="201" t="s">
        <v>476</v>
      </c>
      <c r="F54" s="201" t="s">
        <v>850</v>
      </c>
      <c r="G54" s="201" t="s">
        <v>780</v>
      </c>
      <c r="H54" s="201" t="s">
        <v>851</v>
      </c>
      <c r="I54" s="201" t="s">
        <v>852</v>
      </c>
      <c r="J54" s="164"/>
      <c r="K54" s="239"/>
      <c r="L54" s="164" t="s">
        <v>853</v>
      </c>
      <c r="M54" s="164"/>
      <c r="N54" s="164" t="s">
        <v>149</v>
      </c>
      <c r="O54" s="241" t="s">
        <v>721</v>
      </c>
      <c r="P54" s="241" t="s">
        <v>722</v>
      </c>
      <c r="Q54" s="165"/>
      <c r="R54" s="167">
        <v>9</v>
      </c>
      <c r="S54" s="164">
        <v>9.5</v>
      </c>
      <c r="T54" s="250" t="s">
        <v>784</v>
      </c>
      <c r="U54" s="250" t="s">
        <v>854</v>
      </c>
      <c r="V54" s="201" t="s">
        <v>854</v>
      </c>
      <c r="W54" s="201" t="s">
        <v>855</v>
      </c>
      <c r="X54" s="169"/>
      <c r="Y54" s="169"/>
      <c r="Z54" s="169"/>
      <c r="AA54" s="184">
        <v>5</v>
      </c>
      <c r="AC54" s="169"/>
      <c r="AD54" s="169"/>
    </row>
    <row r="55" spans="1:30" ht="21" customHeight="1" x14ac:dyDescent="0.25">
      <c r="A55" s="169"/>
      <c r="B55" s="169"/>
      <c r="C55" s="170"/>
      <c r="D55" s="169"/>
      <c r="E55" s="169"/>
      <c r="F55" s="169"/>
      <c r="G55" s="169"/>
      <c r="H55" s="169"/>
      <c r="I55" s="169"/>
      <c r="J55" s="169"/>
      <c r="K55" s="170"/>
      <c r="L55" s="169"/>
      <c r="M55" s="169"/>
      <c r="N55" s="169"/>
      <c r="O55" s="169"/>
      <c r="P55" s="169"/>
      <c r="Q55" s="168"/>
      <c r="R55" s="169"/>
      <c r="S55" s="169"/>
      <c r="T55" s="169"/>
      <c r="U55" s="169"/>
      <c r="V55" s="169"/>
      <c r="W55" s="169"/>
      <c r="X55" s="169"/>
      <c r="Y55" s="169"/>
      <c r="Z55" s="169"/>
      <c r="AA55" s="169"/>
      <c r="AC55" s="169"/>
      <c r="AD55" s="169"/>
    </row>
    <row r="56" spans="1:30" ht="51" hidden="1" customHeight="1" x14ac:dyDescent="0.25">
      <c r="C56" s="185"/>
      <c r="K56" s="158" t="s">
        <v>56</v>
      </c>
      <c r="N56" s="158" t="s">
        <v>128</v>
      </c>
      <c r="AA56" s="186"/>
    </row>
    <row r="57" spans="1:30" ht="51" hidden="1" customHeight="1" x14ac:dyDescent="0.25">
      <c r="C57" s="185"/>
      <c r="K57" s="158" t="s">
        <v>57</v>
      </c>
      <c r="N57" s="158" t="s">
        <v>149</v>
      </c>
      <c r="AA57" s="186"/>
    </row>
    <row r="58" spans="1:30" ht="51" hidden="1" customHeight="1" x14ac:dyDescent="0.25">
      <c r="C58" s="185"/>
      <c r="K58" s="158" t="s">
        <v>45</v>
      </c>
      <c r="N58" s="158" t="s">
        <v>179</v>
      </c>
      <c r="AA58" s="186"/>
    </row>
    <row r="59" spans="1:30" ht="51" hidden="1" customHeight="1" x14ac:dyDescent="0.25">
      <c r="C59" s="185"/>
      <c r="K59" s="158" t="s">
        <v>313</v>
      </c>
      <c r="N59" s="158" t="s">
        <v>139</v>
      </c>
      <c r="AA59" s="186"/>
    </row>
    <row r="60" spans="1:30" ht="51" hidden="1" customHeight="1" x14ac:dyDescent="0.25">
      <c r="C60" s="185"/>
      <c r="K60" s="187"/>
      <c r="AA60" s="186"/>
    </row>
    <row r="61" spans="1:30" ht="51" customHeight="1" x14ac:dyDescent="0.25">
      <c r="C61" s="185"/>
      <c r="K61" s="187"/>
      <c r="AA61" s="186"/>
    </row>
    <row r="62" spans="1:30" ht="51" customHeight="1" x14ac:dyDescent="0.25">
      <c r="C62" s="185"/>
      <c r="K62" s="187"/>
      <c r="AA62" s="186"/>
    </row>
    <row r="63" spans="1:30" ht="51" customHeight="1" x14ac:dyDescent="0.25">
      <c r="C63" s="185"/>
      <c r="K63" s="187"/>
      <c r="AA63" s="186"/>
    </row>
    <row r="64" spans="1:30" ht="51" customHeight="1" x14ac:dyDescent="0.25">
      <c r="C64" s="185"/>
      <c r="K64" s="187"/>
      <c r="AA64" s="186"/>
    </row>
    <row r="65" spans="3:27" ht="51" customHeight="1" x14ac:dyDescent="0.25">
      <c r="C65" s="185"/>
      <c r="K65" s="187"/>
      <c r="S65" s="188"/>
      <c r="AA65" s="186"/>
    </row>
    <row r="66" spans="3:27" ht="51" customHeight="1" x14ac:dyDescent="0.25">
      <c r="C66" s="185"/>
      <c r="K66" s="187"/>
      <c r="AA66" s="186"/>
    </row>
    <row r="67" spans="3:27" ht="51" customHeight="1" x14ac:dyDescent="0.25">
      <c r="C67" s="185"/>
      <c r="K67" s="187"/>
      <c r="AA67" s="186"/>
    </row>
    <row r="68" spans="3:27" ht="51" customHeight="1" x14ac:dyDescent="0.25">
      <c r="C68" s="185"/>
      <c r="K68" s="187"/>
      <c r="AA68" s="186"/>
    </row>
    <row r="69" spans="3:27" ht="51" customHeight="1" x14ac:dyDescent="0.25">
      <c r="C69" s="185"/>
      <c r="K69" s="187"/>
      <c r="AA69" s="186"/>
    </row>
    <row r="70" spans="3:27" ht="51" customHeight="1" x14ac:dyDescent="0.25">
      <c r="C70" s="185"/>
      <c r="K70" s="187"/>
      <c r="AA70" s="186"/>
    </row>
    <row r="71" spans="3:27" ht="51" customHeight="1" x14ac:dyDescent="0.25">
      <c r="C71" s="185"/>
      <c r="K71" s="187"/>
      <c r="AA71" s="186"/>
    </row>
    <row r="72" spans="3:27" ht="51" customHeight="1" x14ac:dyDescent="0.25">
      <c r="C72" s="185"/>
      <c r="K72" s="187"/>
      <c r="AA72" s="186"/>
    </row>
    <row r="73" spans="3:27" ht="51" customHeight="1" x14ac:dyDescent="0.25">
      <c r="C73" s="185"/>
      <c r="K73" s="187"/>
      <c r="AA73" s="186"/>
    </row>
    <row r="74" spans="3:27" ht="51" customHeight="1" x14ac:dyDescent="0.25">
      <c r="C74" s="185"/>
      <c r="K74" s="187"/>
      <c r="AA74" s="186"/>
    </row>
    <row r="75" spans="3:27" ht="51" customHeight="1" x14ac:dyDescent="0.25">
      <c r="C75" s="185"/>
      <c r="K75" s="187"/>
      <c r="AA75" s="186"/>
    </row>
    <row r="76" spans="3:27" ht="51" customHeight="1" x14ac:dyDescent="0.25">
      <c r="C76" s="185"/>
      <c r="K76" s="187"/>
      <c r="AA76" s="186"/>
    </row>
    <row r="77" spans="3:27" ht="51" customHeight="1" x14ac:dyDescent="0.25">
      <c r="C77" s="185"/>
      <c r="K77" s="187"/>
      <c r="AA77" s="186"/>
    </row>
    <row r="78" spans="3:27" ht="51" customHeight="1" x14ac:dyDescent="0.25">
      <c r="C78" s="185"/>
      <c r="K78" s="187"/>
      <c r="AA78" s="186"/>
    </row>
    <row r="79" spans="3:27" ht="51" customHeight="1" x14ac:dyDescent="0.25">
      <c r="C79" s="185"/>
      <c r="K79" s="187"/>
      <c r="S79" s="188"/>
      <c r="AA79" s="186"/>
    </row>
    <row r="80" spans="3:27" ht="51" customHeight="1" x14ac:dyDescent="0.25">
      <c r="C80" s="185"/>
      <c r="K80" s="187"/>
      <c r="AA80" s="186"/>
    </row>
    <row r="81" spans="2:27" ht="51" customHeight="1" x14ac:dyDescent="0.25">
      <c r="C81" s="185"/>
      <c r="K81" s="187"/>
      <c r="L81" s="189"/>
      <c r="AA81" s="186"/>
    </row>
    <row r="82" spans="2:27" ht="51" customHeight="1" x14ac:dyDescent="0.25">
      <c r="B82" s="172"/>
      <c r="C82" s="172"/>
      <c r="K82" s="187"/>
      <c r="AA82" s="186"/>
    </row>
    <row r="83" spans="2:27" ht="51" customHeight="1" x14ac:dyDescent="0.25">
      <c r="B83" s="172"/>
      <c r="C83" s="172"/>
      <c r="K83" s="187"/>
      <c r="L83" s="189"/>
      <c r="AA83" s="186"/>
    </row>
    <row r="84" spans="2:27" ht="51" customHeight="1" x14ac:dyDescent="0.25">
      <c r="B84" s="172"/>
      <c r="C84" s="172"/>
      <c r="K84" s="187"/>
      <c r="L84" s="189"/>
      <c r="AA84" s="186"/>
    </row>
    <row r="85" spans="2:27" ht="51" customHeight="1" x14ac:dyDescent="0.25">
      <c r="B85" s="172"/>
      <c r="C85" s="172"/>
      <c r="K85" s="187"/>
      <c r="L85" s="189"/>
      <c r="AA85" s="186"/>
    </row>
    <row r="86" spans="2:27" ht="51" customHeight="1" x14ac:dyDescent="0.25">
      <c r="B86" s="172"/>
      <c r="C86" s="172"/>
      <c r="I86" s="190"/>
      <c r="K86" s="187"/>
      <c r="L86" s="189"/>
      <c r="AA86" s="186"/>
    </row>
    <row r="87" spans="2:27" ht="51" customHeight="1" x14ac:dyDescent="0.25">
      <c r="B87" s="172"/>
      <c r="C87" s="172"/>
      <c r="I87" s="190"/>
      <c r="K87" s="187"/>
      <c r="L87" s="189"/>
      <c r="AA87" s="186"/>
    </row>
    <row r="88" spans="2:27" ht="51" customHeight="1" x14ac:dyDescent="0.25">
      <c r="B88" s="172"/>
      <c r="C88" s="172"/>
      <c r="I88" s="190"/>
      <c r="K88" s="187"/>
      <c r="L88" s="189"/>
      <c r="AA88" s="186"/>
    </row>
    <row r="89" spans="2:27" ht="51" customHeight="1" x14ac:dyDescent="0.25">
      <c r="B89" s="172"/>
      <c r="C89" s="172"/>
      <c r="I89" s="190"/>
      <c r="K89" s="187"/>
      <c r="L89" s="189"/>
      <c r="AA89" s="186"/>
    </row>
    <row r="90" spans="2:27" ht="51" customHeight="1" x14ac:dyDescent="0.25">
      <c r="B90" s="172"/>
      <c r="C90" s="172"/>
      <c r="I90" s="190"/>
      <c r="K90" s="187"/>
      <c r="L90" s="189"/>
      <c r="AA90" s="186"/>
    </row>
    <row r="91" spans="2:27" ht="51" customHeight="1" x14ac:dyDescent="0.25">
      <c r="B91" s="172"/>
      <c r="C91" s="172"/>
      <c r="I91" s="190"/>
      <c r="K91" s="187"/>
      <c r="L91" s="189"/>
      <c r="AA91" s="186"/>
    </row>
    <row r="92" spans="2:27" ht="51" customHeight="1" x14ac:dyDescent="0.25">
      <c r="B92" s="191"/>
      <c r="C92" s="185"/>
      <c r="I92" s="190"/>
      <c r="K92" s="187"/>
      <c r="AA92" s="186"/>
    </row>
    <row r="93" spans="2:27" ht="51" customHeight="1" x14ac:dyDescent="0.25">
      <c r="C93" s="172"/>
      <c r="K93" s="187"/>
      <c r="AA93" s="186"/>
    </row>
    <row r="94" spans="2:27" ht="51" customHeight="1" x14ac:dyDescent="0.25">
      <c r="C94" s="172"/>
      <c r="K94" s="187"/>
      <c r="AA94" s="186"/>
    </row>
    <row r="95" spans="2:27" ht="51" customHeight="1" x14ac:dyDescent="0.25">
      <c r="C95" s="172"/>
      <c r="K95" s="187"/>
      <c r="AA95" s="186"/>
    </row>
    <row r="96" spans="2:27" ht="51" customHeight="1" x14ac:dyDescent="0.25">
      <c r="C96" s="172"/>
      <c r="K96" s="187"/>
      <c r="AA96" s="186"/>
    </row>
    <row r="97" spans="2:27" ht="51" customHeight="1" x14ac:dyDescent="0.25">
      <c r="C97" s="172"/>
      <c r="K97" s="187"/>
      <c r="AA97" s="186"/>
    </row>
    <row r="98" spans="2:27" ht="51" customHeight="1" x14ac:dyDescent="0.25">
      <c r="C98" s="172"/>
      <c r="K98" s="187"/>
      <c r="AA98" s="186"/>
    </row>
    <row r="99" spans="2:27" ht="51" customHeight="1" x14ac:dyDescent="0.25">
      <c r="C99" s="172"/>
      <c r="K99" s="187"/>
      <c r="AA99" s="186"/>
    </row>
    <row r="100" spans="2:27" ht="51" customHeight="1" x14ac:dyDescent="0.25">
      <c r="C100" s="172"/>
      <c r="K100" s="187"/>
      <c r="AA100" s="186"/>
    </row>
    <row r="101" spans="2:27" ht="51" customHeight="1" x14ac:dyDescent="0.25">
      <c r="C101" s="172"/>
      <c r="K101" s="187"/>
      <c r="AA101" s="186"/>
    </row>
    <row r="102" spans="2:27" ht="51" customHeight="1" x14ac:dyDescent="0.25">
      <c r="C102" s="172"/>
      <c r="K102" s="187"/>
      <c r="S102" s="188"/>
      <c r="AA102" s="186"/>
    </row>
    <row r="103" spans="2:27" ht="51" customHeight="1" x14ac:dyDescent="0.25">
      <c r="C103" s="172"/>
      <c r="K103" s="187"/>
      <c r="AA103" s="186"/>
    </row>
    <row r="104" spans="2:27" ht="51" customHeight="1" x14ac:dyDescent="0.25">
      <c r="C104" s="172"/>
      <c r="K104" s="187"/>
      <c r="AA104" s="186"/>
    </row>
    <row r="105" spans="2:27" ht="51" customHeight="1" x14ac:dyDescent="0.25">
      <c r="C105" s="172"/>
      <c r="K105" s="187"/>
      <c r="AA105" s="186"/>
    </row>
    <row r="106" spans="2:27" ht="51" customHeight="1" x14ac:dyDescent="0.25">
      <c r="C106" s="172"/>
      <c r="K106" s="187"/>
      <c r="AA106" s="186"/>
    </row>
    <row r="107" spans="2:27" ht="51" customHeight="1" x14ac:dyDescent="0.25">
      <c r="C107" s="172"/>
      <c r="K107" s="187"/>
      <c r="AA107" s="186"/>
    </row>
    <row r="108" spans="2:27" ht="51" customHeight="1" x14ac:dyDescent="0.25">
      <c r="C108" s="172"/>
      <c r="K108" s="187"/>
      <c r="AA108" s="186"/>
    </row>
    <row r="109" spans="2:27" ht="51" customHeight="1" x14ac:dyDescent="0.25">
      <c r="C109" s="172"/>
      <c r="K109" s="187"/>
      <c r="L109" s="189"/>
      <c r="AA109" s="186"/>
    </row>
    <row r="110" spans="2:27" ht="51" customHeight="1" x14ac:dyDescent="0.25">
      <c r="C110" s="172"/>
      <c r="K110" s="187"/>
      <c r="AA110" s="186"/>
    </row>
    <row r="111" spans="2:27" ht="51" customHeight="1" x14ac:dyDescent="0.25">
      <c r="B111" s="192"/>
      <c r="C111" s="172"/>
      <c r="J111" s="190"/>
      <c r="K111" s="187"/>
      <c r="AA111" s="186"/>
    </row>
    <row r="112" spans="2:27" ht="51" customHeight="1" x14ac:dyDescent="0.25">
      <c r="B112" s="192"/>
      <c r="C112" s="172"/>
      <c r="J112" s="190"/>
      <c r="K112" s="187"/>
      <c r="AA112" s="186"/>
    </row>
    <row r="113" spans="2:27" ht="51" customHeight="1" x14ac:dyDescent="0.25">
      <c r="B113" s="192"/>
      <c r="C113" s="172"/>
      <c r="K113" s="187"/>
      <c r="M113" s="187"/>
      <c r="AA113" s="186"/>
    </row>
    <row r="114" spans="2:27" ht="51" customHeight="1" x14ac:dyDescent="0.25">
      <c r="B114" s="192"/>
      <c r="C114" s="172"/>
      <c r="J114" s="190"/>
      <c r="K114" s="187"/>
      <c r="AA114" s="186"/>
    </row>
    <row r="115" spans="2:27" s="171" customFormat="1" ht="51" customHeight="1" x14ac:dyDescent="0.25">
      <c r="F115" s="172"/>
      <c r="I115" s="173"/>
    </row>
    <row r="116" spans="2:27" s="171" customFormat="1" ht="51" customHeight="1" x14ac:dyDescent="0.25">
      <c r="F116" s="172"/>
      <c r="I116" s="173"/>
    </row>
    <row r="117" spans="2:27" s="171" customFormat="1" ht="51" customHeight="1" x14ac:dyDescent="0.25">
      <c r="F117" s="172"/>
      <c r="I117" s="173"/>
    </row>
    <row r="118" spans="2:27" s="171" customFormat="1" ht="51" customHeight="1" x14ac:dyDescent="0.25">
      <c r="F118" s="172"/>
      <c r="I118" s="173"/>
    </row>
    <row r="119" spans="2:27" s="171" customFormat="1" ht="51" customHeight="1" x14ac:dyDescent="0.25">
      <c r="F119" s="172"/>
    </row>
    <row r="120" spans="2:27" s="171" customFormat="1" ht="51" customHeight="1" x14ac:dyDescent="0.25">
      <c r="F120" s="172"/>
      <c r="I120" s="173"/>
    </row>
    <row r="121" spans="2:27" s="171" customFormat="1" ht="51" customHeight="1" x14ac:dyDescent="0.25">
      <c r="F121" s="172"/>
      <c r="I121" s="173"/>
    </row>
    <row r="122" spans="2:27" s="171" customFormat="1" ht="51" customHeight="1" x14ac:dyDescent="0.25">
      <c r="F122" s="172"/>
      <c r="I122" s="173"/>
    </row>
    <row r="123" spans="2:27" s="171" customFormat="1" ht="51" customHeight="1" x14ac:dyDescent="0.25">
      <c r="F123" s="172"/>
      <c r="I123" s="173"/>
    </row>
    <row r="124" spans="2:27" s="171" customFormat="1" ht="51" customHeight="1" x14ac:dyDescent="0.25">
      <c r="F124" s="172"/>
      <c r="I124" s="173"/>
    </row>
  </sheetData>
  <protectedRanges>
    <protectedRange password="E1A2" sqref="AA2" name="Range1_1"/>
    <protectedRange password="E1A2" sqref="P3" name="Range1_1_3_2_1"/>
  </protectedRanges>
  <autoFilter ref="A2:AD54" xr:uid="{ED8A4D39-01FB-4429-9408-52C39E08D5FB}"/>
  <phoneticPr fontId="2" type="noConversion"/>
  <conditionalFormatting sqref="M113">
    <cfRule type="cellIs" dxfId="19" priority="12" stopIfTrue="1" operator="equal">
      <formula>"Pass"</formula>
    </cfRule>
    <cfRule type="cellIs" dxfId="18" priority="13" stopIfTrue="1" operator="equal">
      <formula>"Fail"</formula>
    </cfRule>
    <cfRule type="cellIs" dxfId="17" priority="14" stopIfTrue="1" operator="equal">
      <formula>"Info"</formula>
    </cfRule>
  </conditionalFormatting>
  <conditionalFormatting sqref="M24">
    <cfRule type="cellIs" dxfId="16" priority="4" stopIfTrue="1" operator="equal">
      <formula>"Pass"</formula>
    </cfRule>
    <cfRule type="cellIs" dxfId="15" priority="5" stopIfTrue="1" operator="equal">
      <formula>"Fail"</formula>
    </cfRule>
    <cfRule type="cellIs" dxfId="14" priority="6" stopIfTrue="1" operator="equal">
      <formula>"Info"</formula>
    </cfRule>
  </conditionalFormatting>
  <conditionalFormatting sqref="K3:K54">
    <cfRule type="cellIs" dxfId="13" priority="1" stopIfTrue="1" operator="equal">
      <formula>"Fail"</formula>
    </cfRule>
    <cfRule type="cellIs" dxfId="12" priority="2" stopIfTrue="1" operator="equal">
      <formula>"Pass"</formula>
    </cfRule>
    <cfRule type="cellIs" dxfId="11" priority="3" stopIfTrue="1" operator="equal">
      <formula>"Info"</formula>
    </cfRule>
  </conditionalFormatting>
  <conditionalFormatting sqref="O3:O54">
    <cfRule type="expression" dxfId="10" priority="15">
      <formula>ISERROR(AA3)</formula>
    </cfRule>
  </conditionalFormatting>
  <dataValidations count="4">
    <dataValidation type="list" allowBlank="1" showInputMessage="1" showErrorMessage="1" sqref="K55 K60:K114" xr:uid="{3E21026F-7305-4A64-96F5-EEC8E1681720}">
      <formula1>$I$115:$I$118</formula1>
    </dataValidation>
    <dataValidation type="list" allowBlank="1" showInputMessage="1" showErrorMessage="1" sqref="N60:N114" xr:uid="{33619956-8CC0-4E00-8924-1F6F275EABA5}">
      <formula1>$I$121:$I$124</formula1>
    </dataValidation>
    <dataValidation type="list" allowBlank="1" showInputMessage="1" showErrorMessage="1" sqref="N3:N54" xr:uid="{9440B9EF-6DDA-46C7-8FE1-8DF565116541}">
      <formula1>$N$56:$N$59</formula1>
    </dataValidation>
    <dataValidation type="list" allowBlank="1" showInputMessage="1" showErrorMessage="1" sqref="K3:K54" xr:uid="{112A5981-95E8-44E7-9AF8-F5EEFAD3FA6D}">
      <formula1>$K$56:$K$59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D136"/>
  <sheetViews>
    <sheetView zoomScale="80" zoomScaleNormal="80" workbookViewId="0">
      <selection activeCell="F5" sqref="F5"/>
    </sheetView>
  </sheetViews>
  <sheetFormatPr defaultColWidth="18.7265625" defaultRowHeight="51" customHeight="1" x14ac:dyDescent="0.25"/>
  <cols>
    <col min="1" max="1" width="16.81640625" style="159" customWidth="1"/>
    <col min="2" max="2" width="7.81640625" style="159" bestFit="1" customWidth="1"/>
    <col min="3" max="3" width="19.26953125" style="159" bestFit="1" customWidth="1"/>
    <col min="4" max="4" width="12.81640625" style="159" bestFit="1" customWidth="1"/>
    <col min="5" max="5" width="15.7265625" style="159" customWidth="1"/>
    <col min="6" max="6" width="23.54296875" style="159" customWidth="1"/>
    <col min="7" max="7" width="40.7265625" style="159" customWidth="1"/>
    <col min="8" max="8" width="37.26953125" style="159" customWidth="1"/>
    <col min="9" max="9" width="20.1796875" style="159" customWidth="1"/>
    <col min="10" max="10" width="31.7265625" style="159" customWidth="1"/>
    <col min="11" max="11" width="19.54296875" style="159" customWidth="1"/>
    <col min="12" max="12" width="30.81640625" style="159" hidden="1" customWidth="1"/>
    <col min="13" max="13" width="25.7265625" style="159" customWidth="1"/>
    <col min="14" max="14" width="14.7265625" style="159" customWidth="1"/>
    <col min="15" max="15" width="15.26953125" style="159" customWidth="1"/>
    <col min="16" max="16" width="62.1796875" style="159" customWidth="1"/>
    <col min="17" max="17" width="4.7265625" style="159" customWidth="1"/>
    <col min="18" max="18" width="16.26953125" style="159" customWidth="1"/>
    <col min="19" max="19" width="29.26953125" style="159" customWidth="1"/>
    <col min="20" max="20" width="36.7265625" style="159" customWidth="1"/>
    <col min="21" max="21" width="91.26953125" style="159" customWidth="1"/>
    <col min="22" max="22" width="76.1796875" style="159" hidden="1" customWidth="1"/>
    <col min="23" max="23" width="33.7265625" style="159" hidden="1" customWidth="1"/>
    <col min="24" max="26" width="9.26953125" style="159" customWidth="1"/>
    <col min="27" max="27" width="21" style="177" hidden="1" customWidth="1"/>
    <col min="29" max="16384" width="18.7265625" style="159"/>
  </cols>
  <sheetData>
    <row r="1" spans="1:30" s="171" customFormat="1" ht="14" x14ac:dyDescent="0.25">
      <c r="A1" s="178" t="s">
        <v>55</v>
      </c>
      <c r="B1" s="178"/>
      <c r="C1" s="178"/>
      <c r="D1" s="178"/>
      <c r="E1" s="178"/>
      <c r="F1" s="179"/>
      <c r="G1" s="178"/>
      <c r="H1" s="178"/>
      <c r="I1" s="178"/>
      <c r="J1" s="178"/>
      <c r="K1" s="178"/>
      <c r="L1" s="180"/>
      <c r="M1" s="162"/>
      <c r="N1" s="162"/>
      <c r="O1" s="162"/>
      <c r="P1" s="162"/>
      <c r="Q1" s="162"/>
      <c r="R1" s="161"/>
      <c r="S1" s="161"/>
      <c r="T1" s="161"/>
      <c r="U1" s="161"/>
      <c r="V1" s="174"/>
      <c r="W1" s="174"/>
      <c r="X1" s="175"/>
      <c r="Y1" s="174"/>
      <c r="Z1" s="174"/>
      <c r="AA1" s="161"/>
      <c r="AC1" s="174"/>
      <c r="AD1" s="174"/>
    </row>
    <row r="2" spans="1:30" ht="28" x14ac:dyDescent="0.25">
      <c r="A2" s="181" t="s">
        <v>315</v>
      </c>
      <c r="B2" s="181" t="s">
        <v>106</v>
      </c>
      <c r="C2" s="151" t="s">
        <v>107</v>
      </c>
      <c r="D2" s="181" t="s">
        <v>108</v>
      </c>
      <c r="E2" s="181" t="s">
        <v>316</v>
      </c>
      <c r="F2" s="181" t="s">
        <v>317</v>
      </c>
      <c r="G2" s="181" t="s">
        <v>109</v>
      </c>
      <c r="H2" s="181" t="s">
        <v>110</v>
      </c>
      <c r="I2" s="181" t="s">
        <v>111</v>
      </c>
      <c r="J2" s="181" t="s">
        <v>112</v>
      </c>
      <c r="K2" s="181" t="s">
        <v>113</v>
      </c>
      <c r="L2" s="182" t="s">
        <v>318</v>
      </c>
      <c r="M2" s="181" t="s">
        <v>114</v>
      </c>
      <c r="N2" s="181" t="s">
        <v>115</v>
      </c>
      <c r="O2" s="181" t="s">
        <v>116</v>
      </c>
      <c r="P2" s="181" t="s">
        <v>117</v>
      </c>
      <c r="Q2" s="163"/>
      <c r="R2" s="223" t="s">
        <v>319</v>
      </c>
      <c r="S2" s="223" t="s">
        <v>320</v>
      </c>
      <c r="T2" s="223" t="s">
        <v>321</v>
      </c>
      <c r="U2" s="223" t="s">
        <v>322</v>
      </c>
      <c r="V2" s="232" t="s">
        <v>323</v>
      </c>
      <c r="W2" s="232" t="s">
        <v>324</v>
      </c>
      <c r="X2" s="169"/>
      <c r="Y2" s="169"/>
      <c r="Z2" s="169"/>
      <c r="AA2" s="176" t="s">
        <v>120</v>
      </c>
      <c r="AC2" s="169"/>
      <c r="AD2" s="169"/>
    </row>
    <row r="3" spans="1:30" ht="92.25" customHeight="1" x14ac:dyDescent="0.25">
      <c r="A3" s="209" t="s">
        <v>856</v>
      </c>
      <c r="B3" s="208" t="s">
        <v>857</v>
      </c>
      <c r="C3" s="210" t="s">
        <v>858</v>
      </c>
      <c r="D3" s="209" t="s">
        <v>124</v>
      </c>
      <c r="E3" s="209" t="s">
        <v>657</v>
      </c>
      <c r="F3" s="209" t="s">
        <v>329</v>
      </c>
      <c r="G3" s="209" t="s">
        <v>859</v>
      </c>
      <c r="H3" s="209" t="s">
        <v>860</v>
      </c>
      <c r="I3" s="209" t="s">
        <v>332</v>
      </c>
      <c r="J3" s="209"/>
      <c r="K3" s="239"/>
      <c r="L3" s="209" t="s">
        <v>333</v>
      </c>
      <c r="M3" s="155"/>
      <c r="N3" s="155" t="s">
        <v>149</v>
      </c>
      <c r="O3" s="164" t="s">
        <v>334</v>
      </c>
      <c r="P3" s="183" t="s">
        <v>335</v>
      </c>
      <c r="Q3" s="165"/>
      <c r="R3" s="164" t="s">
        <v>861</v>
      </c>
      <c r="S3" s="164" t="s">
        <v>862</v>
      </c>
      <c r="T3" s="209" t="s">
        <v>863</v>
      </c>
      <c r="U3" s="209" t="s">
        <v>864</v>
      </c>
      <c r="V3" s="209" t="s">
        <v>865</v>
      </c>
      <c r="W3" s="209" t="s">
        <v>339</v>
      </c>
      <c r="X3" s="169"/>
      <c r="Y3" s="169"/>
      <c r="Z3" s="169"/>
      <c r="AA3" s="184">
        <f>IF(OR(K3="Fail",ISBLANK(K3)),INDEX('Issue Code Table'!C:C,MATCH(O:O,'Issue Code Table'!A:A,0)),IF(N3="Critical",6,IF(N3="Significant",5,IF(N3="Moderate",3,2))))</f>
        <v>5</v>
      </c>
      <c r="AC3" s="169"/>
      <c r="AD3" s="169"/>
    </row>
    <row r="4" spans="1:30" ht="116.25" customHeight="1" x14ac:dyDescent="0.25">
      <c r="A4" s="209" t="s">
        <v>866</v>
      </c>
      <c r="B4" s="208" t="s">
        <v>341</v>
      </c>
      <c r="C4" s="210" t="s">
        <v>342</v>
      </c>
      <c r="D4" s="209" t="s">
        <v>124</v>
      </c>
      <c r="E4" s="209" t="s">
        <v>657</v>
      </c>
      <c r="F4" s="209" t="s">
        <v>344</v>
      </c>
      <c r="G4" s="209" t="s">
        <v>345</v>
      </c>
      <c r="H4" s="209" t="s">
        <v>867</v>
      </c>
      <c r="I4" s="209" t="s">
        <v>347</v>
      </c>
      <c r="J4" s="209"/>
      <c r="K4" s="239"/>
      <c r="L4" s="209" t="s">
        <v>348</v>
      </c>
      <c r="M4" s="155"/>
      <c r="N4" s="155" t="s">
        <v>179</v>
      </c>
      <c r="O4" s="164" t="s">
        <v>349</v>
      </c>
      <c r="P4" s="183" t="s">
        <v>350</v>
      </c>
      <c r="Q4" s="165"/>
      <c r="R4" s="164" t="s">
        <v>861</v>
      </c>
      <c r="S4" s="164" t="s">
        <v>868</v>
      </c>
      <c r="T4" s="209" t="s">
        <v>869</v>
      </c>
      <c r="U4" s="209" t="s">
        <v>870</v>
      </c>
      <c r="V4" s="209" t="s">
        <v>871</v>
      </c>
      <c r="W4" s="209"/>
      <c r="X4" s="169"/>
      <c r="Y4" s="169"/>
      <c r="Z4" s="169"/>
      <c r="AA4" s="184">
        <f>IF(OR(K4="Fail",ISBLANK(K4)),INDEX('Issue Code Table'!C:C,MATCH(O:O,'Issue Code Table'!A:A,0)),IF(N4="Critical",6,IF(N4="Significant",5,IF(N4="Moderate",3,2))))</f>
        <v>4</v>
      </c>
      <c r="AC4" s="169"/>
      <c r="AD4" s="169"/>
    </row>
    <row r="5" spans="1:30" ht="125" x14ac:dyDescent="0.25">
      <c r="A5" s="209" t="s">
        <v>872</v>
      </c>
      <c r="B5" s="212" t="s">
        <v>165</v>
      </c>
      <c r="C5" s="213" t="s">
        <v>166</v>
      </c>
      <c r="D5" s="209" t="s">
        <v>124</v>
      </c>
      <c r="E5" s="209" t="s">
        <v>657</v>
      </c>
      <c r="F5" s="209" t="s">
        <v>873</v>
      </c>
      <c r="G5" s="209" t="s">
        <v>874</v>
      </c>
      <c r="H5" s="209" t="s">
        <v>875</v>
      </c>
      <c r="I5" s="209" t="s">
        <v>876</v>
      </c>
      <c r="J5" s="209"/>
      <c r="K5" s="239"/>
      <c r="L5" s="209" t="s">
        <v>877</v>
      </c>
      <c r="M5" s="155"/>
      <c r="N5" s="155" t="s">
        <v>179</v>
      </c>
      <c r="O5" s="164" t="s">
        <v>360</v>
      </c>
      <c r="P5" s="183" t="s">
        <v>361</v>
      </c>
      <c r="Q5" s="165"/>
      <c r="R5" s="164" t="s">
        <v>861</v>
      </c>
      <c r="S5" s="164" t="s">
        <v>878</v>
      </c>
      <c r="T5" s="209" t="s">
        <v>879</v>
      </c>
      <c r="U5" s="209" t="s">
        <v>880</v>
      </c>
      <c r="V5" s="209" t="s">
        <v>881</v>
      </c>
      <c r="W5" s="209"/>
      <c r="X5" s="169"/>
      <c r="Y5" s="169"/>
      <c r="Z5" s="169"/>
      <c r="AA5" s="184">
        <f>IF(OR(K5="Fail",ISBLANK(K5)),INDEX('Issue Code Table'!C:C,MATCH(O:O,'Issue Code Table'!A:A,0)),IF(N5="Critical",6,IF(N5="Significant",5,IF(N5="Moderate",3,2))))</f>
        <v>4</v>
      </c>
      <c r="AC5" s="169"/>
      <c r="AD5" s="169"/>
    </row>
    <row r="6" spans="1:30" ht="75" x14ac:dyDescent="0.25">
      <c r="A6" s="209" t="s">
        <v>882</v>
      </c>
      <c r="B6" s="212" t="s">
        <v>165</v>
      </c>
      <c r="C6" s="213" t="s">
        <v>166</v>
      </c>
      <c r="D6" s="209" t="s">
        <v>124</v>
      </c>
      <c r="E6" s="209" t="s">
        <v>657</v>
      </c>
      <c r="F6" s="209" t="s">
        <v>883</v>
      </c>
      <c r="G6" s="209" t="s">
        <v>884</v>
      </c>
      <c r="H6" s="209" t="s">
        <v>885</v>
      </c>
      <c r="I6" s="209" t="s">
        <v>886</v>
      </c>
      <c r="J6" s="209"/>
      <c r="K6" s="239"/>
      <c r="L6" s="209" t="s">
        <v>887</v>
      </c>
      <c r="M6" s="155"/>
      <c r="N6" s="155" t="s">
        <v>179</v>
      </c>
      <c r="O6" s="164" t="s">
        <v>360</v>
      </c>
      <c r="P6" s="183" t="s">
        <v>361</v>
      </c>
      <c r="Q6" s="165"/>
      <c r="R6" s="164" t="s">
        <v>861</v>
      </c>
      <c r="S6" s="164" t="s">
        <v>888</v>
      </c>
      <c r="T6" s="209" t="s">
        <v>889</v>
      </c>
      <c r="U6" s="209" t="s">
        <v>890</v>
      </c>
      <c r="V6" s="209" t="s">
        <v>891</v>
      </c>
      <c r="W6" s="209"/>
      <c r="X6" s="169"/>
      <c r="Y6" s="169"/>
      <c r="Z6" s="169"/>
      <c r="AA6" s="184">
        <f>IF(OR(K6="Fail",ISBLANK(K6)),INDEX('Issue Code Table'!C:C,MATCH(O:O,'Issue Code Table'!A:A,0)),IF(N6="Critical",6,IF(N6="Significant",5,IF(N6="Moderate",3,2))))</f>
        <v>4</v>
      </c>
      <c r="AC6" s="169"/>
      <c r="AD6" s="169"/>
    </row>
    <row r="7" spans="1:30" ht="87.5" x14ac:dyDescent="0.25">
      <c r="A7" s="209" t="s">
        <v>892</v>
      </c>
      <c r="B7" s="212" t="s">
        <v>326</v>
      </c>
      <c r="C7" s="213" t="s">
        <v>327</v>
      </c>
      <c r="D7" s="209" t="s">
        <v>124</v>
      </c>
      <c r="E7" s="209" t="s">
        <v>657</v>
      </c>
      <c r="F7" s="209" t="s">
        <v>893</v>
      </c>
      <c r="G7" s="209" t="s">
        <v>367</v>
      </c>
      <c r="H7" s="209" t="s">
        <v>368</v>
      </c>
      <c r="I7" s="209" t="s">
        <v>369</v>
      </c>
      <c r="J7" s="209"/>
      <c r="K7" s="239"/>
      <c r="L7" s="209" t="s">
        <v>370</v>
      </c>
      <c r="M7" s="155"/>
      <c r="N7" s="155" t="s">
        <v>179</v>
      </c>
      <c r="O7" s="164" t="s">
        <v>371</v>
      </c>
      <c r="P7" s="183" t="s">
        <v>372</v>
      </c>
      <c r="Q7" s="165"/>
      <c r="R7" s="164" t="s">
        <v>894</v>
      </c>
      <c r="S7" s="164">
        <v>2.2000000000000002</v>
      </c>
      <c r="T7" s="209" t="s">
        <v>373</v>
      </c>
      <c r="U7" s="209" t="s">
        <v>895</v>
      </c>
      <c r="V7" s="209" t="s">
        <v>896</v>
      </c>
      <c r="W7" s="209"/>
      <c r="X7" s="169"/>
      <c r="Y7" s="169"/>
      <c r="Z7" s="169"/>
      <c r="AA7" s="184">
        <f>IF(OR(K7="Fail",ISBLANK(K7)),INDEX('Issue Code Table'!C:C,MATCH(O:O,'Issue Code Table'!A:A,0)),IF(N7="Critical",6,IF(N7="Significant",5,IF(N7="Moderate",3,2))))</f>
        <v>3</v>
      </c>
      <c r="AC7" s="169"/>
      <c r="AD7" s="169"/>
    </row>
    <row r="8" spans="1:30" ht="102.75" customHeight="1" x14ac:dyDescent="0.25">
      <c r="A8" s="209" t="s">
        <v>897</v>
      </c>
      <c r="B8" s="214" t="s">
        <v>165</v>
      </c>
      <c r="C8" s="214" t="s">
        <v>166</v>
      </c>
      <c r="D8" s="209" t="s">
        <v>124</v>
      </c>
      <c r="E8" s="209" t="s">
        <v>657</v>
      </c>
      <c r="F8" s="209" t="s">
        <v>898</v>
      </c>
      <c r="G8" s="209" t="s">
        <v>899</v>
      </c>
      <c r="H8" s="209" t="s">
        <v>379</v>
      </c>
      <c r="I8" s="209" t="s">
        <v>380</v>
      </c>
      <c r="J8" s="209"/>
      <c r="K8" s="239"/>
      <c r="L8" s="209" t="s">
        <v>900</v>
      </c>
      <c r="M8" s="155"/>
      <c r="N8" s="155" t="s">
        <v>149</v>
      </c>
      <c r="O8" s="164" t="s">
        <v>382</v>
      </c>
      <c r="P8" s="160" t="s">
        <v>383</v>
      </c>
      <c r="Q8" s="165"/>
      <c r="R8" s="164" t="s">
        <v>894</v>
      </c>
      <c r="S8" s="164">
        <v>2.2999999999999998</v>
      </c>
      <c r="T8" s="209" t="s">
        <v>384</v>
      </c>
      <c r="U8" s="209" t="s">
        <v>901</v>
      </c>
      <c r="V8" s="209" t="s">
        <v>902</v>
      </c>
      <c r="W8" s="209" t="s">
        <v>387</v>
      </c>
      <c r="X8" s="169"/>
      <c r="Y8" s="169"/>
      <c r="Z8" s="169"/>
      <c r="AA8" s="184">
        <f>IF(OR(K8="Fail",ISBLANK(K8)),INDEX('Issue Code Table'!C:C,MATCH(O:O,'Issue Code Table'!A:A,0)),IF(N8="Critical",6,IF(N8="Significant",5,IF(N8="Moderate",3,2))))</f>
        <v>5</v>
      </c>
      <c r="AC8" s="169"/>
      <c r="AD8" s="169"/>
    </row>
    <row r="9" spans="1:30" ht="262.5" x14ac:dyDescent="0.25">
      <c r="A9" s="209" t="s">
        <v>903</v>
      </c>
      <c r="B9" s="212" t="s">
        <v>165</v>
      </c>
      <c r="C9" s="213" t="s">
        <v>166</v>
      </c>
      <c r="D9" s="209" t="s">
        <v>124</v>
      </c>
      <c r="E9" s="209" t="s">
        <v>657</v>
      </c>
      <c r="F9" s="209" t="s">
        <v>904</v>
      </c>
      <c r="G9" s="209" t="s">
        <v>390</v>
      </c>
      <c r="H9" s="209" t="s">
        <v>905</v>
      </c>
      <c r="I9" s="209" t="s">
        <v>392</v>
      </c>
      <c r="J9" s="209"/>
      <c r="K9" s="239"/>
      <c r="L9" s="209" t="s">
        <v>393</v>
      </c>
      <c r="M9" s="155"/>
      <c r="N9" s="155" t="s">
        <v>179</v>
      </c>
      <c r="O9" s="164" t="s">
        <v>394</v>
      </c>
      <c r="P9" s="183" t="s">
        <v>395</v>
      </c>
      <c r="Q9" s="165"/>
      <c r="R9" s="164" t="s">
        <v>894</v>
      </c>
      <c r="S9" s="164">
        <v>2.4</v>
      </c>
      <c r="T9" s="209" t="s">
        <v>396</v>
      </c>
      <c r="U9" s="209" t="s">
        <v>906</v>
      </c>
      <c r="V9" s="209" t="s">
        <v>398</v>
      </c>
      <c r="W9" s="209"/>
      <c r="X9" s="169"/>
      <c r="Y9" s="169"/>
      <c r="Z9" s="169"/>
      <c r="AA9" s="184">
        <f>IF(OR(K9="Fail",ISBLANK(K9)),INDEX('Issue Code Table'!C:C,MATCH(O:O,'Issue Code Table'!A:A,0)),IF(N9="Critical",6,IF(N9="Significant",5,IF(N9="Moderate",3,2))))</f>
        <v>3</v>
      </c>
      <c r="AC9" s="169"/>
      <c r="AD9" s="169"/>
    </row>
    <row r="10" spans="1:30" ht="147" customHeight="1" x14ac:dyDescent="0.25">
      <c r="A10" s="209" t="s">
        <v>907</v>
      </c>
      <c r="B10" s="212" t="s">
        <v>908</v>
      </c>
      <c r="C10" s="213" t="s">
        <v>909</v>
      </c>
      <c r="D10" s="209" t="s">
        <v>124</v>
      </c>
      <c r="E10" s="209" t="s">
        <v>657</v>
      </c>
      <c r="F10" s="209" t="s">
        <v>910</v>
      </c>
      <c r="G10" s="209" t="s">
        <v>911</v>
      </c>
      <c r="H10" s="209" t="s">
        <v>912</v>
      </c>
      <c r="I10" s="209" t="s">
        <v>913</v>
      </c>
      <c r="J10" s="209"/>
      <c r="K10" s="239"/>
      <c r="L10" s="209" t="s">
        <v>914</v>
      </c>
      <c r="M10" s="155"/>
      <c r="N10" s="155" t="s">
        <v>149</v>
      </c>
      <c r="O10" s="164" t="s">
        <v>496</v>
      </c>
      <c r="P10" s="183" t="s">
        <v>915</v>
      </c>
      <c r="Q10" s="165"/>
      <c r="R10" s="164" t="s">
        <v>894</v>
      </c>
      <c r="S10" s="164" t="s">
        <v>916</v>
      </c>
      <c r="T10" s="209" t="s">
        <v>917</v>
      </c>
      <c r="U10" s="209" t="s">
        <v>918</v>
      </c>
      <c r="V10" s="209" t="s">
        <v>919</v>
      </c>
      <c r="W10" s="209" t="s">
        <v>920</v>
      </c>
      <c r="X10" s="169"/>
      <c r="Y10" s="169"/>
      <c r="Z10" s="169"/>
      <c r="AA10" s="184">
        <f>IF(OR(K10="Fail",ISBLANK(K10)),INDEX('Issue Code Table'!C:C,MATCH(O:O,'Issue Code Table'!A:A,0)),IF(N10="Critical",6,IF(N10="Significant",5,IF(N10="Moderate",3,2))))</f>
        <v>5</v>
      </c>
      <c r="AC10" s="169"/>
      <c r="AD10" s="169"/>
    </row>
    <row r="11" spans="1:30" ht="122.25" customHeight="1" x14ac:dyDescent="0.25">
      <c r="A11" s="209" t="s">
        <v>921</v>
      </c>
      <c r="B11" s="214" t="s">
        <v>165</v>
      </c>
      <c r="C11" s="214" t="s">
        <v>166</v>
      </c>
      <c r="D11" s="209" t="s">
        <v>124</v>
      </c>
      <c r="E11" s="209" t="s">
        <v>328</v>
      </c>
      <c r="F11" s="209" t="s">
        <v>922</v>
      </c>
      <c r="G11" s="209" t="s">
        <v>923</v>
      </c>
      <c r="H11" s="209" t="s">
        <v>924</v>
      </c>
      <c r="I11" s="209" t="s">
        <v>925</v>
      </c>
      <c r="J11" s="209"/>
      <c r="K11" s="239"/>
      <c r="L11" s="209" t="s">
        <v>926</v>
      </c>
      <c r="M11" s="155"/>
      <c r="N11" s="155" t="s">
        <v>179</v>
      </c>
      <c r="O11" s="164" t="s">
        <v>196</v>
      </c>
      <c r="P11" s="183" t="s">
        <v>927</v>
      </c>
      <c r="Q11" s="165"/>
      <c r="R11" s="164" t="s">
        <v>894</v>
      </c>
      <c r="S11" s="164" t="s">
        <v>928</v>
      </c>
      <c r="T11" s="209" t="s">
        <v>929</v>
      </c>
      <c r="U11" s="209" t="s">
        <v>930</v>
      </c>
      <c r="V11" s="209" t="s">
        <v>931</v>
      </c>
      <c r="W11" s="209"/>
      <c r="X11" s="169"/>
      <c r="Y11" s="169"/>
      <c r="Z11" s="169"/>
      <c r="AA11" s="184">
        <f>IF(OR(K11="Fail",ISBLANK(K11)),INDEX('Issue Code Table'!C:C,MATCH(O:O,'Issue Code Table'!A:A,0)),IF(N11="Critical",6,IF(N11="Significant",5,IF(N11="Moderate",3,2))))</f>
        <v>3</v>
      </c>
      <c r="AC11" s="169"/>
      <c r="AD11" s="169"/>
    </row>
    <row r="12" spans="1:30" ht="108" customHeight="1" x14ac:dyDescent="0.25">
      <c r="A12" s="209" t="s">
        <v>932</v>
      </c>
      <c r="B12" s="212" t="s">
        <v>165</v>
      </c>
      <c r="C12" s="213" t="s">
        <v>166</v>
      </c>
      <c r="D12" s="209" t="s">
        <v>124</v>
      </c>
      <c r="E12" s="209" t="s">
        <v>328</v>
      </c>
      <c r="F12" s="209" t="s">
        <v>933</v>
      </c>
      <c r="G12" s="209" t="s">
        <v>934</v>
      </c>
      <c r="H12" s="209" t="s">
        <v>935</v>
      </c>
      <c r="I12" s="209" t="s">
        <v>936</v>
      </c>
      <c r="J12" s="209"/>
      <c r="K12" s="239"/>
      <c r="L12" s="209" t="s">
        <v>937</v>
      </c>
      <c r="M12" s="155"/>
      <c r="N12" s="155" t="s">
        <v>179</v>
      </c>
      <c r="O12" s="164" t="s">
        <v>180</v>
      </c>
      <c r="P12" s="183" t="s">
        <v>774</v>
      </c>
      <c r="Q12" s="165"/>
      <c r="R12" s="164" t="s">
        <v>894</v>
      </c>
      <c r="S12" s="164" t="s">
        <v>938</v>
      </c>
      <c r="T12" s="209" t="s">
        <v>939</v>
      </c>
      <c r="U12" s="209" t="s">
        <v>940</v>
      </c>
      <c r="V12" s="209" t="s">
        <v>941</v>
      </c>
      <c r="W12" s="160"/>
      <c r="X12" s="169"/>
      <c r="Y12" s="169"/>
      <c r="Z12" s="169"/>
      <c r="AA12" s="184">
        <f>IF(OR(K12="Fail",ISBLANK(K12)),INDEX('Issue Code Table'!C:C,MATCH(O:O,'Issue Code Table'!A:A,0)),IF(N12="Critical",6,IF(N12="Significant",5,IF(N12="Moderate",3,2))))</f>
        <v>4</v>
      </c>
      <c r="AC12" s="169"/>
      <c r="AD12" s="169"/>
    </row>
    <row r="13" spans="1:30" ht="108" customHeight="1" x14ac:dyDescent="0.25">
      <c r="A13" s="209" t="s">
        <v>942</v>
      </c>
      <c r="B13" s="212" t="s">
        <v>165</v>
      </c>
      <c r="C13" s="213" t="s">
        <v>166</v>
      </c>
      <c r="D13" s="209" t="s">
        <v>124</v>
      </c>
      <c r="E13" s="209" t="s">
        <v>328</v>
      </c>
      <c r="F13" s="209" t="s">
        <v>943</v>
      </c>
      <c r="G13" s="209" t="s">
        <v>944</v>
      </c>
      <c r="H13" s="209" t="s">
        <v>945</v>
      </c>
      <c r="I13" s="209" t="s">
        <v>946</v>
      </c>
      <c r="J13" s="209"/>
      <c r="K13" s="239"/>
      <c r="L13" s="209" t="s">
        <v>947</v>
      </c>
      <c r="M13" s="155"/>
      <c r="N13" s="155" t="s">
        <v>179</v>
      </c>
      <c r="O13" s="164" t="s">
        <v>196</v>
      </c>
      <c r="P13" s="183" t="s">
        <v>948</v>
      </c>
      <c r="Q13" s="165"/>
      <c r="R13" s="164" t="s">
        <v>894</v>
      </c>
      <c r="S13" s="164" t="s">
        <v>949</v>
      </c>
      <c r="T13" s="209" t="s">
        <v>950</v>
      </c>
      <c r="U13" s="209" t="s">
        <v>951</v>
      </c>
      <c r="V13" s="209" t="s">
        <v>952</v>
      </c>
      <c r="W13" s="209"/>
      <c r="X13" s="169"/>
      <c r="Y13" s="169"/>
      <c r="Z13" s="169"/>
      <c r="AA13" s="184">
        <f>IF(OR(K13="Fail",ISBLANK(K13)),INDEX('Issue Code Table'!C:C,MATCH(O:O,'Issue Code Table'!A:A,0)),IF(N13="Critical",6,IF(N13="Significant",5,IF(N13="Moderate",3,2))))</f>
        <v>3</v>
      </c>
      <c r="AC13" s="169"/>
      <c r="AD13" s="169"/>
    </row>
    <row r="14" spans="1:30" ht="409.5" x14ac:dyDescent="0.25">
      <c r="A14" s="209" t="s">
        <v>953</v>
      </c>
      <c r="B14" s="81" t="s">
        <v>200</v>
      </c>
      <c r="C14" s="81" t="s">
        <v>201</v>
      </c>
      <c r="D14" s="209" t="s">
        <v>124</v>
      </c>
      <c r="E14" s="209" t="s">
        <v>657</v>
      </c>
      <c r="F14" s="209" t="s">
        <v>954</v>
      </c>
      <c r="G14" s="209" t="s">
        <v>955</v>
      </c>
      <c r="H14" s="209" t="s">
        <v>956</v>
      </c>
      <c r="I14" s="209" t="s">
        <v>957</v>
      </c>
      <c r="J14" s="209"/>
      <c r="K14" s="239"/>
      <c r="L14" s="209" t="s">
        <v>958</v>
      </c>
      <c r="M14" s="237" t="s">
        <v>959</v>
      </c>
      <c r="N14" s="155" t="s">
        <v>149</v>
      </c>
      <c r="O14" s="164" t="s">
        <v>205</v>
      </c>
      <c r="P14" s="183" t="s">
        <v>206</v>
      </c>
      <c r="Q14" s="165"/>
      <c r="R14" s="164" t="s">
        <v>894</v>
      </c>
      <c r="S14" s="164" t="s">
        <v>960</v>
      </c>
      <c r="T14" s="209" t="s">
        <v>961</v>
      </c>
      <c r="U14" s="209" t="s">
        <v>962</v>
      </c>
      <c r="V14" s="209" t="s">
        <v>963</v>
      </c>
      <c r="W14" s="209" t="s">
        <v>964</v>
      </c>
      <c r="X14" s="169"/>
      <c r="Y14" s="169"/>
      <c r="Z14" s="169"/>
      <c r="AA14" s="184">
        <f>IF(OR(K14="Fail",ISBLANK(K14)),INDEX('Issue Code Table'!C:C,MATCH(O:O,'Issue Code Table'!A:A,0)),IF(N14="Critical",6,IF(N14="Significant",5,IF(N14="Moderate",3,2))))</f>
        <v>5</v>
      </c>
      <c r="AC14" s="169"/>
      <c r="AD14" s="169"/>
    </row>
    <row r="15" spans="1:30" ht="37.5" x14ac:dyDescent="0.25">
      <c r="A15" s="209" t="s">
        <v>965</v>
      </c>
      <c r="B15" s="233" t="s">
        <v>966</v>
      </c>
      <c r="C15" s="234" t="s">
        <v>967</v>
      </c>
      <c r="D15" s="209" t="s">
        <v>124</v>
      </c>
      <c r="E15" s="209" t="s">
        <v>657</v>
      </c>
      <c r="F15" s="209" t="s">
        <v>968</v>
      </c>
      <c r="G15" s="209" t="s">
        <v>969</v>
      </c>
      <c r="H15" s="209" t="s">
        <v>970</v>
      </c>
      <c r="I15" s="209" t="s">
        <v>971</v>
      </c>
      <c r="J15" s="209"/>
      <c r="K15" s="239"/>
      <c r="L15" s="209" t="s">
        <v>972</v>
      </c>
      <c r="M15" s="155"/>
      <c r="N15" s="155" t="s">
        <v>179</v>
      </c>
      <c r="O15" s="164" t="s">
        <v>973</v>
      </c>
      <c r="P15" s="183" t="s">
        <v>974</v>
      </c>
      <c r="Q15" s="165"/>
      <c r="R15" s="164" t="s">
        <v>975</v>
      </c>
      <c r="S15" s="164" t="s">
        <v>976</v>
      </c>
      <c r="T15" s="209" t="s">
        <v>977</v>
      </c>
      <c r="U15" s="209" t="s">
        <v>978</v>
      </c>
      <c r="V15" s="209" t="s">
        <v>978</v>
      </c>
      <c r="W15" s="209"/>
      <c r="X15" s="169"/>
      <c r="Y15" s="169"/>
      <c r="Z15" s="169"/>
      <c r="AA15" s="184">
        <f>IF(OR(K15="Fail",ISBLANK(K15)),INDEX('Issue Code Table'!C:C,MATCH(O:O,'Issue Code Table'!A:A,0)),IF(N15="Critical",6,IF(N15="Significant",5,IF(N15="Moderate",3,2))))</f>
        <v>4</v>
      </c>
      <c r="AC15" s="169"/>
      <c r="AD15" s="169"/>
    </row>
    <row r="16" spans="1:30" ht="37.5" x14ac:dyDescent="0.25">
      <c r="A16" s="209" t="s">
        <v>979</v>
      </c>
      <c r="B16" s="233" t="s">
        <v>966</v>
      </c>
      <c r="C16" s="234" t="s">
        <v>967</v>
      </c>
      <c r="D16" s="209" t="s">
        <v>124</v>
      </c>
      <c r="E16" s="209" t="s">
        <v>657</v>
      </c>
      <c r="F16" s="209" t="s">
        <v>980</v>
      </c>
      <c r="G16" s="209" t="s">
        <v>981</v>
      </c>
      <c r="H16" s="209" t="s">
        <v>982</v>
      </c>
      <c r="I16" s="209" t="s">
        <v>983</v>
      </c>
      <c r="J16" s="209"/>
      <c r="K16" s="239"/>
      <c r="L16" s="209" t="s">
        <v>984</v>
      </c>
      <c r="M16" s="155"/>
      <c r="N16" s="155" t="s">
        <v>179</v>
      </c>
      <c r="O16" s="164" t="s">
        <v>985</v>
      </c>
      <c r="P16" s="183" t="s">
        <v>986</v>
      </c>
      <c r="Q16" s="165"/>
      <c r="R16" s="164" t="s">
        <v>975</v>
      </c>
      <c r="S16" s="164" t="s">
        <v>987</v>
      </c>
      <c r="T16" s="209" t="s">
        <v>988</v>
      </c>
      <c r="U16" s="209" t="s">
        <v>989</v>
      </c>
      <c r="V16" s="209" t="s">
        <v>989</v>
      </c>
      <c r="W16" s="209"/>
      <c r="X16" s="169"/>
      <c r="Y16" s="169"/>
      <c r="Z16" s="169"/>
      <c r="AA16" s="184">
        <f>IF(OR(K16="Fail",ISBLANK(K16)),INDEX('Issue Code Table'!C:C,MATCH(O:O,'Issue Code Table'!A:A,0)),IF(N16="Critical",6,IF(N16="Significant",5,IF(N16="Moderate",3,2))))</f>
        <v>3</v>
      </c>
      <c r="AC16" s="169"/>
      <c r="AD16" s="169"/>
    </row>
    <row r="17" spans="1:30" ht="50" x14ac:dyDescent="0.25">
      <c r="A17" s="209" t="s">
        <v>990</v>
      </c>
      <c r="B17" s="212" t="s">
        <v>165</v>
      </c>
      <c r="C17" s="213" t="s">
        <v>166</v>
      </c>
      <c r="D17" s="209" t="s">
        <v>124</v>
      </c>
      <c r="E17" s="209" t="s">
        <v>657</v>
      </c>
      <c r="F17" s="209" t="s">
        <v>991</v>
      </c>
      <c r="G17" s="209" t="s">
        <v>992</v>
      </c>
      <c r="H17" s="209" t="s">
        <v>993</v>
      </c>
      <c r="I17" s="209" t="s">
        <v>994</v>
      </c>
      <c r="J17" s="209"/>
      <c r="K17" s="239"/>
      <c r="L17" s="209" t="s">
        <v>995</v>
      </c>
      <c r="M17" s="155"/>
      <c r="N17" s="155" t="s">
        <v>149</v>
      </c>
      <c r="O17" s="164" t="s">
        <v>996</v>
      </c>
      <c r="P17" s="183" t="s">
        <v>997</v>
      </c>
      <c r="Q17" s="165"/>
      <c r="R17" s="164" t="s">
        <v>975</v>
      </c>
      <c r="S17" s="164" t="s">
        <v>998</v>
      </c>
      <c r="T17" s="209" t="s">
        <v>999</v>
      </c>
      <c r="U17" s="209" t="s">
        <v>1000</v>
      </c>
      <c r="V17" s="209" t="s">
        <v>1000</v>
      </c>
      <c r="W17" s="209" t="s">
        <v>1001</v>
      </c>
      <c r="X17" s="169"/>
      <c r="Y17" s="169"/>
      <c r="Z17" s="169"/>
      <c r="AA17" s="184">
        <f>IF(OR(K17="Fail",ISBLANK(K17)),INDEX('Issue Code Table'!C:C,MATCH(O:O,'Issue Code Table'!A:A,0)),IF(N17="Critical",6,IF(N17="Significant",5,IF(N17="Moderate",3,2))))</f>
        <v>5</v>
      </c>
      <c r="AC17" s="169"/>
      <c r="AD17" s="169"/>
    </row>
    <row r="18" spans="1:30" ht="409.5" x14ac:dyDescent="0.25">
      <c r="A18" s="209" t="s">
        <v>1002</v>
      </c>
      <c r="B18" s="233" t="s">
        <v>1003</v>
      </c>
      <c r="C18" s="236" t="s">
        <v>1004</v>
      </c>
      <c r="D18" s="209" t="s">
        <v>124</v>
      </c>
      <c r="E18" s="209" t="s">
        <v>657</v>
      </c>
      <c r="F18" s="209" t="s">
        <v>1005</v>
      </c>
      <c r="G18" s="209" t="s">
        <v>1006</v>
      </c>
      <c r="H18" s="209" t="s">
        <v>1007</v>
      </c>
      <c r="I18" s="209" t="s">
        <v>1008</v>
      </c>
      <c r="J18" s="209"/>
      <c r="K18" s="239"/>
      <c r="L18" s="209" t="s">
        <v>1009</v>
      </c>
      <c r="M18" s="155"/>
      <c r="N18" s="155" t="s">
        <v>149</v>
      </c>
      <c r="O18" s="164" t="s">
        <v>996</v>
      </c>
      <c r="P18" s="183" t="s">
        <v>997</v>
      </c>
      <c r="Q18" s="165"/>
      <c r="R18" s="164" t="s">
        <v>975</v>
      </c>
      <c r="S18" s="164" t="s">
        <v>1010</v>
      </c>
      <c r="T18" s="209" t="s">
        <v>1011</v>
      </c>
      <c r="U18" s="209" t="s">
        <v>1012</v>
      </c>
      <c r="V18" s="209" t="s">
        <v>1013</v>
      </c>
      <c r="W18" s="209" t="s">
        <v>1014</v>
      </c>
      <c r="X18" s="169"/>
      <c r="Y18" s="169"/>
      <c r="Z18" s="169"/>
      <c r="AA18" s="184">
        <f>IF(OR(K18="Fail",ISBLANK(K18)),INDEX('Issue Code Table'!C:C,MATCH(O:O,'Issue Code Table'!A:A,0)),IF(N18="Critical",6,IF(N18="Significant",5,IF(N18="Moderate",3,2))))</f>
        <v>5</v>
      </c>
      <c r="AC18" s="169"/>
      <c r="AD18" s="169"/>
    </row>
    <row r="19" spans="1:30" ht="187.5" x14ac:dyDescent="0.25">
      <c r="A19" s="209" t="s">
        <v>1015</v>
      </c>
      <c r="B19" s="233" t="s">
        <v>1003</v>
      </c>
      <c r="C19" s="236" t="s">
        <v>1004</v>
      </c>
      <c r="D19" s="209" t="s">
        <v>124</v>
      </c>
      <c r="E19" s="209" t="s">
        <v>657</v>
      </c>
      <c r="F19" s="209" t="s">
        <v>1016</v>
      </c>
      <c r="G19" s="209" t="s">
        <v>1017</v>
      </c>
      <c r="H19" s="209" t="s">
        <v>1018</v>
      </c>
      <c r="I19" s="209" t="s">
        <v>1019</v>
      </c>
      <c r="J19" s="209"/>
      <c r="K19" s="239"/>
      <c r="L19" s="209" t="s">
        <v>1020</v>
      </c>
      <c r="M19" s="155"/>
      <c r="N19" s="155" t="s">
        <v>179</v>
      </c>
      <c r="O19" s="164" t="s">
        <v>973</v>
      </c>
      <c r="P19" s="183" t="s">
        <v>1021</v>
      </c>
      <c r="Q19" s="165"/>
      <c r="R19" s="164" t="s">
        <v>975</v>
      </c>
      <c r="S19" s="164" t="s">
        <v>1022</v>
      </c>
      <c r="T19" s="209" t="s">
        <v>1023</v>
      </c>
      <c r="U19" s="209" t="s">
        <v>1024</v>
      </c>
      <c r="V19" s="209" t="s">
        <v>1024</v>
      </c>
      <c r="W19" s="209"/>
      <c r="X19" s="169"/>
      <c r="Y19" s="169"/>
      <c r="Z19" s="169"/>
      <c r="AA19" s="184">
        <f>IF(OR(K19="Fail",ISBLANK(K19)),INDEX('Issue Code Table'!C:C,MATCH(O:O,'Issue Code Table'!A:A,0)),IF(N19="Critical",6,IF(N19="Significant",5,IF(N19="Moderate",3,2))))</f>
        <v>4</v>
      </c>
      <c r="AC19" s="169"/>
      <c r="AD19" s="169"/>
    </row>
    <row r="20" spans="1:30" ht="187.5" x14ac:dyDescent="0.25">
      <c r="A20" s="209" t="s">
        <v>1025</v>
      </c>
      <c r="B20" s="233" t="s">
        <v>1003</v>
      </c>
      <c r="C20" s="236" t="s">
        <v>1004</v>
      </c>
      <c r="D20" s="209" t="s">
        <v>124</v>
      </c>
      <c r="E20" s="209" t="s">
        <v>657</v>
      </c>
      <c r="F20" s="209" t="s">
        <v>1026</v>
      </c>
      <c r="G20" s="209" t="s">
        <v>1027</v>
      </c>
      <c r="H20" s="209" t="s">
        <v>1028</v>
      </c>
      <c r="I20" s="209" t="s">
        <v>1029</v>
      </c>
      <c r="J20" s="209"/>
      <c r="K20" s="239"/>
      <c r="L20" s="209" t="s">
        <v>1030</v>
      </c>
      <c r="M20" s="155"/>
      <c r="N20" s="155" t="s">
        <v>179</v>
      </c>
      <c r="O20" s="164" t="s">
        <v>405</v>
      </c>
      <c r="P20" s="183" t="s">
        <v>406</v>
      </c>
      <c r="Q20" s="165"/>
      <c r="R20" s="164" t="s">
        <v>975</v>
      </c>
      <c r="S20" s="164" t="s">
        <v>1031</v>
      </c>
      <c r="T20" s="209" t="s">
        <v>1032</v>
      </c>
      <c r="U20" s="209" t="s">
        <v>1033</v>
      </c>
      <c r="V20" s="209" t="s">
        <v>1034</v>
      </c>
      <c r="W20" s="209"/>
      <c r="X20" s="169"/>
      <c r="Y20" s="169"/>
      <c r="Z20" s="169"/>
      <c r="AA20" s="184">
        <f>IF(OR(K20="Fail",ISBLANK(K20)),INDEX('Issue Code Table'!C:C,MATCH(O:O,'Issue Code Table'!A:A,0)),IF(N20="Critical",6,IF(N20="Significant",5,IF(N20="Moderate",3,2))))</f>
        <v>4</v>
      </c>
      <c r="AC20" s="169"/>
      <c r="AD20" s="169"/>
    </row>
    <row r="21" spans="1:30" ht="287.5" x14ac:dyDescent="0.25">
      <c r="A21" s="209" t="s">
        <v>1035</v>
      </c>
      <c r="B21" s="214" t="s">
        <v>326</v>
      </c>
      <c r="C21" s="214" t="s">
        <v>327</v>
      </c>
      <c r="D21" s="209" t="s">
        <v>124</v>
      </c>
      <c r="E21" s="209" t="s">
        <v>657</v>
      </c>
      <c r="F21" s="209" t="s">
        <v>1036</v>
      </c>
      <c r="G21" s="209" t="s">
        <v>401</v>
      </c>
      <c r="H21" s="209" t="s">
        <v>1037</v>
      </c>
      <c r="I21" s="209" t="s">
        <v>403</v>
      </c>
      <c r="J21" s="209"/>
      <c r="K21" s="239"/>
      <c r="L21" s="209" t="s">
        <v>404</v>
      </c>
      <c r="M21" s="155"/>
      <c r="N21" s="155" t="s">
        <v>179</v>
      </c>
      <c r="O21" s="164" t="s">
        <v>405</v>
      </c>
      <c r="P21" s="183" t="s">
        <v>406</v>
      </c>
      <c r="Q21" s="165"/>
      <c r="R21" s="164" t="s">
        <v>1038</v>
      </c>
      <c r="S21" s="164" t="s">
        <v>1039</v>
      </c>
      <c r="T21" s="209" t="s">
        <v>1040</v>
      </c>
      <c r="U21" s="209" t="s">
        <v>1041</v>
      </c>
      <c r="V21" s="209" t="s">
        <v>1042</v>
      </c>
      <c r="W21" s="209"/>
      <c r="X21" s="169"/>
      <c r="Y21" s="169"/>
      <c r="Z21" s="169"/>
      <c r="AA21" s="184">
        <f>IF(OR(K21="Fail",ISBLANK(K21)),INDEX('Issue Code Table'!C:C,MATCH(O:O,'Issue Code Table'!A:A,0)),IF(N21="Critical",6,IF(N21="Significant",5,IF(N21="Moderate",3,2))))</f>
        <v>4</v>
      </c>
      <c r="AC21" s="169"/>
      <c r="AD21" s="169"/>
    </row>
    <row r="22" spans="1:30" ht="200" x14ac:dyDescent="0.25">
      <c r="A22" s="209" t="s">
        <v>1043</v>
      </c>
      <c r="B22" s="213" t="s">
        <v>326</v>
      </c>
      <c r="C22" s="213" t="s">
        <v>327</v>
      </c>
      <c r="D22" s="209" t="s">
        <v>124</v>
      </c>
      <c r="E22" s="209" t="s">
        <v>657</v>
      </c>
      <c r="F22" s="209" t="s">
        <v>1044</v>
      </c>
      <c r="G22" s="209" t="s">
        <v>1045</v>
      </c>
      <c r="H22" s="209" t="s">
        <v>1046</v>
      </c>
      <c r="I22" s="209" t="s">
        <v>414</v>
      </c>
      <c r="J22" s="209"/>
      <c r="K22" s="239"/>
      <c r="L22" s="209" t="s">
        <v>415</v>
      </c>
      <c r="M22" s="155"/>
      <c r="N22" s="155" t="s">
        <v>179</v>
      </c>
      <c r="O22" s="164" t="s">
        <v>405</v>
      </c>
      <c r="P22" s="183" t="s">
        <v>406</v>
      </c>
      <c r="Q22" s="165"/>
      <c r="R22" s="164" t="s">
        <v>1038</v>
      </c>
      <c r="S22" s="164" t="s">
        <v>1047</v>
      </c>
      <c r="T22" s="209" t="s">
        <v>416</v>
      </c>
      <c r="U22" s="209" t="s">
        <v>1048</v>
      </c>
      <c r="V22" s="209" t="s">
        <v>418</v>
      </c>
      <c r="W22" s="209"/>
      <c r="X22" s="169"/>
      <c r="Y22" s="169"/>
      <c r="Z22" s="169"/>
      <c r="AA22" s="184">
        <f>IF(OR(K22="Fail",ISBLANK(K22)),INDEX('Issue Code Table'!C:C,MATCH(O:O,'Issue Code Table'!A:A,0)),IF(N22="Critical",6,IF(N22="Significant",5,IF(N22="Moderate",3,2))))</f>
        <v>4</v>
      </c>
      <c r="AC22" s="169"/>
      <c r="AD22" s="169"/>
    </row>
    <row r="23" spans="1:30" ht="250" x14ac:dyDescent="0.25">
      <c r="A23" s="209" t="s">
        <v>1049</v>
      </c>
      <c r="B23" s="214" t="s">
        <v>326</v>
      </c>
      <c r="C23" s="213" t="s">
        <v>327</v>
      </c>
      <c r="D23" s="209" t="s">
        <v>124</v>
      </c>
      <c r="E23" s="209" t="s">
        <v>657</v>
      </c>
      <c r="F23" s="209" t="s">
        <v>1050</v>
      </c>
      <c r="G23" s="209" t="s">
        <v>1051</v>
      </c>
      <c r="H23" s="209" t="s">
        <v>1052</v>
      </c>
      <c r="I23" s="209" t="s">
        <v>423</v>
      </c>
      <c r="J23" s="209"/>
      <c r="K23" s="239"/>
      <c r="L23" s="209" t="s">
        <v>424</v>
      </c>
      <c r="M23" s="155"/>
      <c r="N23" s="155" t="s">
        <v>179</v>
      </c>
      <c r="O23" s="164" t="s">
        <v>405</v>
      </c>
      <c r="P23" s="153" t="s">
        <v>406</v>
      </c>
      <c r="Q23" s="165"/>
      <c r="R23" s="164" t="s">
        <v>1038</v>
      </c>
      <c r="S23" s="164" t="s">
        <v>1053</v>
      </c>
      <c r="T23" s="209" t="s">
        <v>416</v>
      </c>
      <c r="U23" s="209" t="s">
        <v>1054</v>
      </c>
      <c r="V23" s="209" t="s">
        <v>1055</v>
      </c>
      <c r="W23" s="209"/>
      <c r="X23" s="169"/>
      <c r="Y23" s="169"/>
      <c r="Z23" s="169"/>
      <c r="AA23" s="184">
        <f>IF(OR(K23="Fail",ISBLANK(K23)),INDEX('Issue Code Table'!C:C,MATCH(O:O,'Issue Code Table'!A:A,0)),IF(N23="Critical",6,IF(N23="Significant",5,IF(N23="Moderate",3,2))))</f>
        <v>4</v>
      </c>
      <c r="AC23" s="169"/>
      <c r="AD23" s="169"/>
    </row>
    <row r="24" spans="1:30" ht="362.5" x14ac:dyDescent="0.25">
      <c r="A24" s="209" t="s">
        <v>1056</v>
      </c>
      <c r="B24" s="214" t="s">
        <v>326</v>
      </c>
      <c r="C24" s="213" t="s">
        <v>327</v>
      </c>
      <c r="D24" s="209" t="s">
        <v>124</v>
      </c>
      <c r="E24" s="209" t="s">
        <v>657</v>
      </c>
      <c r="F24" s="209" t="s">
        <v>1057</v>
      </c>
      <c r="G24" s="209" t="s">
        <v>1058</v>
      </c>
      <c r="H24" s="209" t="s">
        <v>1059</v>
      </c>
      <c r="I24" s="209" t="s">
        <v>430</v>
      </c>
      <c r="J24" s="209"/>
      <c r="K24" s="239"/>
      <c r="L24" s="209" t="s">
        <v>431</v>
      </c>
      <c r="M24" s="155"/>
      <c r="N24" s="155" t="s">
        <v>179</v>
      </c>
      <c r="O24" s="164" t="s">
        <v>405</v>
      </c>
      <c r="P24" s="153" t="s">
        <v>406</v>
      </c>
      <c r="Q24" s="165"/>
      <c r="R24" s="164" t="s">
        <v>1038</v>
      </c>
      <c r="S24" s="164" t="s">
        <v>1060</v>
      </c>
      <c r="T24" s="209" t="s">
        <v>416</v>
      </c>
      <c r="U24" s="209" t="s">
        <v>1061</v>
      </c>
      <c r="V24" s="209" t="s">
        <v>1062</v>
      </c>
      <c r="W24" s="209"/>
      <c r="X24" s="169"/>
      <c r="Y24" s="169"/>
      <c r="Z24" s="169"/>
      <c r="AA24" s="184">
        <f>IF(OR(K24="Fail",ISBLANK(K24)),INDEX('Issue Code Table'!C:C,MATCH(O:O,'Issue Code Table'!A:A,0)),IF(N24="Critical",6,IF(N24="Significant",5,IF(N24="Moderate",3,2))))</f>
        <v>4</v>
      </c>
      <c r="AC24" s="169"/>
      <c r="AD24" s="169"/>
    </row>
    <row r="25" spans="1:30" ht="225" x14ac:dyDescent="0.25">
      <c r="A25" s="209" t="s">
        <v>1063</v>
      </c>
      <c r="B25" s="214" t="s">
        <v>326</v>
      </c>
      <c r="C25" s="213" t="s">
        <v>327</v>
      </c>
      <c r="D25" s="209" t="s">
        <v>124</v>
      </c>
      <c r="E25" s="209" t="s">
        <v>657</v>
      </c>
      <c r="F25" s="209" t="s">
        <v>1064</v>
      </c>
      <c r="G25" s="209" t="s">
        <v>1065</v>
      </c>
      <c r="H25" s="209" t="s">
        <v>1066</v>
      </c>
      <c r="I25" s="209" t="s">
        <v>437</v>
      </c>
      <c r="J25" s="209"/>
      <c r="K25" s="239"/>
      <c r="L25" s="209" t="s">
        <v>438</v>
      </c>
      <c r="M25" s="155"/>
      <c r="N25" s="155" t="s">
        <v>179</v>
      </c>
      <c r="O25" s="164" t="s">
        <v>405</v>
      </c>
      <c r="P25" s="153" t="s">
        <v>406</v>
      </c>
      <c r="Q25" s="165"/>
      <c r="R25" s="164" t="s">
        <v>1038</v>
      </c>
      <c r="S25" s="164" t="s">
        <v>1067</v>
      </c>
      <c r="T25" s="209" t="s">
        <v>416</v>
      </c>
      <c r="U25" s="209" t="s">
        <v>1048</v>
      </c>
      <c r="V25" s="209" t="s">
        <v>440</v>
      </c>
      <c r="W25" s="209"/>
      <c r="X25" s="169"/>
      <c r="Y25" s="169"/>
      <c r="Z25" s="169"/>
      <c r="AA25" s="184">
        <f>IF(OR(K25="Fail",ISBLANK(K25)),INDEX('Issue Code Table'!C:C,MATCH(O:O,'Issue Code Table'!A:A,0)),IF(N25="Critical",6,IF(N25="Significant",5,IF(N25="Moderate",3,2))))</f>
        <v>4</v>
      </c>
      <c r="AC25" s="169"/>
      <c r="AD25" s="169"/>
    </row>
    <row r="26" spans="1:30" ht="375" x14ac:dyDescent="0.25">
      <c r="A26" s="209" t="s">
        <v>1068</v>
      </c>
      <c r="B26" s="214" t="s">
        <v>326</v>
      </c>
      <c r="C26" s="213" t="s">
        <v>327</v>
      </c>
      <c r="D26" s="209" t="s">
        <v>124</v>
      </c>
      <c r="E26" s="209" t="s">
        <v>657</v>
      </c>
      <c r="F26" s="209" t="s">
        <v>1069</v>
      </c>
      <c r="G26" s="209" t="s">
        <v>1070</v>
      </c>
      <c r="H26" s="209" t="s">
        <v>1071</v>
      </c>
      <c r="I26" s="209" t="s">
        <v>444</v>
      </c>
      <c r="J26" s="209"/>
      <c r="K26" s="239"/>
      <c r="L26" s="209" t="s">
        <v>445</v>
      </c>
      <c r="M26" s="155"/>
      <c r="N26" s="155" t="s">
        <v>179</v>
      </c>
      <c r="O26" s="164" t="s">
        <v>405</v>
      </c>
      <c r="P26" s="153" t="s">
        <v>406</v>
      </c>
      <c r="Q26" s="165"/>
      <c r="R26" s="164" t="s">
        <v>1038</v>
      </c>
      <c r="S26" s="164" t="s">
        <v>1072</v>
      </c>
      <c r="T26" s="209" t="s">
        <v>1073</v>
      </c>
      <c r="U26" s="209" t="s">
        <v>1074</v>
      </c>
      <c r="V26" s="209" t="s">
        <v>1075</v>
      </c>
      <c r="W26" s="209"/>
      <c r="X26" s="169"/>
      <c r="Y26" s="169"/>
      <c r="Z26" s="169"/>
      <c r="AA26" s="184">
        <f>IF(OR(K26="Fail",ISBLANK(K26)),INDEX('Issue Code Table'!C:C,MATCH(O:O,'Issue Code Table'!A:A,0)),IF(N26="Critical",6,IF(N26="Significant",5,IF(N26="Moderate",3,2))))</f>
        <v>4</v>
      </c>
      <c r="AC26" s="169"/>
      <c r="AD26" s="169"/>
    </row>
    <row r="27" spans="1:30" ht="325" x14ac:dyDescent="0.25">
      <c r="A27" s="209" t="s">
        <v>1076</v>
      </c>
      <c r="B27" s="214" t="s">
        <v>326</v>
      </c>
      <c r="C27" s="213" t="s">
        <v>327</v>
      </c>
      <c r="D27" s="209" t="s">
        <v>124</v>
      </c>
      <c r="E27" s="209" t="s">
        <v>657</v>
      </c>
      <c r="F27" s="209" t="s">
        <v>1077</v>
      </c>
      <c r="G27" s="209" t="s">
        <v>1078</v>
      </c>
      <c r="H27" s="209" t="s">
        <v>1079</v>
      </c>
      <c r="I27" s="209" t="s">
        <v>452</v>
      </c>
      <c r="J27" s="209"/>
      <c r="K27" s="239"/>
      <c r="L27" s="209" t="s">
        <v>453</v>
      </c>
      <c r="M27" s="155"/>
      <c r="N27" s="155" t="s">
        <v>179</v>
      </c>
      <c r="O27" s="164" t="s">
        <v>405</v>
      </c>
      <c r="P27" s="153" t="s">
        <v>406</v>
      </c>
      <c r="Q27" s="165"/>
      <c r="R27" s="164" t="s">
        <v>1038</v>
      </c>
      <c r="S27" s="164" t="s">
        <v>1080</v>
      </c>
      <c r="T27" s="209" t="s">
        <v>1081</v>
      </c>
      <c r="U27" s="209" t="s">
        <v>1082</v>
      </c>
      <c r="V27" s="209" t="s">
        <v>1083</v>
      </c>
      <c r="W27" s="209"/>
      <c r="X27" s="169"/>
      <c r="Y27" s="169"/>
      <c r="Z27" s="169"/>
      <c r="AA27" s="184">
        <f>IF(OR(K27="Fail",ISBLANK(K27)),INDEX('Issue Code Table'!C:C,MATCH(O:O,'Issue Code Table'!A:A,0)),IF(N27="Critical",6,IF(N27="Significant",5,IF(N27="Moderate",3,2))))</f>
        <v>4</v>
      </c>
      <c r="AC27" s="169"/>
      <c r="AD27" s="169"/>
    </row>
    <row r="28" spans="1:30" ht="237.5" x14ac:dyDescent="0.25">
      <c r="A28" s="209" t="s">
        <v>1084</v>
      </c>
      <c r="B28" s="214" t="s">
        <v>326</v>
      </c>
      <c r="C28" s="213" t="s">
        <v>327</v>
      </c>
      <c r="D28" s="209" t="s">
        <v>124</v>
      </c>
      <c r="E28" s="209" t="s">
        <v>657</v>
      </c>
      <c r="F28" s="209" t="s">
        <v>1085</v>
      </c>
      <c r="G28" s="209" t="s">
        <v>459</v>
      </c>
      <c r="H28" s="209" t="s">
        <v>1086</v>
      </c>
      <c r="I28" s="209" t="s">
        <v>461</v>
      </c>
      <c r="J28" s="209"/>
      <c r="K28" s="239"/>
      <c r="L28" s="209" t="s">
        <v>462</v>
      </c>
      <c r="M28" s="155"/>
      <c r="N28" s="155" t="s">
        <v>179</v>
      </c>
      <c r="O28" s="164" t="s">
        <v>405</v>
      </c>
      <c r="P28" s="153" t="s">
        <v>406</v>
      </c>
      <c r="Q28" s="165"/>
      <c r="R28" s="164" t="s">
        <v>1038</v>
      </c>
      <c r="S28" s="164" t="s">
        <v>1087</v>
      </c>
      <c r="T28" s="209" t="s">
        <v>463</v>
      </c>
      <c r="U28" s="209" t="s">
        <v>1088</v>
      </c>
      <c r="V28" s="209" t="s">
        <v>1089</v>
      </c>
      <c r="W28" s="209"/>
      <c r="X28" s="169"/>
      <c r="Y28" s="169"/>
      <c r="Z28" s="169"/>
      <c r="AA28" s="184">
        <f>IF(OR(K28="Fail",ISBLANK(K28)),INDEX('Issue Code Table'!C:C,MATCH(O:O,'Issue Code Table'!A:A,0)),IF(N28="Critical",6,IF(N28="Significant",5,IF(N28="Moderate",3,2))))</f>
        <v>4</v>
      </c>
      <c r="AC28" s="169"/>
      <c r="AD28" s="169"/>
    </row>
    <row r="29" spans="1:30" ht="275" x14ac:dyDescent="0.25">
      <c r="A29" s="209" t="s">
        <v>1090</v>
      </c>
      <c r="B29" s="214" t="s">
        <v>326</v>
      </c>
      <c r="C29" s="213" t="s">
        <v>327</v>
      </c>
      <c r="D29" s="209" t="s">
        <v>124</v>
      </c>
      <c r="E29" s="209" t="s">
        <v>657</v>
      </c>
      <c r="F29" s="209" t="s">
        <v>1091</v>
      </c>
      <c r="G29" s="209" t="s">
        <v>421</v>
      </c>
      <c r="H29" s="209" t="s">
        <v>1092</v>
      </c>
      <c r="I29" s="209" t="s">
        <v>469</v>
      </c>
      <c r="J29" s="209"/>
      <c r="K29" s="239"/>
      <c r="L29" s="209" t="s">
        <v>470</v>
      </c>
      <c r="M29" s="155"/>
      <c r="N29" s="155" t="s">
        <v>179</v>
      </c>
      <c r="O29" s="164" t="s">
        <v>405</v>
      </c>
      <c r="P29" s="153" t="s">
        <v>406</v>
      </c>
      <c r="Q29" s="165"/>
      <c r="R29" s="164" t="s">
        <v>1038</v>
      </c>
      <c r="S29" s="164" t="s">
        <v>1093</v>
      </c>
      <c r="T29" s="209" t="s">
        <v>416</v>
      </c>
      <c r="U29" s="209" t="s">
        <v>1094</v>
      </c>
      <c r="V29" s="209" t="s">
        <v>472</v>
      </c>
      <c r="W29" s="209"/>
      <c r="X29" s="169"/>
      <c r="Y29" s="169"/>
      <c r="Z29" s="169"/>
      <c r="AA29" s="184">
        <f>IF(OR(K29="Fail",ISBLANK(K29)),INDEX('Issue Code Table'!C:C,MATCH(O:O,'Issue Code Table'!A:A,0)),IF(N29="Critical",6,IF(N29="Significant",5,IF(N29="Moderate",3,2))))</f>
        <v>4</v>
      </c>
      <c r="AC29" s="169"/>
      <c r="AD29" s="169"/>
    </row>
    <row r="30" spans="1:30" ht="309" customHeight="1" x14ac:dyDescent="0.25">
      <c r="A30" s="209" t="s">
        <v>1095</v>
      </c>
      <c r="B30" s="214" t="s">
        <v>326</v>
      </c>
      <c r="C30" s="213" t="s">
        <v>327</v>
      </c>
      <c r="D30" s="209" t="s">
        <v>124</v>
      </c>
      <c r="E30" s="209" t="s">
        <v>657</v>
      </c>
      <c r="F30" s="209" t="s">
        <v>1096</v>
      </c>
      <c r="G30" s="209" t="s">
        <v>1097</v>
      </c>
      <c r="H30" s="209" t="s">
        <v>1098</v>
      </c>
      <c r="I30" s="209" t="s">
        <v>1099</v>
      </c>
      <c r="J30" s="209"/>
      <c r="K30" s="239"/>
      <c r="L30" s="209" t="s">
        <v>1100</v>
      </c>
      <c r="M30" s="155"/>
      <c r="N30" s="155" t="s">
        <v>149</v>
      </c>
      <c r="O30" s="164" t="s">
        <v>1101</v>
      </c>
      <c r="P30" s="153" t="s">
        <v>1102</v>
      </c>
      <c r="Q30" s="165"/>
      <c r="R30" s="164" t="s">
        <v>1038</v>
      </c>
      <c r="S30" s="164" t="s">
        <v>1103</v>
      </c>
      <c r="T30" s="209" t="s">
        <v>1104</v>
      </c>
      <c r="U30" s="209" t="s">
        <v>1105</v>
      </c>
      <c r="V30" s="209" t="s">
        <v>1106</v>
      </c>
      <c r="W30" s="209" t="s">
        <v>1107</v>
      </c>
      <c r="X30" s="169"/>
      <c r="Y30" s="169"/>
      <c r="Z30" s="169"/>
      <c r="AA30" s="184">
        <f>IF(OR(K30="Fail",ISBLANK(K30)),INDEX('Issue Code Table'!C:C,MATCH(O:O,'Issue Code Table'!A:A,0)),IF(N30="Critical",6,IF(N30="Significant",5,IF(N30="Moderate",3,2))))</f>
        <v>6</v>
      </c>
      <c r="AC30" s="169"/>
      <c r="AD30" s="169"/>
    </row>
    <row r="31" spans="1:30" ht="112.5" x14ac:dyDescent="0.25">
      <c r="A31" s="209" t="s">
        <v>1108</v>
      </c>
      <c r="B31" s="214" t="s">
        <v>474</v>
      </c>
      <c r="C31" s="213" t="s">
        <v>475</v>
      </c>
      <c r="D31" s="209" t="s">
        <v>124</v>
      </c>
      <c r="E31" s="209" t="s">
        <v>657</v>
      </c>
      <c r="F31" s="209" t="s">
        <v>1109</v>
      </c>
      <c r="G31" s="209" t="s">
        <v>478</v>
      </c>
      <c r="H31" s="209" t="s">
        <v>479</v>
      </c>
      <c r="I31" s="209" t="s">
        <v>480</v>
      </c>
      <c r="J31" s="209"/>
      <c r="K31" s="239"/>
      <c r="L31" s="209" t="s">
        <v>481</v>
      </c>
      <c r="M31" s="155"/>
      <c r="N31" s="155" t="s">
        <v>149</v>
      </c>
      <c r="O31" s="164" t="s">
        <v>482</v>
      </c>
      <c r="P31" s="153" t="s">
        <v>483</v>
      </c>
      <c r="Q31" s="165"/>
      <c r="R31" s="164" t="s">
        <v>1110</v>
      </c>
      <c r="S31" s="164" t="s">
        <v>1111</v>
      </c>
      <c r="T31" s="209" t="s">
        <v>1112</v>
      </c>
      <c r="U31" s="209" t="s">
        <v>486</v>
      </c>
      <c r="V31" s="209" t="s">
        <v>486</v>
      </c>
      <c r="W31" s="209" t="s">
        <v>487</v>
      </c>
      <c r="X31" s="169"/>
      <c r="Y31" s="169"/>
      <c r="Z31" s="169"/>
      <c r="AA31" s="184">
        <f>IF(OR(K31="Fail",ISBLANK(K31)),INDEX('Issue Code Table'!C:C,MATCH(O:O,'Issue Code Table'!A:A,0)),IF(N31="Critical",6,IF(N31="Significant",5,IF(N31="Moderate",3,2))))</f>
        <v>5</v>
      </c>
      <c r="AC31" s="169"/>
      <c r="AD31" s="169"/>
    </row>
    <row r="32" spans="1:30" ht="225" x14ac:dyDescent="0.25">
      <c r="A32" s="209" t="s">
        <v>1113</v>
      </c>
      <c r="B32" s="214" t="s">
        <v>489</v>
      </c>
      <c r="C32" s="213" t="s">
        <v>490</v>
      </c>
      <c r="D32" s="209" t="s">
        <v>124</v>
      </c>
      <c r="E32" s="209" t="s">
        <v>328</v>
      </c>
      <c r="F32" s="209" t="s">
        <v>1114</v>
      </c>
      <c r="G32" s="209" t="s">
        <v>1115</v>
      </c>
      <c r="H32" s="209" t="s">
        <v>1116</v>
      </c>
      <c r="I32" s="209" t="s">
        <v>494</v>
      </c>
      <c r="J32" s="209"/>
      <c r="K32" s="239"/>
      <c r="L32" s="209" t="s">
        <v>495</v>
      </c>
      <c r="M32" s="155"/>
      <c r="N32" s="155" t="s">
        <v>149</v>
      </c>
      <c r="O32" s="164" t="s">
        <v>496</v>
      </c>
      <c r="P32" s="153" t="s">
        <v>497</v>
      </c>
      <c r="Q32" s="165"/>
      <c r="R32" s="164" t="s">
        <v>1110</v>
      </c>
      <c r="S32" s="164" t="s">
        <v>1117</v>
      </c>
      <c r="T32" s="209" t="s">
        <v>1118</v>
      </c>
      <c r="U32" s="209" t="s">
        <v>1119</v>
      </c>
      <c r="V32" s="209" t="s">
        <v>1120</v>
      </c>
      <c r="W32" s="209" t="s">
        <v>501</v>
      </c>
      <c r="X32" s="169"/>
      <c r="Y32" s="169"/>
      <c r="Z32" s="169"/>
      <c r="AA32" s="184">
        <f>IF(OR(K32="Fail",ISBLANK(K32)),INDEX('Issue Code Table'!C:C,MATCH(O:O,'Issue Code Table'!A:A,0)),IF(N32="Critical",6,IF(N32="Significant",5,IF(N32="Moderate",3,2))))</f>
        <v>5</v>
      </c>
      <c r="AC32" s="169"/>
      <c r="AD32" s="169"/>
    </row>
    <row r="33" spans="1:30" ht="362.5" x14ac:dyDescent="0.25">
      <c r="A33" s="209" t="s">
        <v>1121</v>
      </c>
      <c r="B33" s="214" t="s">
        <v>489</v>
      </c>
      <c r="C33" s="214" t="s">
        <v>490</v>
      </c>
      <c r="D33" s="209" t="s">
        <v>124</v>
      </c>
      <c r="E33" s="209" t="s">
        <v>328</v>
      </c>
      <c r="F33" s="209" t="s">
        <v>1122</v>
      </c>
      <c r="G33" s="209" t="s">
        <v>1123</v>
      </c>
      <c r="H33" s="209" t="s">
        <v>1124</v>
      </c>
      <c r="I33" s="209" t="s">
        <v>506</v>
      </c>
      <c r="J33" s="209"/>
      <c r="K33" s="239"/>
      <c r="L33" s="209" t="s">
        <v>507</v>
      </c>
      <c r="M33" s="155"/>
      <c r="N33" s="155" t="s">
        <v>149</v>
      </c>
      <c r="O33" s="164" t="s">
        <v>508</v>
      </c>
      <c r="P33" s="183" t="s">
        <v>509</v>
      </c>
      <c r="Q33" s="165"/>
      <c r="R33" s="164" t="s">
        <v>1110</v>
      </c>
      <c r="S33" s="164" t="s">
        <v>1125</v>
      </c>
      <c r="T33" s="209" t="s">
        <v>1126</v>
      </c>
      <c r="U33" s="209" t="s">
        <v>1127</v>
      </c>
      <c r="V33" s="209" t="s">
        <v>1128</v>
      </c>
      <c r="W33" s="209" t="s">
        <v>1129</v>
      </c>
      <c r="X33" s="169"/>
      <c r="Y33" s="169"/>
      <c r="Z33" s="169"/>
      <c r="AA33" s="184">
        <f>IF(OR(K33="Fail",ISBLANK(K33)),INDEX('Issue Code Table'!C:C,MATCH(O:O,'Issue Code Table'!A:A,0)),IF(N33="Critical",6,IF(N33="Significant",5,IF(N33="Moderate",3,2))))</f>
        <v>5</v>
      </c>
      <c r="AC33" s="169"/>
      <c r="AD33" s="169"/>
    </row>
    <row r="34" spans="1:30" ht="100" x14ac:dyDescent="0.25">
      <c r="A34" s="209" t="s">
        <v>1130</v>
      </c>
      <c r="B34" s="212" t="s">
        <v>341</v>
      </c>
      <c r="C34" s="214" t="s">
        <v>342</v>
      </c>
      <c r="D34" s="209" t="s">
        <v>124</v>
      </c>
      <c r="E34" s="209" t="s">
        <v>657</v>
      </c>
      <c r="F34" s="209" t="s">
        <v>1131</v>
      </c>
      <c r="G34" s="209" t="s">
        <v>1132</v>
      </c>
      <c r="H34" s="209" t="s">
        <v>1133</v>
      </c>
      <c r="I34" s="209" t="s">
        <v>1134</v>
      </c>
      <c r="J34" s="209"/>
      <c r="K34" s="239"/>
      <c r="L34" s="209" t="s">
        <v>519</v>
      </c>
      <c r="M34" s="155"/>
      <c r="N34" s="155" t="s">
        <v>149</v>
      </c>
      <c r="O34" s="164" t="s">
        <v>215</v>
      </c>
      <c r="P34" s="183" t="s">
        <v>216</v>
      </c>
      <c r="Q34" s="165"/>
      <c r="R34" s="164" t="s">
        <v>1110</v>
      </c>
      <c r="S34" s="164" t="s">
        <v>1135</v>
      </c>
      <c r="T34" s="209" t="s">
        <v>520</v>
      </c>
      <c r="U34" s="209" t="s">
        <v>1136</v>
      </c>
      <c r="V34" s="209" t="s">
        <v>1137</v>
      </c>
      <c r="W34" s="209" t="s">
        <v>523</v>
      </c>
      <c r="X34" s="169"/>
      <c r="Y34" s="169"/>
      <c r="Z34" s="169"/>
      <c r="AA34" s="184">
        <f>IF(OR(K34="Fail",ISBLANK(K34)),INDEX('Issue Code Table'!C:C,MATCH(O:O,'Issue Code Table'!A:A,0)),IF(N34="Critical",6,IF(N34="Significant",5,IF(N34="Moderate",3,2))))</f>
        <v>5</v>
      </c>
      <c r="AC34" s="169"/>
      <c r="AD34" s="169"/>
    </row>
    <row r="35" spans="1:30" ht="112.5" x14ac:dyDescent="0.25">
      <c r="A35" s="209" t="s">
        <v>1138</v>
      </c>
      <c r="B35" s="212" t="s">
        <v>326</v>
      </c>
      <c r="C35" s="214" t="s">
        <v>327</v>
      </c>
      <c r="D35" s="209" t="s">
        <v>124</v>
      </c>
      <c r="E35" s="209" t="s">
        <v>328</v>
      </c>
      <c r="F35" s="209" t="s">
        <v>1139</v>
      </c>
      <c r="G35" s="209" t="s">
        <v>1140</v>
      </c>
      <c r="H35" s="209" t="s">
        <v>1141</v>
      </c>
      <c r="I35" s="209" t="s">
        <v>1142</v>
      </c>
      <c r="J35" s="209"/>
      <c r="K35" s="239"/>
      <c r="L35" s="209" t="s">
        <v>529</v>
      </c>
      <c r="M35" s="155"/>
      <c r="N35" s="155" t="s">
        <v>149</v>
      </c>
      <c r="O35" s="164" t="s">
        <v>215</v>
      </c>
      <c r="P35" s="160" t="s">
        <v>216</v>
      </c>
      <c r="Q35" s="165"/>
      <c r="R35" s="164" t="s">
        <v>1110</v>
      </c>
      <c r="S35" s="164" t="s">
        <v>1143</v>
      </c>
      <c r="T35" s="209" t="s">
        <v>1144</v>
      </c>
      <c r="U35" s="209" t="s">
        <v>1145</v>
      </c>
      <c r="V35" s="209" t="s">
        <v>1146</v>
      </c>
      <c r="W35" s="209" t="s">
        <v>1147</v>
      </c>
      <c r="X35" s="169"/>
      <c r="Y35" s="169"/>
      <c r="Z35" s="169"/>
      <c r="AA35" s="184">
        <f>IF(OR(K35="Fail",ISBLANK(K35)),INDEX('Issue Code Table'!C:C,MATCH(O:O,'Issue Code Table'!A:A,0)),IF(N35="Critical",6,IF(N35="Significant",5,IF(N35="Moderate",3,2))))</f>
        <v>5</v>
      </c>
      <c r="AC35" s="169"/>
      <c r="AD35" s="169"/>
    </row>
    <row r="36" spans="1:30" ht="100" x14ac:dyDescent="0.25">
      <c r="A36" s="209" t="s">
        <v>1148</v>
      </c>
      <c r="B36" s="212" t="s">
        <v>489</v>
      </c>
      <c r="C36" s="210" t="s">
        <v>490</v>
      </c>
      <c r="D36" s="209" t="s">
        <v>124</v>
      </c>
      <c r="E36" s="209" t="s">
        <v>328</v>
      </c>
      <c r="F36" s="209" t="s">
        <v>1149</v>
      </c>
      <c r="G36" s="209" t="s">
        <v>1150</v>
      </c>
      <c r="H36" s="209" t="s">
        <v>1151</v>
      </c>
      <c r="I36" s="209" t="s">
        <v>1152</v>
      </c>
      <c r="J36" s="209"/>
      <c r="K36" s="239"/>
      <c r="L36" s="209" t="s">
        <v>539</v>
      </c>
      <c r="M36" s="155"/>
      <c r="N36" s="155" t="s">
        <v>149</v>
      </c>
      <c r="O36" s="164" t="s">
        <v>215</v>
      </c>
      <c r="P36" s="183" t="s">
        <v>216</v>
      </c>
      <c r="Q36" s="165"/>
      <c r="R36" s="164" t="s">
        <v>1110</v>
      </c>
      <c r="S36" s="164" t="s">
        <v>1153</v>
      </c>
      <c r="T36" s="209" t="s">
        <v>1154</v>
      </c>
      <c r="U36" s="209" t="s">
        <v>1155</v>
      </c>
      <c r="V36" s="209" t="s">
        <v>1156</v>
      </c>
      <c r="W36" s="209" t="s">
        <v>543</v>
      </c>
      <c r="X36" s="169"/>
      <c r="Y36" s="169"/>
      <c r="Z36" s="169"/>
      <c r="AA36" s="184">
        <f>IF(OR(K36="Fail",ISBLANK(K36)),INDEX('Issue Code Table'!C:C,MATCH(O:O,'Issue Code Table'!A:A,0)),IF(N36="Critical",6,IF(N36="Significant",5,IF(N36="Moderate",3,2))))</f>
        <v>5</v>
      </c>
      <c r="AC36" s="169"/>
      <c r="AD36" s="169"/>
    </row>
    <row r="37" spans="1:30" ht="125" x14ac:dyDescent="0.25">
      <c r="A37" s="209" t="s">
        <v>1157</v>
      </c>
      <c r="B37" s="212" t="s">
        <v>326</v>
      </c>
      <c r="C37" s="213" t="s">
        <v>327</v>
      </c>
      <c r="D37" s="209" t="s">
        <v>124</v>
      </c>
      <c r="E37" s="209" t="s">
        <v>657</v>
      </c>
      <c r="F37" s="209" t="s">
        <v>1158</v>
      </c>
      <c r="G37" s="209" t="s">
        <v>1159</v>
      </c>
      <c r="H37" s="209" t="s">
        <v>1160</v>
      </c>
      <c r="I37" s="209" t="s">
        <v>1161</v>
      </c>
      <c r="J37" s="209"/>
      <c r="K37" s="239"/>
      <c r="L37" s="209" t="s">
        <v>549</v>
      </c>
      <c r="M37" s="81"/>
      <c r="N37" s="155" t="s">
        <v>149</v>
      </c>
      <c r="O37" s="164" t="s">
        <v>496</v>
      </c>
      <c r="P37" s="183" t="s">
        <v>497</v>
      </c>
      <c r="Q37" s="165"/>
      <c r="R37" s="164" t="s">
        <v>1110</v>
      </c>
      <c r="S37" s="164" t="s">
        <v>1162</v>
      </c>
      <c r="T37" s="209" t="s">
        <v>1163</v>
      </c>
      <c r="U37" s="209" t="s">
        <v>1164</v>
      </c>
      <c r="V37" s="209" t="s">
        <v>1165</v>
      </c>
      <c r="W37" s="209" t="s">
        <v>553</v>
      </c>
      <c r="X37" s="169"/>
      <c r="Y37" s="169"/>
      <c r="Z37" s="169"/>
      <c r="AA37" s="184">
        <f>IF(OR(K37="Fail",ISBLANK(K37)),INDEX('Issue Code Table'!C:C,MATCH(O:O,'Issue Code Table'!A:A,0)),IF(N37="Critical",6,IF(N37="Significant",5,IF(N37="Moderate",3,2))))</f>
        <v>5</v>
      </c>
      <c r="AC37" s="169"/>
      <c r="AD37" s="169"/>
    </row>
    <row r="38" spans="1:30" ht="162.5" x14ac:dyDescent="0.25">
      <c r="A38" s="209" t="s">
        <v>1166</v>
      </c>
      <c r="B38" s="212" t="s">
        <v>341</v>
      </c>
      <c r="C38" s="214" t="s">
        <v>342</v>
      </c>
      <c r="D38" s="209" t="s">
        <v>124</v>
      </c>
      <c r="E38" s="209" t="s">
        <v>328</v>
      </c>
      <c r="F38" s="209" t="s">
        <v>555</v>
      </c>
      <c r="G38" s="209" t="s">
        <v>1167</v>
      </c>
      <c r="H38" s="209" t="s">
        <v>1168</v>
      </c>
      <c r="I38" s="209" t="s">
        <v>558</v>
      </c>
      <c r="J38" s="209"/>
      <c r="K38" s="239"/>
      <c r="L38" s="209" t="s">
        <v>559</v>
      </c>
      <c r="M38" s="155"/>
      <c r="N38" s="155" t="s">
        <v>149</v>
      </c>
      <c r="O38" s="164" t="s">
        <v>215</v>
      </c>
      <c r="P38" s="183" t="s">
        <v>216</v>
      </c>
      <c r="Q38" s="165"/>
      <c r="R38" s="164" t="s">
        <v>1169</v>
      </c>
      <c r="S38" s="164" t="s">
        <v>1170</v>
      </c>
      <c r="T38" s="209" t="s">
        <v>1171</v>
      </c>
      <c r="U38" s="209" t="s">
        <v>1172</v>
      </c>
      <c r="V38" s="209" t="s">
        <v>562</v>
      </c>
      <c r="W38" s="209" t="s">
        <v>563</v>
      </c>
      <c r="X38" s="169"/>
      <c r="Y38" s="169"/>
      <c r="Z38" s="169"/>
      <c r="AA38" s="184">
        <f>IF(OR(K38="Fail",ISBLANK(K38)),INDEX('Issue Code Table'!C:C,MATCH(O:O,'Issue Code Table'!A:A,0)),IF(N38="Critical",6,IF(N38="Significant",5,IF(N38="Moderate",3,2))))</f>
        <v>5</v>
      </c>
      <c r="AC38" s="169"/>
      <c r="AD38" s="169"/>
    </row>
    <row r="39" spans="1:30" ht="125" x14ac:dyDescent="0.25">
      <c r="A39" s="209" t="s">
        <v>1173</v>
      </c>
      <c r="B39" s="214" t="s">
        <v>341</v>
      </c>
      <c r="C39" s="213" t="s">
        <v>342</v>
      </c>
      <c r="D39" s="209" t="s">
        <v>124</v>
      </c>
      <c r="E39" s="209" t="s">
        <v>328</v>
      </c>
      <c r="F39" s="209" t="s">
        <v>1174</v>
      </c>
      <c r="G39" s="209" t="s">
        <v>1175</v>
      </c>
      <c r="H39" s="209" t="s">
        <v>1176</v>
      </c>
      <c r="I39" s="209" t="s">
        <v>1177</v>
      </c>
      <c r="J39" s="209"/>
      <c r="K39" s="239"/>
      <c r="L39" s="209" t="s">
        <v>569</v>
      </c>
      <c r="M39" s="155"/>
      <c r="N39" s="155" t="s">
        <v>149</v>
      </c>
      <c r="O39" s="164" t="s">
        <v>215</v>
      </c>
      <c r="P39" s="183" t="s">
        <v>216</v>
      </c>
      <c r="Q39" s="165"/>
      <c r="R39" s="164" t="s">
        <v>1169</v>
      </c>
      <c r="S39" s="164" t="s">
        <v>1178</v>
      </c>
      <c r="T39" s="209" t="s">
        <v>1179</v>
      </c>
      <c r="U39" s="209" t="s">
        <v>1180</v>
      </c>
      <c r="V39" s="209" t="s">
        <v>572</v>
      </c>
      <c r="W39" s="209" t="s">
        <v>573</v>
      </c>
      <c r="X39" s="169"/>
      <c r="Y39" s="169"/>
      <c r="Z39" s="169"/>
      <c r="AA39" s="184">
        <f>IF(OR(K39="Fail",ISBLANK(K39)),INDEX('Issue Code Table'!C:C,MATCH(O:O,'Issue Code Table'!A:A,0)),IF(N39="Critical",6,IF(N39="Significant",5,IF(N39="Moderate",3,2))))</f>
        <v>5</v>
      </c>
      <c r="AC39" s="169"/>
      <c r="AD39" s="169"/>
    </row>
    <row r="40" spans="1:30" ht="250" x14ac:dyDescent="0.25">
      <c r="A40" s="209" t="s">
        <v>1181</v>
      </c>
      <c r="B40" s="214" t="s">
        <v>341</v>
      </c>
      <c r="C40" s="210" t="s">
        <v>342</v>
      </c>
      <c r="D40" s="209" t="s">
        <v>124</v>
      </c>
      <c r="E40" s="209" t="s">
        <v>328</v>
      </c>
      <c r="F40" s="209" t="s">
        <v>1182</v>
      </c>
      <c r="G40" s="209" t="s">
        <v>1183</v>
      </c>
      <c r="H40" s="209" t="s">
        <v>1184</v>
      </c>
      <c r="I40" s="209" t="s">
        <v>1185</v>
      </c>
      <c r="J40" s="209"/>
      <c r="K40" s="239"/>
      <c r="L40" s="209" t="s">
        <v>579</v>
      </c>
      <c r="M40" s="155"/>
      <c r="N40" s="155" t="s">
        <v>149</v>
      </c>
      <c r="O40" s="164" t="s">
        <v>215</v>
      </c>
      <c r="P40" s="183" t="s">
        <v>216</v>
      </c>
      <c r="Q40" s="165"/>
      <c r="R40" s="164" t="s">
        <v>1169</v>
      </c>
      <c r="S40" s="164" t="s">
        <v>1186</v>
      </c>
      <c r="T40" s="209" t="s">
        <v>1187</v>
      </c>
      <c r="U40" s="209" t="s">
        <v>1188</v>
      </c>
      <c r="V40" s="209" t="s">
        <v>1189</v>
      </c>
      <c r="W40" s="209" t="s">
        <v>583</v>
      </c>
      <c r="X40" s="169"/>
      <c r="Y40" s="169"/>
      <c r="Z40" s="169"/>
      <c r="AA40" s="184">
        <f>IF(OR(K40="Fail",ISBLANK(K40)),INDEX('Issue Code Table'!C:C,MATCH(O:O,'Issue Code Table'!A:A,0)),IF(N40="Critical",6,IF(N40="Significant",5,IF(N40="Moderate",3,2))))</f>
        <v>5</v>
      </c>
      <c r="AC40" s="169"/>
      <c r="AD40" s="169"/>
    </row>
    <row r="41" spans="1:30" ht="100" x14ac:dyDescent="0.25">
      <c r="A41" s="209" t="s">
        <v>1190</v>
      </c>
      <c r="B41" s="214" t="s">
        <v>341</v>
      </c>
      <c r="C41" s="210" t="s">
        <v>342</v>
      </c>
      <c r="D41" s="209" t="s">
        <v>124</v>
      </c>
      <c r="E41" s="209" t="s">
        <v>328</v>
      </c>
      <c r="F41" s="209" t="s">
        <v>1191</v>
      </c>
      <c r="G41" s="209" t="s">
        <v>1192</v>
      </c>
      <c r="H41" s="209" t="s">
        <v>587</v>
      </c>
      <c r="I41" s="209" t="s">
        <v>1193</v>
      </c>
      <c r="J41" s="209"/>
      <c r="K41" s="239"/>
      <c r="L41" s="209" t="s">
        <v>589</v>
      </c>
      <c r="M41" s="155"/>
      <c r="N41" s="155" t="s">
        <v>149</v>
      </c>
      <c r="O41" s="164" t="s">
        <v>215</v>
      </c>
      <c r="P41" s="183" t="s">
        <v>216</v>
      </c>
      <c r="Q41" s="165"/>
      <c r="R41" s="164" t="s">
        <v>1169</v>
      </c>
      <c r="S41" s="166" t="s">
        <v>1194</v>
      </c>
      <c r="T41" s="209" t="s">
        <v>1195</v>
      </c>
      <c r="U41" s="209" t="s">
        <v>1196</v>
      </c>
      <c r="V41" s="209" t="s">
        <v>1197</v>
      </c>
      <c r="W41" s="209" t="s">
        <v>593</v>
      </c>
      <c r="X41" s="169"/>
      <c r="Y41" s="169"/>
      <c r="Z41" s="169"/>
      <c r="AA41" s="184">
        <f>IF(OR(K41="Fail",ISBLANK(K41)),INDEX('Issue Code Table'!C:C,MATCH(O:O,'Issue Code Table'!A:A,0)),IF(N41="Critical",6,IF(N41="Significant",5,IF(N41="Moderate",3,2))))</f>
        <v>5</v>
      </c>
      <c r="AC41" s="169"/>
      <c r="AD41" s="169"/>
    </row>
    <row r="42" spans="1:30" ht="100" x14ac:dyDescent="0.25">
      <c r="A42" s="209" t="s">
        <v>1198</v>
      </c>
      <c r="B42" s="214" t="s">
        <v>341</v>
      </c>
      <c r="C42" s="210" t="s">
        <v>342</v>
      </c>
      <c r="D42" s="209" t="s">
        <v>124</v>
      </c>
      <c r="E42" s="209" t="s">
        <v>328</v>
      </c>
      <c r="F42" s="209" t="s">
        <v>1199</v>
      </c>
      <c r="G42" s="209" t="s">
        <v>1200</v>
      </c>
      <c r="H42" s="209" t="s">
        <v>1201</v>
      </c>
      <c r="I42" s="209" t="s">
        <v>1202</v>
      </c>
      <c r="J42" s="209"/>
      <c r="K42" s="239"/>
      <c r="L42" s="209" t="s">
        <v>599</v>
      </c>
      <c r="M42" s="155"/>
      <c r="N42" s="155" t="s">
        <v>149</v>
      </c>
      <c r="O42" s="164" t="s">
        <v>215</v>
      </c>
      <c r="P42" s="183" t="s">
        <v>216</v>
      </c>
      <c r="Q42" s="165"/>
      <c r="R42" s="164" t="s">
        <v>1169</v>
      </c>
      <c r="S42" s="164" t="s">
        <v>1203</v>
      </c>
      <c r="T42" s="209" t="s">
        <v>1204</v>
      </c>
      <c r="U42" s="209" t="s">
        <v>1205</v>
      </c>
      <c r="V42" s="209" t="s">
        <v>1206</v>
      </c>
      <c r="W42" s="209" t="s">
        <v>603</v>
      </c>
      <c r="X42" s="169"/>
      <c r="Y42" s="169"/>
      <c r="Z42" s="169"/>
      <c r="AA42" s="184">
        <f>IF(OR(K42="Fail",ISBLANK(K42)),INDEX('Issue Code Table'!C:C,MATCH(O:O,'Issue Code Table'!A:A,0)),IF(N42="Critical",6,IF(N42="Significant",5,IF(N42="Moderate",3,2))))</f>
        <v>5</v>
      </c>
      <c r="AC42" s="169"/>
      <c r="AD42" s="169"/>
    </row>
    <row r="43" spans="1:30" ht="90" customHeight="1" x14ac:dyDescent="0.25">
      <c r="A43" s="209" t="s">
        <v>1207</v>
      </c>
      <c r="B43" s="214" t="s">
        <v>341</v>
      </c>
      <c r="C43" s="210" t="s">
        <v>342</v>
      </c>
      <c r="D43" s="209" t="s">
        <v>124</v>
      </c>
      <c r="E43" s="209" t="s">
        <v>328</v>
      </c>
      <c r="F43" s="209" t="s">
        <v>1208</v>
      </c>
      <c r="G43" s="209" t="s">
        <v>1209</v>
      </c>
      <c r="H43" s="209" t="s">
        <v>1210</v>
      </c>
      <c r="I43" s="209" t="s">
        <v>1211</v>
      </c>
      <c r="J43" s="209"/>
      <c r="K43" s="239"/>
      <c r="L43" s="209" t="s">
        <v>609</v>
      </c>
      <c r="M43" s="155"/>
      <c r="N43" s="155" t="s">
        <v>149</v>
      </c>
      <c r="O43" s="164" t="s">
        <v>215</v>
      </c>
      <c r="P43" s="183" t="s">
        <v>216</v>
      </c>
      <c r="Q43" s="165"/>
      <c r="R43" s="164" t="s">
        <v>1169</v>
      </c>
      <c r="S43" s="164" t="s">
        <v>1212</v>
      </c>
      <c r="T43" s="209" t="s">
        <v>1213</v>
      </c>
      <c r="U43" s="209" t="s">
        <v>1214</v>
      </c>
      <c r="V43" s="209" t="s">
        <v>1215</v>
      </c>
      <c r="W43" s="209" t="s">
        <v>613</v>
      </c>
      <c r="X43" s="169"/>
      <c r="Y43" s="169"/>
      <c r="Z43" s="169"/>
      <c r="AA43" s="184">
        <f>IF(OR(K43="Fail",ISBLANK(K43)),INDEX('Issue Code Table'!C:C,MATCH(O:O,'Issue Code Table'!A:A,0)),IF(N43="Critical",6,IF(N43="Significant",5,IF(N43="Moderate",3,2))))</f>
        <v>5</v>
      </c>
      <c r="AC43" s="169"/>
      <c r="AD43" s="169"/>
    </row>
    <row r="44" spans="1:30" ht="91.5" customHeight="1" x14ac:dyDescent="0.25">
      <c r="A44" s="209" t="s">
        <v>1216</v>
      </c>
      <c r="B44" s="214" t="s">
        <v>341</v>
      </c>
      <c r="C44" s="210" t="s">
        <v>342</v>
      </c>
      <c r="D44" s="209" t="s">
        <v>124</v>
      </c>
      <c r="E44" s="209" t="s">
        <v>328</v>
      </c>
      <c r="F44" s="209" t="s">
        <v>1217</v>
      </c>
      <c r="G44" s="209" t="s">
        <v>1218</v>
      </c>
      <c r="H44" s="209" t="s">
        <v>1219</v>
      </c>
      <c r="I44" s="209" t="s">
        <v>1220</v>
      </c>
      <c r="J44" s="209"/>
      <c r="K44" s="239"/>
      <c r="L44" s="209" t="s">
        <v>619</v>
      </c>
      <c r="M44" s="155"/>
      <c r="N44" s="155" t="s">
        <v>149</v>
      </c>
      <c r="O44" s="164" t="s">
        <v>215</v>
      </c>
      <c r="P44" s="183" t="s">
        <v>216</v>
      </c>
      <c r="Q44" s="165"/>
      <c r="R44" s="164" t="s">
        <v>1169</v>
      </c>
      <c r="S44" s="164" t="s">
        <v>1221</v>
      </c>
      <c r="T44" s="209" t="s">
        <v>1222</v>
      </c>
      <c r="U44" s="209" t="s">
        <v>1223</v>
      </c>
      <c r="V44" s="209" t="s">
        <v>1224</v>
      </c>
      <c r="W44" s="209" t="s">
        <v>623</v>
      </c>
      <c r="X44" s="169"/>
      <c r="Y44" s="169"/>
      <c r="Z44" s="169"/>
      <c r="AA44" s="184">
        <f>IF(OR(K44="Fail",ISBLANK(K44)),INDEX('Issue Code Table'!C:C,MATCH(O:O,'Issue Code Table'!A:A,0)),IF(N44="Critical",6,IF(N44="Significant",5,IF(N44="Moderate",3,2))))</f>
        <v>5</v>
      </c>
      <c r="AC44" s="169"/>
      <c r="AD44" s="169"/>
    </row>
    <row r="45" spans="1:30" ht="72.75" customHeight="1" x14ac:dyDescent="0.25">
      <c r="A45" s="209" t="s">
        <v>1225</v>
      </c>
      <c r="B45" s="209" t="s">
        <v>341</v>
      </c>
      <c r="C45" s="210" t="s">
        <v>342</v>
      </c>
      <c r="D45" s="209" t="s">
        <v>124</v>
      </c>
      <c r="E45" s="209" t="s">
        <v>328</v>
      </c>
      <c r="F45" s="209" t="s">
        <v>1226</v>
      </c>
      <c r="G45" s="209" t="s">
        <v>1227</v>
      </c>
      <c r="H45" s="209" t="s">
        <v>1228</v>
      </c>
      <c r="I45" s="209" t="s">
        <v>628</v>
      </c>
      <c r="J45" s="209"/>
      <c r="K45" s="239"/>
      <c r="L45" s="209" t="s">
        <v>629</v>
      </c>
      <c r="M45" s="155"/>
      <c r="N45" s="155" t="s">
        <v>149</v>
      </c>
      <c r="O45" s="164" t="s">
        <v>215</v>
      </c>
      <c r="P45" s="183" t="s">
        <v>216</v>
      </c>
      <c r="Q45" s="165"/>
      <c r="R45" s="164" t="s">
        <v>1169</v>
      </c>
      <c r="S45" s="164" t="s">
        <v>1229</v>
      </c>
      <c r="T45" s="209" t="s">
        <v>1230</v>
      </c>
      <c r="U45" s="209" t="s">
        <v>1231</v>
      </c>
      <c r="V45" s="209" t="s">
        <v>1232</v>
      </c>
      <c r="W45" s="209" t="s">
        <v>633</v>
      </c>
      <c r="X45" s="169"/>
      <c r="Y45" s="169"/>
      <c r="Z45" s="169"/>
      <c r="AA45" s="184">
        <f>IF(OR(K45="Fail",ISBLANK(K45)),INDEX('Issue Code Table'!C:C,MATCH(O:O,'Issue Code Table'!A:A,0)),IF(N45="Critical",6,IF(N45="Significant",5,IF(N45="Moderate",3,2))))</f>
        <v>5</v>
      </c>
      <c r="AC45" s="169"/>
      <c r="AD45" s="169"/>
    </row>
    <row r="46" spans="1:30" ht="104.25" customHeight="1" x14ac:dyDescent="0.25">
      <c r="A46" s="209" t="s">
        <v>1233</v>
      </c>
      <c r="B46" s="209" t="s">
        <v>341</v>
      </c>
      <c r="C46" s="210" t="s">
        <v>342</v>
      </c>
      <c r="D46" s="209" t="s">
        <v>124</v>
      </c>
      <c r="E46" s="209" t="s">
        <v>328</v>
      </c>
      <c r="F46" s="209" t="s">
        <v>1234</v>
      </c>
      <c r="G46" s="209" t="s">
        <v>1235</v>
      </c>
      <c r="H46" s="209" t="s">
        <v>1236</v>
      </c>
      <c r="I46" s="209" t="s">
        <v>1237</v>
      </c>
      <c r="J46" s="209"/>
      <c r="K46" s="239"/>
      <c r="L46" s="209" t="s">
        <v>1238</v>
      </c>
      <c r="M46" s="155"/>
      <c r="N46" s="155" t="s">
        <v>149</v>
      </c>
      <c r="O46" s="164" t="s">
        <v>215</v>
      </c>
      <c r="P46" s="183" t="s">
        <v>216</v>
      </c>
      <c r="Q46" s="165"/>
      <c r="R46" s="164" t="s">
        <v>1169</v>
      </c>
      <c r="S46" s="164" t="s">
        <v>1239</v>
      </c>
      <c r="T46" s="209" t="s">
        <v>1240</v>
      </c>
      <c r="U46" s="209" t="s">
        <v>1241</v>
      </c>
      <c r="V46" s="209" t="s">
        <v>1242</v>
      </c>
      <c r="W46" s="160" t="s">
        <v>1243</v>
      </c>
      <c r="X46" s="169"/>
      <c r="Y46" s="169"/>
      <c r="Z46" s="169"/>
      <c r="AA46" s="184">
        <f>IF(OR(K46="Fail",ISBLANK(K46)),INDEX('Issue Code Table'!C:C,MATCH(O:O,'Issue Code Table'!A:A,0)),IF(N46="Critical",6,IF(N46="Significant",5,IF(N46="Moderate",3,2))))</f>
        <v>5</v>
      </c>
      <c r="AC46" s="169"/>
      <c r="AD46" s="169"/>
    </row>
    <row r="47" spans="1:30" ht="75" x14ac:dyDescent="0.25">
      <c r="A47" s="209" t="s">
        <v>1244</v>
      </c>
      <c r="B47" s="209" t="s">
        <v>635</v>
      </c>
      <c r="C47" s="210" t="s">
        <v>636</v>
      </c>
      <c r="D47" s="209" t="s">
        <v>124</v>
      </c>
      <c r="E47" s="209" t="s">
        <v>328</v>
      </c>
      <c r="F47" s="209" t="s">
        <v>1245</v>
      </c>
      <c r="G47" s="209" t="s">
        <v>1246</v>
      </c>
      <c r="H47" s="209" t="s">
        <v>1247</v>
      </c>
      <c r="I47" s="209" t="s">
        <v>640</v>
      </c>
      <c r="J47" s="209"/>
      <c r="K47" s="239"/>
      <c r="L47" s="209" t="s">
        <v>641</v>
      </c>
      <c r="M47" s="155"/>
      <c r="N47" s="155" t="s">
        <v>179</v>
      </c>
      <c r="O47" s="164" t="s">
        <v>642</v>
      </c>
      <c r="P47" s="183" t="s">
        <v>643</v>
      </c>
      <c r="Q47" s="165"/>
      <c r="R47" s="164" t="s">
        <v>1248</v>
      </c>
      <c r="S47" s="166" t="s">
        <v>1249</v>
      </c>
      <c r="T47" s="209" t="s">
        <v>644</v>
      </c>
      <c r="U47" s="209" t="s">
        <v>1250</v>
      </c>
      <c r="V47" s="209" t="s">
        <v>646</v>
      </c>
      <c r="W47" s="209"/>
      <c r="X47" s="169"/>
      <c r="Y47" s="169"/>
      <c r="Z47" s="169"/>
      <c r="AA47" s="184">
        <f>IF(OR(K47="Fail",ISBLANK(K47)),INDEX('Issue Code Table'!C:C,MATCH(O:O,'Issue Code Table'!A:A,0)),IF(N47="Critical",6,IF(N47="Significant",5,IF(N47="Moderate",3,2))))</f>
        <v>4</v>
      </c>
      <c r="AC47" s="169"/>
      <c r="AD47" s="169"/>
    </row>
    <row r="48" spans="1:30" ht="87.5" x14ac:dyDescent="0.25">
      <c r="A48" s="209" t="s">
        <v>1251</v>
      </c>
      <c r="B48" s="233" t="s">
        <v>326</v>
      </c>
      <c r="C48" s="234" t="s">
        <v>327</v>
      </c>
      <c r="D48" s="209" t="s">
        <v>124</v>
      </c>
      <c r="E48" s="209" t="s">
        <v>657</v>
      </c>
      <c r="F48" s="209" t="s">
        <v>1252</v>
      </c>
      <c r="G48" s="209" t="s">
        <v>1253</v>
      </c>
      <c r="H48" s="209" t="s">
        <v>1254</v>
      </c>
      <c r="I48" s="209" t="s">
        <v>651</v>
      </c>
      <c r="J48" s="209"/>
      <c r="K48" s="239"/>
      <c r="L48" s="209" t="s">
        <v>652</v>
      </c>
      <c r="M48" s="155"/>
      <c r="N48" s="155" t="s">
        <v>179</v>
      </c>
      <c r="O48" s="164" t="s">
        <v>279</v>
      </c>
      <c r="P48" s="183" t="s">
        <v>280</v>
      </c>
      <c r="Q48" s="165"/>
      <c r="R48" s="164" t="s">
        <v>1248</v>
      </c>
      <c r="S48" s="164" t="s">
        <v>1255</v>
      </c>
      <c r="T48" s="209" t="s">
        <v>653</v>
      </c>
      <c r="U48" s="209" t="s">
        <v>1256</v>
      </c>
      <c r="V48" s="209" t="s">
        <v>1257</v>
      </c>
      <c r="W48" s="209"/>
      <c r="X48" s="169"/>
      <c r="Y48" s="169"/>
      <c r="Z48" s="169"/>
      <c r="AA48" s="184">
        <f>IF(OR(K48="Fail",ISBLANK(K48)),INDEX('Issue Code Table'!C:C,MATCH(O:O,'Issue Code Table'!A:A,0)),IF(N48="Critical",6,IF(N48="Significant",5,IF(N48="Moderate",3,2))))</f>
        <v>4</v>
      </c>
      <c r="AC48" s="169"/>
      <c r="AD48" s="169"/>
    </row>
    <row r="49" spans="1:30" ht="75" x14ac:dyDescent="0.25">
      <c r="A49" s="209" t="s">
        <v>1258</v>
      </c>
      <c r="B49" s="209" t="s">
        <v>326</v>
      </c>
      <c r="C49" s="216" t="s">
        <v>327</v>
      </c>
      <c r="D49" s="209" t="s">
        <v>124</v>
      </c>
      <c r="E49" s="209" t="s">
        <v>657</v>
      </c>
      <c r="F49" s="209" t="s">
        <v>1259</v>
      </c>
      <c r="G49" s="209" t="s">
        <v>1260</v>
      </c>
      <c r="H49" s="209" t="s">
        <v>1261</v>
      </c>
      <c r="I49" s="209" t="s">
        <v>661</v>
      </c>
      <c r="J49" s="209"/>
      <c r="K49" s="239"/>
      <c r="L49" s="209" t="s">
        <v>662</v>
      </c>
      <c r="M49" s="155"/>
      <c r="N49" s="155" t="s">
        <v>179</v>
      </c>
      <c r="O49" s="164" t="s">
        <v>279</v>
      </c>
      <c r="P49" s="183" t="s">
        <v>280</v>
      </c>
      <c r="Q49" s="165"/>
      <c r="R49" s="164" t="s">
        <v>1248</v>
      </c>
      <c r="S49" s="164" t="s">
        <v>1262</v>
      </c>
      <c r="T49" s="209" t="s">
        <v>663</v>
      </c>
      <c r="U49" s="209" t="s">
        <v>1263</v>
      </c>
      <c r="V49" s="209" t="s">
        <v>665</v>
      </c>
      <c r="W49" s="209"/>
      <c r="X49" s="169"/>
      <c r="Y49" s="169"/>
      <c r="Z49" s="169"/>
      <c r="AA49" s="184">
        <f>IF(OR(K49="Fail",ISBLANK(K49)),INDEX('Issue Code Table'!C:C,MATCH(O:O,'Issue Code Table'!A:A,0)),IF(N49="Critical",6,IF(N49="Significant",5,IF(N49="Moderate",3,2))))</f>
        <v>4</v>
      </c>
      <c r="AC49" s="169"/>
      <c r="AD49" s="169"/>
    </row>
    <row r="50" spans="1:30" ht="409.5" x14ac:dyDescent="0.25">
      <c r="A50" s="209" t="s">
        <v>1264</v>
      </c>
      <c r="B50" s="209" t="s">
        <v>635</v>
      </c>
      <c r="C50" s="216" t="s">
        <v>636</v>
      </c>
      <c r="D50" s="209" t="s">
        <v>124</v>
      </c>
      <c r="E50" s="209" t="s">
        <v>328</v>
      </c>
      <c r="F50" s="209" t="s">
        <v>1265</v>
      </c>
      <c r="G50" s="209" t="s">
        <v>1266</v>
      </c>
      <c r="H50" s="209" t="s">
        <v>1267</v>
      </c>
      <c r="I50" s="209" t="s">
        <v>1268</v>
      </c>
      <c r="J50" s="209"/>
      <c r="K50" s="239"/>
      <c r="L50" s="209" t="s">
        <v>1269</v>
      </c>
      <c r="M50" s="155"/>
      <c r="N50" s="155" t="s">
        <v>179</v>
      </c>
      <c r="O50" s="164" t="s">
        <v>642</v>
      </c>
      <c r="P50" s="183" t="s">
        <v>643</v>
      </c>
      <c r="Q50" s="165"/>
      <c r="R50" s="164" t="s">
        <v>1248</v>
      </c>
      <c r="S50" s="164" t="s">
        <v>1270</v>
      </c>
      <c r="T50" s="209" t="s">
        <v>1271</v>
      </c>
      <c r="U50" s="209" t="s">
        <v>1272</v>
      </c>
      <c r="V50" s="209" t="s">
        <v>1273</v>
      </c>
      <c r="W50" s="209"/>
      <c r="X50" s="169"/>
      <c r="Y50" s="169"/>
      <c r="Z50" s="169"/>
      <c r="AA50" s="184">
        <f>IF(OR(K50="Fail",ISBLANK(K50)),INDEX('Issue Code Table'!C:C,MATCH(O:O,'Issue Code Table'!A:A,0)),IF(N50="Critical",6,IF(N50="Significant",5,IF(N50="Moderate",3,2))))</f>
        <v>4</v>
      </c>
      <c r="AC50" s="169"/>
      <c r="AD50" s="169"/>
    </row>
    <row r="51" spans="1:30" ht="112.5" x14ac:dyDescent="0.25">
      <c r="A51" s="209" t="s">
        <v>1274</v>
      </c>
      <c r="B51" s="209" t="s">
        <v>274</v>
      </c>
      <c r="C51" s="216" t="s">
        <v>706</v>
      </c>
      <c r="D51" s="209" t="s">
        <v>124</v>
      </c>
      <c r="E51" s="209" t="s">
        <v>328</v>
      </c>
      <c r="F51" s="209" t="s">
        <v>1275</v>
      </c>
      <c r="G51" s="209" t="s">
        <v>1276</v>
      </c>
      <c r="H51" s="209" t="s">
        <v>1277</v>
      </c>
      <c r="I51" s="209" t="s">
        <v>710</v>
      </c>
      <c r="J51" s="209"/>
      <c r="K51" s="239"/>
      <c r="L51" s="209" t="s">
        <v>711</v>
      </c>
      <c r="M51" s="155"/>
      <c r="N51" s="155" t="s">
        <v>179</v>
      </c>
      <c r="O51" s="164" t="s">
        <v>279</v>
      </c>
      <c r="P51" s="183" t="s">
        <v>280</v>
      </c>
      <c r="Q51" s="165"/>
      <c r="R51" s="164" t="s">
        <v>1248</v>
      </c>
      <c r="S51" s="164" t="s">
        <v>1278</v>
      </c>
      <c r="T51" s="209" t="s">
        <v>712</v>
      </c>
      <c r="U51" s="209" t="s">
        <v>1279</v>
      </c>
      <c r="V51" s="209" t="s">
        <v>1280</v>
      </c>
      <c r="W51" s="209"/>
      <c r="X51" s="169"/>
      <c r="Y51" s="169"/>
      <c r="Z51" s="169"/>
      <c r="AA51" s="184">
        <f>IF(OR(K51="Fail",ISBLANK(K51)),INDEX('Issue Code Table'!C:C,MATCH(O:O,'Issue Code Table'!A:A,0)),IF(N51="Critical",6,IF(N51="Significant",5,IF(N51="Moderate",3,2))))</f>
        <v>4</v>
      </c>
      <c r="AC51" s="169"/>
      <c r="AD51" s="169"/>
    </row>
    <row r="52" spans="1:30" ht="123" customHeight="1" x14ac:dyDescent="0.25">
      <c r="A52" s="209" t="s">
        <v>1281</v>
      </c>
      <c r="B52" s="209" t="s">
        <v>165</v>
      </c>
      <c r="C52" s="213" t="s">
        <v>166</v>
      </c>
      <c r="D52" s="209" t="s">
        <v>124</v>
      </c>
      <c r="E52" s="209" t="s">
        <v>328</v>
      </c>
      <c r="F52" s="209" t="s">
        <v>1282</v>
      </c>
      <c r="G52" s="209" t="s">
        <v>1283</v>
      </c>
      <c r="H52" s="209" t="s">
        <v>1284</v>
      </c>
      <c r="I52" s="209" t="s">
        <v>1285</v>
      </c>
      <c r="J52" s="209"/>
      <c r="K52" s="239"/>
      <c r="L52" s="209" t="s">
        <v>1286</v>
      </c>
      <c r="M52" s="155"/>
      <c r="N52" s="155" t="s">
        <v>149</v>
      </c>
      <c r="O52" s="164" t="s">
        <v>721</v>
      </c>
      <c r="P52" s="183" t="s">
        <v>722</v>
      </c>
      <c r="Q52" s="165"/>
      <c r="R52" s="164" t="s">
        <v>1287</v>
      </c>
      <c r="S52" s="164" t="s">
        <v>1288</v>
      </c>
      <c r="T52" s="209" t="s">
        <v>1289</v>
      </c>
      <c r="U52" s="209" t="s">
        <v>1290</v>
      </c>
      <c r="V52" s="209" t="s">
        <v>1291</v>
      </c>
      <c r="W52" s="209" t="s">
        <v>1292</v>
      </c>
      <c r="X52" s="169"/>
      <c r="Y52" s="169"/>
      <c r="Z52" s="169"/>
      <c r="AA52" s="184">
        <f>IF(OR(K52="Fail",ISBLANK(K52)),INDEX('Issue Code Table'!C:C,MATCH(O:O,'Issue Code Table'!A:A,0)),IF(N52="Critical",6,IF(N52="Significant",5,IF(N52="Moderate",3,2))))</f>
        <v>5</v>
      </c>
      <c r="AC52" s="169"/>
      <c r="AD52" s="169"/>
    </row>
    <row r="53" spans="1:30" ht="100" x14ac:dyDescent="0.25">
      <c r="A53" s="209" t="s">
        <v>1293</v>
      </c>
      <c r="B53" s="209" t="s">
        <v>165</v>
      </c>
      <c r="C53" s="213" t="s">
        <v>166</v>
      </c>
      <c r="D53" s="209" t="s">
        <v>124</v>
      </c>
      <c r="E53" s="209" t="s">
        <v>657</v>
      </c>
      <c r="F53" s="209" t="s">
        <v>1294</v>
      </c>
      <c r="G53" s="209" t="s">
        <v>1295</v>
      </c>
      <c r="H53" s="209" t="s">
        <v>1296</v>
      </c>
      <c r="I53" s="209" t="s">
        <v>740</v>
      </c>
      <c r="J53" s="209"/>
      <c r="K53" s="239"/>
      <c r="L53" s="209" t="s">
        <v>741</v>
      </c>
      <c r="M53" s="155"/>
      <c r="N53" s="155" t="s">
        <v>149</v>
      </c>
      <c r="O53" s="164" t="s">
        <v>742</v>
      </c>
      <c r="P53" s="183" t="s">
        <v>743</v>
      </c>
      <c r="Q53" s="165"/>
      <c r="R53" s="164" t="s">
        <v>1287</v>
      </c>
      <c r="S53" s="166" t="s">
        <v>1297</v>
      </c>
      <c r="T53" s="209" t="s">
        <v>1298</v>
      </c>
      <c r="U53" s="209" t="s">
        <v>1299</v>
      </c>
      <c r="V53" s="209" t="s">
        <v>1300</v>
      </c>
      <c r="W53" s="209" t="s">
        <v>1301</v>
      </c>
      <c r="X53" s="169"/>
      <c r="Y53" s="169"/>
      <c r="Z53" s="169"/>
      <c r="AA53" s="184">
        <f>IF(OR(K53="Fail",ISBLANK(K53)),INDEX('Issue Code Table'!C:C,MATCH(O:O,'Issue Code Table'!A:A,0)),IF(N53="Critical",6,IF(N53="Significant",5,IF(N53="Moderate",3,2))))</f>
        <v>6</v>
      </c>
      <c r="AC53" s="169"/>
      <c r="AD53" s="169"/>
    </row>
    <row r="54" spans="1:30" ht="187.5" x14ac:dyDescent="0.25">
      <c r="A54" s="209" t="s">
        <v>1302</v>
      </c>
      <c r="B54" s="209" t="s">
        <v>165</v>
      </c>
      <c r="C54" s="213" t="s">
        <v>166</v>
      </c>
      <c r="D54" s="209" t="s">
        <v>124</v>
      </c>
      <c r="E54" s="209" t="s">
        <v>328</v>
      </c>
      <c r="F54" s="209" t="s">
        <v>1303</v>
      </c>
      <c r="G54" s="209" t="s">
        <v>760</v>
      </c>
      <c r="H54" s="209" t="s">
        <v>1304</v>
      </c>
      <c r="I54" s="209" t="s">
        <v>762</v>
      </c>
      <c r="J54" s="209"/>
      <c r="K54" s="239"/>
      <c r="L54" s="209" t="s">
        <v>763</v>
      </c>
      <c r="M54" s="155"/>
      <c r="N54" s="155" t="s">
        <v>149</v>
      </c>
      <c r="O54" s="164" t="s">
        <v>721</v>
      </c>
      <c r="P54" s="183" t="s">
        <v>722</v>
      </c>
      <c r="Q54" s="165"/>
      <c r="R54" s="164" t="s">
        <v>1287</v>
      </c>
      <c r="S54" s="164" t="s">
        <v>1305</v>
      </c>
      <c r="T54" s="209" t="s">
        <v>764</v>
      </c>
      <c r="U54" s="209" t="s">
        <v>1306</v>
      </c>
      <c r="V54" s="209" t="s">
        <v>1307</v>
      </c>
      <c r="W54" s="209" t="s">
        <v>1308</v>
      </c>
      <c r="X54" s="169"/>
      <c r="Y54" s="169"/>
      <c r="Z54" s="169"/>
      <c r="AA54" s="184">
        <f>IF(OR(K54="Fail",ISBLANK(K54)),INDEX('Issue Code Table'!C:C,MATCH(O:O,'Issue Code Table'!A:A,0)),IF(N54="Critical",6,IF(N54="Significant",5,IF(N54="Moderate",3,2))))</f>
        <v>5</v>
      </c>
      <c r="AC54" s="169"/>
      <c r="AD54" s="169"/>
    </row>
    <row r="55" spans="1:30" ht="137.5" x14ac:dyDescent="0.25">
      <c r="A55" s="209" t="s">
        <v>1309</v>
      </c>
      <c r="B55" s="209" t="s">
        <v>165</v>
      </c>
      <c r="C55" s="210" t="s">
        <v>166</v>
      </c>
      <c r="D55" s="209" t="s">
        <v>124</v>
      </c>
      <c r="E55" s="209" t="s">
        <v>328</v>
      </c>
      <c r="F55" s="209" t="s">
        <v>1310</v>
      </c>
      <c r="G55" s="209" t="s">
        <v>1311</v>
      </c>
      <c r="H55" s="209" t="s">
        <v>1312</v>
      </c>
      <c r="I55" s="209" t="s">
        <v>1313</v>
      </c>
      <c r="J55" s="209"/>
      <c r="K55" s="239"/>
      <c r="L55" s="209" t="s">
        <v>1314</v>
      </c>
      <c r="M55" s="155"/>
      <c r="N55" s="155" t="s">
        <v>149</v>
      </c>
      <c r="O55" s="164" t="s">
        <v>188</v>
      </c>
      <c r="P55" s="183" t="s">
        <v>189</v>
      </c>
      <c r="Q55" s="165"/>
      <c r="R55" s="164" t="s">
        <v>1287</v>
      </c>
      <c r="S55" s="164" t="s">
        <v>1315</v>
      </c>
      <c r="T55" s="209" t="s">
        <v>1316</v>
      </c>
      <c r="U55" s="209" t="s">
        <v>1317</v>
      </c>
      <c r="V55" s="209" t="s">
        <v>1318</v>
      </c>
      <c r="W55" s="209" t="s">
        <v>1319</v>
      </c>
      <c r="X55" s="169"/>
      <c r="Y55" s="169"/>
      <c r="Z55" s="169"/>
      <c r="AA55" s="184">
        <f>IF(OR(K55="Fail",ISBLANK(K55)),INDEX('Issue Code Table'!C:C,MATCH(O:O,'Issue Code Table'!A:A,0)),IF(N55="Critical",6,IF(N55="Significant",5,IF(N55="Moderate",3,2))))</f>
        <v>5</v>
      </c>
      <c r="AC55" s="169"/>
      <c r="AD55" s="169"/>
    </row>
    <row r="56" spans="1:30" ht="238.5" customHeight="1" x14ac:dyDescent="0.25">
      <c r="A56" s="209" t="s">
        <v>1320</v>
      </c>
      <c r="B56" s="209" t="s">
        <v>165</v>
      </c>
      <c r="C56" s="210" t="s">
        <v>166</v>
      </c>
      <c r="D56" s="209" t="s">
        <v>124</v>
      </c>
      <c r="E56" s="209" t="s">
        <v>328</v>
      </c>
      <c r="F56" s="209" t="s">
        <v>1321</v>
      </c>
      <c r="G56" s="209" t="s">
        <v>1322</v>
      </c>
      <c r="H56" s="209" t="s">
        <v>1323</v>
      </c>
      <c r="I56" s="209" t="s">
        <v>772</v>
      </c>
      <c r="J56" s="209"/>
      <c r="K56" s="239"/>
      <c r="L56" s="209" t="s">
        <v>773</v>
      </c>
      <c r="M56" s="155"/>
      <c r="N56" s="155" t="s">
        <v>179</v>
      </c>
      <c r="O56" s="164" t="s">
        <v>180</v>
      </c>
      <c r="P56" s="183" t="s">
        <v>774</v>
      </c>
      <c r="Q56" s="165"/>
      <c r="R56" s="164" t="s">
        <v>1287</v>
      </c>
      <c r="S56" s="164" t="s">
        <v>1324</v>
      </c>
      <c r="T56" s="209" t="s">
        <v>775</v>
      </c>
      <c r="U56" s="209" t="s">
        <v>1325</v>
      </c>
      <c r="V56" s="209" t="s">
        <v>1326</v>
      </c>
      <c r="W56" s="209"/>
      <c r="X56" s="169"/>
      <c r="Y56" s="169"/>
      <c r="Z56" s="169"/>
      <c r="AA56" s="184">
        <f>IF(OR(K56="Fail",ISBLANK(K56)),INDEX('Issue Code Table'!C:C,MATCH(O:O,'Issue Code Table'!A:A,0)),IF(N56="Critical",6,IF(N56="Significant",5,IF(N56="Moderate",3,2))))</f>
        <v>4</v>
      </c>
      <c r="AC56" s="169"/>
      <c r="AD56" s="169"/>
    </row>
    <row r="57" spans="1:30" ht="87.5" x14ac:dyDescent="0.25">
      <c r="A57" s="209" t="s">
        <v>1327</v>
      </c>
      <c r="B57" s="209" t="s">
        <v>210</v>
      </c>
      <c r="C57" s="213" t="s">
        <v>211</v>
      </c>
      <c r="D57" s="209" t="s">
        <v>124</v>
      </c>
      <c r="E57" s="209" t="s">
        <v>328</v>
      </c>
      <c r="F57" s="209" t="s">
        <v>779</v>
      </c>
      <c r="G57" s="209" t="s">
        <v>1328</v>
      </c>
      <c r="H57" s="209" t="s">
        <v>1329</v>
      </c>
      <c r="I57" s="209" t="s">
        <v>1330</v>
      </c>
      <c r="J57" s="209"/>
      <c r="K57" s="239"/>
      <c r="L57" s="209" t="s">
        <v>1331</v>
      </c>
      <c r="M57" s="155"/>
      <c r="N57" s="155" t="s">
        <v>149</v>
      </c>
      <c r="O57" s="164" t="s">
        <v>215</v>
      </c>
      <c r="P57" s="183" t="s">
        <v>216</v>
      </c>
      <c r="Q57" s="165"/>
      <c r="R57" s="164" t="s">
        <v>1287</v>
      </c>
      <c r="S57" s="164" t="s">
        <v>1332</v>
      </c>
      <c r="T57" s="209" t="s">
        <v>784</v>
      </c>
      <c r="U57" s="209" t="s">
        <v>1333</v>
      </c>
      <c r="V57" s="209" t="s">
        <v>786</v>
      </c>
      <c r="W57" s="209" t="s">
        <v>1334</v>
      </c>
      <c r="X57" s="169"/>
      <c r="Y57" s="169"/>
      <c r="Z57" s="169"/>
      <c r="AA57" s="184">
        <f>IF(OR(K57="Fail",ISBLANK(K57)),INDEX('Issue Code Table'!C:C,MATCH(O:O,'Issue Code Table'!A:A,0)),IF(N57="Critical",6,IF(N57="Significant",5,IF(N57="Moderate",3,2))))</f>
        <v>5</v>
      </c>
      <c r="AC57" s="169"/>
      <c r="AD57" s="169"/>
    </row>
    <row r="58" spans="1:30" ht="100" x14ac:dyDescent="0.25">
      <c r="A58" s="209" t="s">
        <v>1335</v>
      </c>
      <c r="B58" s="209" t="s">
        <v>789</v>
      </c>
      <c r="C58" s="213" t="s">
        <v>790</v>
      </c>
      <c r="D58" s="209" t="s">
        <v>124</v>
      </c>
      <c r="E58" s="209" t="s">
        <v>328</v>
      </c>
      <c r="F58" s="209" t="s">
        <v>791</v>
      </c>
      <c r="G58" s="209" t="s">
        <v>792</v>
      </c>
      <c r="H58" s="209" t="s">
        <v>793</v>
      </c>
      <c r="I58" s="209" t="s">
        <v>794</v>
      </c>
      <c r="J58" s="209"/>
      <c r="K58" s="239"/>
      <c r="L58" s="209" t="s">
        <v>795</v>
      </c>
      <c r="M58" s="155"/>
      <c r="N58" s="155" t="s">
        <v>149</v>
      </c>
      <c r="O58" s="164" t="s">
        <v>721</v>
      </c>
      <c r="P58" s="183" t="s">
        <v>722</v>
      </c>
      <c r="Q58" s="165"/>
      <c r="R58" s="164" t="s">
        <v>1287</v>
      </c>
      <c r="S58" s="164" t="s">
        <v>1336</v>
      </c>
      <c r="T58" s="209" t="s">
        <v>796</v>
      </c>
      <c r="U58" s="209" t="s">
        <v>1337</v>
      </c>
      <c r="V58" s="209" t="s">
        <v>1338</v>
      </c>
      <c r="W58" s="209" t="s">
        <v>1339</v>
      </c>
      <c r="X58" s="169"/>
      <c r="Y58" s="169"/>
      <c r="Z58" s="169"/>
      <c r="AA58" s="184">
        <f>IF(OR(K58="Fail",ISBLANK(K58)),INDEX('Issue Code Table'!C:C,MATCH(O:O,'Issue Code Table'!A:A,0)),IF(N58="Critical",6,IF(N58="Significant",5,IF(N58="Moderate",3,2))))</f>
        <v>5</v>
      </c>
      <c r="AC58" s="169"/>
      <c r="AD58" s="169"/>
    </row>
    <row r="59" spans="1:30" ht="275" x14ac:dyDescent="0.25">
      <c r="A59" s="209" t="s">
        <v>1340</v>
      </c>
      <c r="B59" s="209" t="s">
        <v>800</v>
      </c>
      <c r="C59" s="216" t="s">
        <v>801</v>
      </c>
      <c r="D59" s="209" t="s">
        <v>124</v>
      </c>
      <c r="E59" s="209" t="s">
        <v>328</v>
      </c>
      <c r="F59" s="209" t="s">
        <v>1341</v>
      </c>
      <c r="G59" s="209" t="s">
        <v>803</v>
      </c>
      <c r="H59" s="209" t="s">
        <v>1342</v>
      </c>
      <c r="I59" s="209" t="s">
        <v>1343</v>
      </c>
      <c r="J59" s="209"/>
      <c r="K59" s="239"/>
      <c r="L59" s="209" t="s">
        <v>806</v>
      </c>
      <c r="M59" s="155"/>
      <c r="N59" s="155" t="s">
        <v>149</v>
      </c>
      <c r="O59" s="164" t="s">
        <v>807</v>
      </c>
      <c r="P59" s="183" t="s">
        <v>808</v>
      </c>
      <c r="Q59" s="165"/>
      <c r="R59" s="164" t="s">
        <v>1344</v>
      </c>
      <c r="S59" s="164" t="s">
        <v>1345</v>
      </c>
      <c r="T59" s="209" t="s">
        <v>809</v>
      </c>
      <c r="U59" s="209" t="s">
        <v>1346</v>
      </c>
      <c r="V59" s="209" t="s">
        <v>1347</v>
      </c>
      <c r="W59" s="209" t="s">
        <v>821</v>
      </c>
      <c r="X59" s="169"/>
      <c r="Y59" s="169"/>
      <c r="Z59" s="169"/>
      <c r="AA59" s="184">
        <f>IF(OR(K59="Fail",ISBLANK(K59)),INDEX('Issue Code Table'!C:C,MATCH(O:O,'Issue Code Table'!A:A,0)),IF(N59="Critical",6,IF(N59="Significant",5,IF(N59="Moderate",3,2))))</f>
        <v>6</v>
      </c>
      <c r="AC59" s="169"/>
      <c r="AD59" s="169"/>
    </row>
    <row r="60" spans="1:30" ht="175" x14ac:dyDescent="0.25">
      <c r="A60" s="209" t="s">
        <v>1348</v>
      </c>
      <c r="B60" s="209" t="s">
        <v>800</v>
      </c>
      <c r="C60" s="216" t="s">
        <v>801</v>
      </c>
      <c r="D60" s="209" t="s">
        <v>124</v>
      </c>
      <c r="E60" s="209" t="s">
        <v>328</v>
      </c>
      <c r="F60" s="209" t="s">
        <v>1349</v>
      </c>
      <c r="G60" s="209" t="s">
        <v>815</v>
      </c>
      <c r="H60" s="209" t="s">
        <v>1350</v>
      </c>
      <c r="I60" s="209" t="s">
        <v>1351</v>
      </c>
      <c r="J60" s="209"/>
      <c r="K60" s="239"/>
      <c r="L60" s="209" t="s">
        <v>818</v>
      </c>
      <c r="M60" s="155"/>
      <c r="N60" s="155" t="s">
        <v>149</v>
      </c>
      <c r="O60" s="164" t="s">
        <v>807</v>
      </c>
      <c r="P60" s="183" t="s">
        <v>808</v>
      </c>
      <c r="Q60" s="165"/>
      <c r="R60" s="164" t="s">
        <v>1344</v>
      </c>
      <c r="S60" s="164" t="s">
        <v>1352</v>
      </c>
      <c r="T60" s="209" t="s">
        <v>809</v>
      </c>
      <c r="U60" s="209" t="s">
        <v>1353</v>
      </c>
      <c r="V60" s="209" t="s">
        <v>1354</v>
      </c>
      <c r="W60" s="209" t="s">
        <v>821</v>
      </c>
      <c r="X60" s="169"/>
      <c r="Y60" s="169"/>
      <c r="Z60" s="169"/>
      <c r="AA60" s="184">
        <f>IF(OR(K60="Fail",ISBLANK(K60)),INDEX('Issue Code Table'!C:C,MATCH(O:O,'Issue Code Table'!A:A,0)),IF(N60="Critical",6,IF(N60="Significant",5,IF(N60="Moderate",3,2))))</f>
        <v>6</v>
      </c>
      <c r="AC60" s="169"/>
      <c r="AD60" s="169"/>
    </row>
    <row r="61" spans="1:30" ht="362.5" x14ac:dyDescent="0.25">
      <c r="A61" s="209" t="s">
        <v>1355</v>
      </c>
      <c r="B61" s="209" t="s">
        <v>326</v>
      </c>
      <c r="C61" s="216" t="s">
        <v>327</v>
      </c>
      <c r="D61" s="209" t="s">
        <v>124</v>
      </c>
      <c r="E61" s="209" t="s">
        <v>328</v>
      </c>
      <c r="F61" s="209" t="s">
        <v>1356</v>
      </c>
      <c r="G61" s="209" t="s">
        <v>1357</v>
      </c>
      <c r="H61" s="209" t="s">
        <v>1358</v>
      </c>
      <c r="I61" s="209" t="s">
        <v>1359</v>
      </c>
      <c r="J61" s="209"/>
      <c r="K61" s="239"/>
      <c r="L61" s="209" t="s">
        <v>1360</v>
      </c>
      <c r="M61" s="238"/>
      <c r="N61" s="155" t="s">
        <v>179</v>
      </c>
      <c r="O61" s="164" t="s">
        <v>1361</v>
      </c>
      <c r="P61" s="183" t="s">
        <v>1362</v>
      </c>
      <c r="Q61" s="165"/>
      <c r="R61" s="164" t="s">
        <v>1344</v>
      </c>
      <c r="S61" s="164" t="s">
        <v>1363</v>
      </c>
      <c r="T61" s="209" t="s">
        <v>1364</v>
      </c>
      <c r="U61" s="209" t="s">
        <v>1365</v>
      </c>
      <c r="V61" s="209" t="s">
        <v>1366</v>
      </c>
      <c r="W61" s="209"/>
      <c r="X61" s="169"/>
      <c r="Y61" s="169"/>
      <c r="Z61" s="169"/>
      <c r="AA61" s="184">
        <f>IF(OR(K61="Fail",ISBLANK(K61)),INDEX('Issue Code Table'!C:C,MATCH(O:O,'Issue Code Table'!A:A,0)),IF(N61="Critical",6,IF(N61="Significant",5,IF(N61="Moderate",3,2))))</f>
        <v>4</v>
      </c>
      <c r="AC61" s="169"/>
      <c r="AD61" s="169"/>
    </row>
    <row r="62" spans="1:30" ht="112.5" x14ac:dyDescent="0.25">
      <c r="A62" s="209" t="s">
        <v>1367</v>
      </c>
      <c r="B62" s="209" t="s">
        <v>800</v>
      </c>
      <c r="C62" s="216" t="s">
        <v>801</v>
      </c>
      <c r="D62" s="209" t="s">
        <v>124</v>
      </c>
      <c r="E62" s="209" t="s">
        <v>657</v>
      </c>
      <c r="F62" s="209" t="s">
        <v>1368</v>
      </c>
      <c r="G62" s="209" t="s">
        <v>824</v>
      </c>
      <c r="H62" s="209" t="s">
        <v>1369</v>
      </c>
      <c r="I62" s="209" t="s">
        <v>826</v>
      </c>
      <c r="J62" s="209"/>
      <c r="K62" s="239"/>
      <c r="L62" s="209" t="s">
        <v>827</v>
      </c>
      <c r="M62" s="155" t="s">
        <v>1370</v>
      </c>
      <c r="N62" s="155" t="s">
        <v>149</v>
      </c>
      <c r="O62" s="164" t="s">
        <v>807</v>
      </c>
      <c r="P62" s="183" t="s">
        <v>808</v>
      </c>
      <c r="Q62" s="165"/>
      <c r="R62" s="164" t="s">
        <v>1371</v>
      </c>
      <c r="S62" s="164" t="s">
        <v>1372</v>
      </c>
      <c r="T62" s="209" t="s">
        <v>829</v>
      </c>
      <c r="U62" s="209" t="s">
        <v>1373</v>
      </c>
      <c r="V62" s="209" t="s">
        <v>1373</v>
      </c>
      <c r="W62" s="209" t="s">
        <v>1374</v>
      </c>
      <c r="X62" s="169"/>
      <c r="Y62" s="169"/>
      <c r="Z62" s="169"/>
      <c r="AA62" s="184">
        <f>IF(OR(K62="Fail",ISBLANK(K62)),INDEX('Issue Code Table'!C:C,MATCH(O:O,'Issue Code Table'!A:A,0)),IF(N62="Critical",6,IF(N62="Significant",5,IF(N62="Moderate",3,2))))</f>
        <v>6</v>
      </c>
      <c r="AC62" s="169"/>
      <c r="AD62" s="169"/>
    </row>
    <row r="63" spans="1:30" ht="237.5" x14ac:dyDescent="0.25">
      <c r="A63" s="209" t="s">
        <v>1375</v>
      </c>
      <c r="B63" s="209" t="s">
        <v>165</v>
      </c>
      <c r="C63" s="216" t="s">
        <v>166</v>
      </c>
      <c r="D63" s="209" t="s">
        <v>124</v>
      </c>
      <c r="E63" s="209" t="s">
        <v>328</v>
      </c>
      <c r="F63" s="209" t="s">
        <v>1376</v>
      </c>
      <c r="G63" s="209" t="s">
        <v>1377</v>
      </c>
      <c r="H63" s="209" t="s">
        <v>1378</v>
      </c>
      <c r="I63" s="209" t="s">
        <v>1379</v>
      </c>
      <c r="J63" s="209"/>
      <c r="K63" s="239"/>
      <c r="L63" s="209" t="s">
        <v>837</v>
      </c>
      <c r="M63" s="155"/>
      <c r="N63" s="155" t="s">
        <v>149</v>
      </c>
      <c r="O63" s="164" t="s">
        <v>721</v>
      </c>
      <c r="P63" s="183" t="s">
        <v>722</v>
      </c>
      <c r="Q63" s="165"/>
      <c r="R63" s="164" t="s">
        <v>1371</v>
      </c>
      <c r="S63" s="164" t="s">
        <v>1380</v>
      </c>
      <c r="T63" s="209" t="s">
        <v>1381</v>
      </c>
      <c r="U63" s="209" t="s">
        <v>1382</v>
      </c>
      <c r="V63" s="209" t="s">
        <v>1383</v>
      </c>
      <c r="W63" s="209" t="s">
        <v>1384</v>
      </c>
      <c r="X63" s="169"/>
      <c r="Y63" s="169"/>
      <c r="Z63" s="169"/>
      <c r="AA63" s="184">
        <f>IF(OR(K63="Fail",ISBLANK(K63)),INDEX('Issue Code Table'!C:C,MATCH(O:O,'Issue Code Table'!A:A,0)),IF(N63="Critical",6,IF(N63="Significant",5,IF(N63="Moderate",3,2))))</f>
        <v>5</v>
      </c>
      <c r="AC63" s="169"/>
      <c r="AD63" s="169"/>
    </row>
    <row r="64" spans="1:30" ht="151.5" customHeight="1" x14ac:dyDescent="0.25">
      <c r="A64" s="209" t="s">
        <v>1385</v>
      </c>
      <c r="B64" s="209" t="s">
        <v>341</v>
      </c>
      <c r="C64" s="216" t="s">
        <v>342</v>
      </c>
      <c r="D64" s="209" t="s">
        <v>124</v>
      </c>
      <c r="E64" s="209" t="s">
        <v>328</v>
      </c>
      <c r="F64" s="209" t="s">
        <v>1386</v>
      </c>
      <c r="G64" s="209" t="s">
        <v>1387</v>
      </c>
      <c r="H64" s="209" t="s">
        <v>1388</v>
      </c>
      <c r="I64" s="209" t="s">
        <v>1389</v>
      </c>
      <c r="J64" s="209"/>
      <c r="K64" s="239"/>
      <c r="L64" s="209" t="s">
        <v>846</v>
      </c>
      <c r="M64" s="155"/>
      <c r="N64" s="155" t="s">
        <v>149</v>
      </c>
      <c r="O64" s="164" t="s">
        <v>215</v>
      </c>
      <c r="P64" s="183" t="s">
        <v>216</v>
      </c>
      <c r="Q64" s="165"/>
      <c r="R64" s="164" t="s">
        <v>1371</v>
      </c>
      <c r="S64" s="166" t="s">
        <v>1390</v>
      </c>
      <c r="T64" s="209" t="s">
        <v>1391</v>
      </c>
      <c r="U64" s="209" t="s">
        <v>1392</v>
      </c>
      <c r="V64" s="209" t="s">
        <v>1393</v>
      </c>
      <c r="W64" s="209" t="s">
        <v>1394</v>
      </c>
      <c r="X64" s="169"/>
      <c r="Y64" s="169"/>
      <c r="Z64" s="169"/>
      <c r="AA64" s="184">
        <f>IF(OR(K64="Fail",ISBLANK(K64)),INDEX('Issue Code Table'!C:C,MATCH(O:O,'Issue Code Table'!A:A,0)),IF(N64="Critical",6,IF(N64="Significant",5,IF(N64="Moderate",3,2))))</f>
        <v>5</v>
      </c>
      <c r="AC64" s="169"/>
      <c r="AD64" s="169"/>
    </row>
    <row r="65" spans="1:30" ht="87.5" x14ac:dyDescent="0.25">
      <c r="A65" s="209" t="s">
        <v>1395</v>
      </c>
      <c r="B65" s="209" t="s">
        <v>210</v>
      </c>
      <c r="C65" s="213" t="s">
        <v>211</v>
      </c>
      <c r="D65" s="209" t="s">
        <v>124</v>
      </c>
      <c r="E65" s="209" t="s">
        <v>328</v>
      </c>
      <c r="F65" s="209" t="s">
        <v>850</v>
      </c>
      <c r="G65" s="209" t="s">
        <v>1328</v>
      </c>
      <c r="H65" s="209" t="s">
        <v>1396</v>
      </c>
      <c r="I65" s="209" t="s">
        <v>852</v>
      </c>
      <c r="J65" s="209"/>
      <c r="K65" s="239"/>
      <c r="L65" s="209" t="s">
        <v>853</v>
      </c>
      <c r="M65" s="155"/>
      <c r="N65" s="155" t="s">
        <v>149</v>
      </c>
      <c r="O65" s="164" t="s">
        <v>721</v>
      </c>
      <c r="P65" s="183" t="s">
        <v>722</v>
      </c>
      <c r="Q65" s="165"/>
      <c r="R65" s="167" t="s">
        <v>1371</v>
      </c>
      <c r="S65" s="167" t="s">
        <v>1397</v>
      </c>
      <c r="T65" s="217" t="s">
        <v>784</v>
      </c>
      <c r="U65" s="217" t="s">
        <v>1333</v>
      </c>
      <c r="V65" s="209" t="s">
        <v>1398</v>
      </c>
      <c r="W65" s="209" t="s">
        <v>1399</v>
      </c>
      <c r="X65" s="169"/>
      <c r="Y65" s="169"/>
      <c r="Z65" s="169"/>
      <c r="AA65" s="184">
        <f>IF(OR(K65="Fail",ISBLANK(K65)),INDEX('Issue Code Table'!C:C,MATCH(O:O,'Issue Code Table'!A:A,0)),IF(N65="Critical",6,IF(N65="Significant",5,IF(N65="Moderate",3,2))))</f>
        <v>5</v>
      </c>
      <c r="AC65" s="169"/>
      <c r="AD65" s="169"/>
    </row>
    <row r="66" spans="1:30" ht="325" x14ac:dyDescent="0.25">
      <c r="A66" s="209" t="s">
        <v>1400</v>
      </c>
      <c r="B66" s="209" t="s">
        <v>210</v>
      </c>
      <c r="C66" s="213" t="s">
        <v>211</v>
      </c>
      <c r="D66" s="209" t="s">
        <v>124</v>
      </c>
      <c r="E66" s="209" t="s">
        <v>328</v>
      </c>
      <c r="F66" s="209" t="s">
        <v>1401</v>
      </c>
      <c r="G66" s="209" t="s">
        <v>1402</v>
      </c>
      <c r="H66" s="209" t="s">
        <v>1403</v>
      </c>
      <c r="I66" s="209" t="s">
        <v>1404</v>
      </c>
      <c r="J66" s="209"/>
      <c r="K66" s="239"/>
      <c r="L66" s="209" t="s">
        <v>1405</v>
      </c>
      <c r="M66" s="155"/>
      <c r="N66" s="155" t="s">
        <v>149</v>
      </c>
      <c r="O66" s="164" t="s">
        <v>721</v>
      </c>
      <c r="P66" s="183" t="s">
        <v>722</v>
      </c>
      <c r="Q66" s="165"/>
      <c r="R66" s="167" t="s">
        <v>1406</v>
      </c>
      <c r="S66" s="167" t="s">
        <v>1407</v>
      </c>
      <c r="T66" s="217" t="s">
        <v>1408</v>
      </c>
      <c r="U66" s="217" t="s">
        <v>1409</v>
      </c>
      <c r="V66" s="209" t="s">
        <v>1410</v>
      </c>
      <c r="W66" s="209" t="s">
        <v>1411</v>
      </c>
      <c r="X66" s="169"/>
      <c r="Y66" s="169"/>
      <c r="Z66" s="169"/>
      <c r="AA66" s="184">
        <f>IF(OR(K66="Fail",ISBLANK(K66)),INDEX('Issue Code Table'!C:C,MATCH(O:O,'Issue Code Table'!A:A,0)),IF(N66="Critical",6,IF(N66="Significant",5,IF(N66="Moderate",3,2))))</f>
        <v>5</v>
      </c>
      <c r="AC66" s="169"/>
      <c r="AD66" s="169"/>
    </row>
    <row r="67" spans="1:30" ht="21" customHeight="1" x14ac:dyDescent="0.25">
      <c r="A67" s="169"/>
      <c r="B67" s="169"/>
      <c r="C67" s="170"/>
      <c r="D67" s="169"/>
      <c r="E67" s="169"/>
      <c r="F67" s="169"/>
      <c r="G67" s="169"/>
      <c r="H67" s="169"/>
      <c r="I67" s="169"/>
      <c r="J67" s="169"/>
      <c r="K67" s="170"/>
      <c r="L67" s="169"/>
      <c r="M67" s="169"/>
      <c r="N67" s="169"/>
      <c r="O67" s="169"/>
      <c r="P67" s="169"/>
      <c r="Q67" s="168"/>
      <c r="R67" s="169"/>
      <c r="S67" s="169"/>
      <c r="T67" s="169"/>
      <c r="U67" s="169"/>
      <c r="V67" s="169"/>
      <c r="W67" s="169"/>
      <c r="X67" s="169"/>
      <c r="Y67" s="169"/>
      <c r="Z67" s="169"/>
      <c r="AA67" s="169"/>
      <c r="AC67" s="169"/>
      <c r="AD67" s="169"/>
    </row>
    <row r="68" spans="1:30" ht="51" hidden="1" customHeight="1" x14ac:dyDescent="0.25">
      <c r="C68" s="185"/>
      <c r="K68" s="158" t="s">
        <v>56</v>
      </c>
      <c r="N68" s="158" t="s">
        <v>128</v>
      </c>
      <c r="AA68" s="186"/>
    </row>
    <row r="69" spans="1:30" ht="51" hidden="1" customHeight="1" x14ac:dyDescent="0.25">
      <c r="C69" s="185"/>
      <c r="K69" s="158" t="s">
        <v>57</v>
      </c>
      <c r="N69" s="158" t="s">
        <v>149</v>
      </c>
      <c r="AA69" s="186"/>
    </row>
    <row r="70" spans="1:30" ht="51" hidden="1" customHeight="1" x14ac:dyDescent="0.25">
      <c r="C70" s="185"/>
      <c r="K70" s="158" t="s">
        <v>45</v>
      </c>
      <c r="N70" s="158" t="s">
        <v>179</v>
      </c>
      <c r="AA70" s="186"/>
    </row>
    <row r="71" spans="1:30" ht="51" hidden="1" customHeight="1" x14ac:dyDescent="0.25">
      <c r="C71" s="185"/>
      <c r="K71" s="158" t="s">
        <v>313</v>
      </c>
      <c r="N71" s="158" t="s">
        <v>139</v>
      </c>
      <c r="AA71" s="186"/>
    </row>
    <row r="72" spans="1:30" ht="51" hidden="1" customHeight="1" x14ac:dyDescent="0.25">
      <c r="C72" s="185"/>
      <c r="K72" s="187"/>
      <c r="AA72" s="186"/>
    </row>
    <row r="73" spans="1:30" ht="51" hidden="1" customHeight="1" x14ac:dyDescent="0.25">
      <c r="C73" s="185"/>
      <c r="K73" s="187"/>
      <c r="AA73" s="186"/>
    </row>
    <row r="74" spans="1:30" ht="51" customHeight="1" x14ac:dyDescent="0.25">
      <c r="C74" s="185"/>
      <c r="K74" s="187"/>
      <c r="AA74" s="186"/>
    </row>
    <row r="75" spans="1:30" ht="51" customHeight="1" x14ac:dyDescent="0.25">
      <c r="C75" s="185"/>
      <c r="K75" s="187"/>
      <c r="AA75" s="186"/>
    </row>
    <row r="76" spans="1:30" ht="51" customHeight="1" x14ac:dyDescent="0.25">
      <c r="C76" s="185"/>
      <c r="K76" s="187"/>
      <c r="AA76" s="186"/>
    </row>
    <row r="77" spans="1:30" ht="51" customHeight="1" x14ac:dyDescent="0.25">
      <c r="C77" s="185"/>
      <c r="K77" s="187"/>
      <c r="S77" s="188"/>
      <c r="AA77" s="186"/>
    </row>
    <row r="78" spans="1:30" ht="51" customHeight="1" x14ac:dyDescent="0.25">
      <c r="C78" s="185"/>
      <c r="K78" s="187"/>
      <c r="AA78" s="186"/>
    </row>
    <row r="79" spans="1:30" ht="51" customHeight="1" x14ac:dyDescent="0.25">
      <c r="C79" s="185"/>
      <c r="K79" s="187"/>
      <c r="AA79" s="186"/>
    </row>
    <row r="80" spans="1:30" ht="51" customHeight="1" x14ac:dyDescent="0.25">
      <c r="C80" s="185"/>
      <c r="K80" s="187"/>
      <c r="AA80" s="186"/>
    </row>
    <row r="81" spans="2:27" ht="51" customHeight="1" x14ac:dyDescent="0.25">
      <c r="C81" s="185"/>
      <c r="K81" s="187"/>
      <c r="AA81" s="186"/>
    </row>
    <row r="82" spans="2:27" ht="51" customHeight="1" x14ac:dyDescent="0.25">
      <c r="C82" s="185"/>
      <c r="K82" s="187"/>
      <c r="AA82" s="186"/>
    </row>
    <row r="83" spans="2:27" ht="51" customHeight="1" x14ac:dyDescent="0.25">
      <c r="C83" s="185"/>
      <c r="K83" s="187"/>
      <c r="AA83" s="186"/>
    </row>
    <row r="84" spans="2:27" ht="51" customHeight="1" x14ac:dyDescent="0.25">
      <c r="C84" s="185"/>
      <c r="K84" s="187"/>
      <c r="AA84" s="186"/>
    </row>
    <row r="85" spans="2:27" ht="51" customHeight="1" x14ac:dyDescent="0.25">
      <c r="C85" s="185"/>
      <c r="K85" s="187"/>
      <c r="AA85" s="186"/>
    </row>
    <row r="86" spans="2:27" ht="51" customHeight="1" x14ac:dyDescent="0.25">
      <c r="C86" s="185"/>
      <c r="K86" s="187"/>
      <c r="AA86" s="186"/>
    </row>
    <row r="87" spans="2:27" ht="51" customHeight="1" x14ac:dyDescent="0.25">
      <c r="C87" s="185"/>
      <c r="K87" s="187"/>
      <c r="AA87" s="186"/>
    </row>
    <row r="88" spans="2:27" ht="51" customHeight="1" x14ac:dyDescent="0.25">
      <c r="C88" s="185"/>
      <c r="K88" s="187"/>
      <c r="AA88" s="186"/>
    </row>
    <row r="89" spans="2:27" ht="51" customHeight="1" x14ac:dyDescent="0.25">
      <c r="C89" s="185"/>
      <c r="K89" s="187"/>
      <c r="AA89" s="186"/>
    </row>
    <row r="90" spans="2:27" ht="51" customHeight="1" x14ac:dyDescent="0.25">
      <c r="C90" s="185"/>
      <c r="K90" s="187"/>
      <c r="AA90" s="186"/>
    </row>
    <row r="91" spans="2:27" ht="51" customHeight="1" x14ac:dyDescent="0.25">
      <c r="C91" s="185"/>
      <c r="K91" s="187"/>
      <c r="S91" s="188"/>
      <c r="AA91" s="186"/>
    </row>
    <row r="92" spans="2:27" ht="51" customHeight="1" x14ac:dyDescent="0.25">
      <c r="C92" s="185"/>
      <c r="K92" s="187"/>
      <c r="AA92" s="186"/>
    </row>
    <row r="93" spans="2:27" ht="51" customHeight="1" x14ac:dyDescent="0.25">
      <c r="C93" s="185"/>
      <c r="K93" s="187"/>
      <c r="L93" s="189"/>
      <c r="AA93" s="186"/>
    </row>
    <row r="94" spans="2:27" ht="51" customHeight="1" x14ac:dyDescent="0.25">
      <c r="B94" s="172"/>
      <c r="C94" s="172"/>
      <c r="K94" s="187"/>
      <c r="AA94" s="186"/>
    </row>
    <row r="95" spans="2:27" ht="51" customHeight="1" x14ac:dyDescent="0.25">
      <c r="B95" s="172"/>
      <c r="C95" s="172"/>
      <c r="K95" s="187"/>
      <c r="L95" s="189"/>
      <c r="AA95" s="186"/>
    </row>
    <row r="96" spans="2:27" ht="51" customHeight="1" x14ac:dyDescent="0.25">
      <c r="B96" s="172"/>
      <c r="C96" s="172"/>
      <c r="K96" s="187"/>
      <c r="L96" s="189"/>
      <c r="AA96" s="186"/>
    </row>
    <row r="97" spans="2:27" ht="51" customHeight="1" x14ac:dyDescent="0.25">
      <c r="B97" s="172"/>
      <c r="C97" s="172"/>
      <c r="K97" s="187"/>
      <c r="L97" s="189"/>
      <c r="AA97" s="186"/>
    </row>
    <row r="98" spans="2:27" ht="51" customHeight="1" x14ac:dyDescent="0.25">
      <c r="B98" s="172"/>
      <c r="C98" s="172"/>
      <c r="I98" s="190"/>
      <c r="K98" s="187"/>
      <c r="L98" s="189"/>
      <c r="AA98" s="186"/>
    </row>
    <row r="99" spans="2:27" ht="51" customHeight="1" x14ac:dyDescent="0.25">
      <c r="B99" s="172"/>
      <c r="C99" s="172"/>
      <c r="I99" s="190"/>
      <c r="K99" s="187"/>
      <c r="L99" s="189"/>
      <c r="AA99" s="186"/>
    </row>
    <row r="100" spans="2:27" ht="51" customHeight="1" x14ac:dyDescent="0.25">
      <c r="B100" s="172"/>
      <c r="C100" s="172"/>
      <c r="I100" s="190"/>
      <c r="K100" s="187"/>
      <c r="L100" s="189"/>
      <c r="AA100" s="186"/>
    </row>
    <row r="101" spans="2:27" ht="51" customHeight="1" x14ac:dyDescent="0.25">
      <c r="B101" s="172"/>
      <c r="C101" s="172"/>
      <c r="I101" s="190"/>
      <c r="K101" s="187"/>
      <c r="L101" s="189"/>
      <c r="AA101" s="186"/>
    </row>
    <row r="102" spans="2:27" ht="51" customHeight="1" x14ac:dyDescent="0.25">
      <c r="B102" s="172"/>
      <c r="C102" s="172"/>
      <c r="I102" s="190"/>
      <c r="K102" s="187"/>
      <c r="L102" s="189"/>
      <c r="AA102" s="186"/>
    </row>
    <row r="103" spans="2:27" ht="51" customHeight="1" x14ac:dyDescent="0.25">
      <c r="B103" s="172"/>
      <c r="C103" s="172"/>
      <c r="I103" s="190"/>
      <c r="K103" s="187"/>
      <c r="L103" s="189"/>
      <c r="AA103" s="186"/>
    </row>
    <row r="104" spans="2:27" ht="51" customHeight="1" x14ac:dyDescent="0.25">
      <c r="B104" s="191"/>
      <c r="C104" s="185"/>
      <c r="I104" s="190"/>
      <c r="K104" s="187"/>
      <c r="AA104" s="186"/>
    </row>
    <row r="105" spans="2:27" ht="51" customHeight="1" x14ac:dyDescent="0.25">
      <c r="C105" s="172"/>
      <c r="K105" s="187"/>
      <c r="AA105" s="186"/>
    </row>
    <row r="106" spans="2:27" ht="51" customHeight="1" x14ac:dyDescent="0.25">
      <c r="C106" s="172"/>
      <c r="K106" s="187"/>
      <c r="AA106" s="186"/>
    </row>
    <row r="107" spans="2:27" ht="51" customHeight="1" x14ac:dyDescent="0.25">
      <c r="C107" s="172"/>
      <c r="K107" s="187"/>
      <c r="AA107" s="186"/>
    </row>
    <row r="108" spans="2:27" ht="51" customHeight="1" x14ac:dyDescent="0.25">
      <c r="C108" s="172"/>
      <c r="K108" s="187"/>
      <c r="AA108" s="186"/>
    </row>
    <row r="109" spans="2:27" ht="51" customHeight="1" x14ac:dyDescent="0.25">
      <c r="C109" s="172"/>
      <c r="K109" s="187"/>
      <c r="AA109" s="186"/>
    </row>
    <row r="110" spans="2:27" ht="51" customHeight="1" x14ac:dyDescent="0.25">
      <c r="C110" s="172"/>
      <c r="K110" s="187"/>
      <c r="AA110" s="186"/>
    </row>
    <row r="111" spans="2:27" ht="51" customHeight="1" x14ac:dyDescent="0.25">
      <c r="C111" s="172"/>
      <c r="K111" s="187"/>
      <c r="AA111" s="186"/>
    </row>
    <row r="112" spans="2:27" ht="51" customHeight="1" x14ac:dyDescent="0.25">
      <c r="C112" s="172"/>
      <c r="K112" s="187"/>
      <c r="AA112" s="186"/>
    </row>
    <row r="113" spans="2:27" ht="51" customHeight="1" x14ac:dyDescent="0.25">
      <c r="C113" s="172"/>
      <c r="K113" s="187"/>
      <c r="AA113" s="186"/>
    </row>
    <row r="114" spans="2:27" ht="51" customHeight="1" x14ac:dyDescent="0.25">
      <c r="C114" s="172"/>
      <c r="K114" s="187"/>
      <c r="S114" s="188"/>
      <c r="AA114" s="186"/>
    </row>
    <row r="115" spans="2:27" ht="51" customHeight="1" x14ac:dyDescent="0.25">
      <c r="C115" s="172"/>
      <c r="K115" s="187"/>
      <c r="AA115" s="186"/>
    </row>
    <row r="116" spans="2:27" ht="51" customHeight="1" x14ac:dyDescent="0.25">
      <c r="C116" s="172"/>
      <c r="K116" s="187"/>
      <c r="AA116" s="186"/>
    </row>
    <row r="117" spans="2:27" ht="51" customHeight="1" x14ac:dyDescent="0.25">
      <c r="C117" s="172"/>
      <c r="K117" s="187"/>
      <c r="AA117" s="186"/>
    </row>
    <row r="118" spans="2:27" ht="51" customHeight="1" x14ac:dyDescent="0.25">
      <c r="C118" s="172"/>
      <c r="K118" s="187"/>
      <c r="AA118" s="186"/>
    </row>
    <row r="119" spans="2:27" ht="51" customHeight="1" x14ac:dyDescent="0.25">
      <c r="C119" s="172"/>
      <c r="K119" s="187"/>
      <c r="AA119" s="186"/>
    </row>
    <row r="120" spans="2:27" ht="51" customHeight="1" x14ac:dyDescent="0.25">
      <c r="C120" s="172"/>
      <c r="K120" s="187"/>
      <c r="AA120" s="186"/>
    </row>
    <row r="121" spans="2:27" ht="51" customHeight="1" x14ac:dyDescent="0.25">
      <c r="C121" s="172"/>
      <c r="K121" s="187"/>
      <c r="L121" s="189"/>
      <c r="AA121" s="186"/>
    </row>
    <row r="122" spans="2:27" ht="51" customHeight="1" x14ac:dyDescent="0.25">
      <c r="C122" s="172"/>
      <c r="K122" s="187"/>
      <c r="AA122" s="186"/>
    </row>
    <row r="123" spans="2:27" ht="51" customHeight="1" x14ac:dyDescent="0.25">
      <c r="B123" s="192"/>
      <c r="C123" s="172"/>
      <c r="J123" s="190"/>
      <c r="K123" s="187"/>
      <c r="AA123" s="186"/>
    </row>
    <row r="124" spans="2:27" ht="51" customHeight="1" x14ac:dyDescent="0.25">
      <c r="B124" s="192"/>
      <c r="C124" s="172"/>
      <c r="J124" s="190"/>
      <c r="K124" s="187"/>
      <c r="AA124" s="186"/>
    </row>
    <row r="125" spans="2:27" ht="51" customHeight="1" x14ac:dyDescent="0.25">
      <c r="B125" s="192"/>
      <c r="C125" s="172"/>
      <c r="K125" s="187"/>
      <c r="M125" s="187"/>
      <c r="AA125" s="186"/>
    </row>
    <row r="126" spans="2:27" ht="51" customHeight="1" x14ac:dyDescent="0.25">
      <c r="B126" s="192"/>
      <c r="C126" s="172"/>
      <c r="J126" s="190"/>
      <c r="K126" s="187"/>
      <c r="AA126" s="186"/>
    </row>
    <row r="127" spans="2:27" s="171" customFormat="1" ht="51" customHeight="1" x14ac:dyDescent="0.25">
      <c r="F127" s="172"/>
      <c r="I127" s="173"/>
    </row>
    <row r="128" spans="2:27" s="171" customFormat="1" ht="51" customHeight="1" x14ac:dyDescent="0.25">
      <c r="F128" s="172"/>
      <c r="I128" s="173"/>
    </row>
    <row r="129" spans="6:9" s="171" customFormat="1" ht="51" customHeight="1" x14ac:dyDescent="0.25">
      <c r="F129" s="172"/>
      <c r="I129" s="173"/>
    </row>
    <row r="130" spans="6:9" s="171" customFormat="1" ht="51" customHeight="1" x14ac:dyDescent="0.25">
      <c r="F130" s="172"/>
      <c r="I130" s="173"/>
    </row>
    <row r="131" spans="6:9" s="171" customFormat="1" ht="51" customHeight="1" x14ac:dyDescent="0.25">
      <c r="F131" s="172"/>
    </row>
    <row r="132" spans="6:9" s="171" customFormat="1" ht="51" customHeight="1" x14ac:dyDescent="0.25">
      <c r="F132" s="172"/>
      <c r="I132" s="173"/>
    </row>
    <row r="133" spans="6:9" s="171" customFormat="1" ht="51" customHeight="1" x14ac:dyDescent="0.25">
      <c r="F133" s="172"/>
      <c r="I133" s="173"/>
    </row>
    <row r="134" spans="6:9" s="171" customFormat="1" ht="51" customHeight="1" x14ac:dyDescent="0.25">
      <c r="F134" s="172"/>
      <c r="I134" s="173"/>
    </row>
    <row r="135" spans="6:9" s="171" customFormat="1" ht="51" customHeight="1" x14ac:dyDescent="0.25">
      <c r="F135" s="172"/>
      <c r="I135" s="173"/>
    </row>
    <row r="136" spans="6:9" s="171" customFormat="1" ht="51" customHeight="1" x14ac:dyDescent="0.25">
      <c r="F136" s="172"/>
      <c r="I136" s="173"/>
    </row>
  </sheetData>
  <protectedRanges>
    <protectedRange password="E1A2" sqref="AA2" name="Range1_1"/>
  </protectedRanges>
  <autoFilter ref="A2:AD66" xr:uid="{00000000-0009-0000-0000-000006000000}"/>
  <phoneticPr fontId="16" type="noConversion"/>
  <conditionalFormatting sqref="M37">
    <cfRule type="cellIs" dxfId="9" priority="12" stopIfTrue="1" operator="equal">
      <formula>"Pass"</formula>
    </cfRule>
    <cfRule type="cellIs" dxfId="8" priority="13" stopIfTrue="1" operator="equal">
      <formula>"Fail"</formula>
    </cfRule>
    <cfRule type="cellIs" dxfId="7" priority="14" stopIfTrue="1" operator="equal">
      <formula>"Info"</formula>
    </cfRule>
  </conditionalFormatting>
  <conditionalFormatting sqref="M125">
    <cfRule type="cellIs" dxfId="6" priority="9" stopIfTrue="1" operator="equal">
      <formula>"Pass"</formula>
    </cfRule>
    <cfRule type="cellIs" dxfId="5" priority="10" stopIfTrue="1" operator="equal">
      <formula>"Fail"</formula>
    </cfRule>
    <cfRule type="cellIs" dxfId="4" priority="11" stopIfTrue="1" operator="equal">
      <formula>"Info"</formula>
    </cfRule>
  </conditionalFormatting>
  <conditionalFormatting sqref="K3:K66">
    <cfRule type="cellIs" dxfId="3" priority="1" stopIfTrue="1" operator="equal">
      <formula>"Fail"</formula>
    </cfRule>
    <cfRule type="cellIs" dxfId="2" priority="2" stopIfTrue="1" operator="equal">
      <formula>"Pass"</formula>
    </cfRule>
    <cfRule type="cellIs" dxfId="1" priority="3" stopIfTrue="1" operator="equal">
      <formula>"Info"</formula>
    </cfRule>
  </conditionalFormatting>
  <conditionalFormatting sqref="O3:O66">
    <cfRule type="expression" dxfId="0" priority="16">
      <formula>ISERROR(AA3)</formula>
    </cfRule>
  </conditionalFormatting>
  <dataValidations count="4">
    <dataValidation type="list" allowBlank="1" showInputMessage="1" showErrorMessage="1" sqref="N72:N126" xr:uid="{00000000-0002-0000-0600-000000000000}">
      <formula1>$I$133:$I$136</formula1>
    </dataValidation>
    <dataValidation type="list" allowBlank="1" showInputMessage="1" showErrorMessage="1" sqref="K67 K72:K126" xr:uid="{00000000-0002-0000-0600-000001000000}">
      <formula1>$I$127:$I$130</formula1>
    </dataValidation>
    <dataValidation type="list" allowBlank="1" showInputMessage="1" showErrorMessage="1" sqref="K3:K66" xr:uid="{00000000-0002-0000-0600-000002000000}">
      <formula1>$K$68:$K$71</formula1>
    </dataValidation>
    <dataValidation type="list" allowBlank="1" showInputMessage="1" showErrorMessage="1" sqref="N3:N66" xr:uid="{00000000-0002-0000-0600-000003000000}">
      <formula1>$N$68:$N$71</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1"/>
  <sheetViews>
    <sheetView showGridLines="0" zoomScale="80" zoomScaleNormal="80" workbookViewId="0">
      <pane ySplit="1" topLeftCell="A2" activePane="bottomLeft" state="frozen"/>
      <selection pane="bottomLeft" activeCell="C13" sqref="C13"/>
    </sheetView>
  </sheetViews>
  <sheetFormatPr defaultRowHeight="12.5" x14ac:dyDescent="0.25"/>
  <cols>
    <col min="2" max="2" width="13.26953125" customWidth="1"/>
    <col min="3" max="3" width="85.26953125" customWidth="1"/>
    <col min="4" max="4" width="49.7265625" customWidth="1"/>
  </cols>
  <sheetData>
    <row r="1" spans="1:4" ht="13" x14ac:dyDescent="0.3">
      <c r="A1" s="5" t="s">
        <v>1412</v>
      </c>
      <c r="B1" s="6"/>
      <c r="C1" s="6"/>
      <c r="D1" s="6"/>
    </row>
    <row r="2" spans="1:4" ht="12.75" customHeight="1" x14ac:dyDescent="0.25">
      <c r="A2" s="18" t="s">
        <v>1413</v>
      </c>
      <c r="B2" s="18" t="s">
        <v>1414</v>
      </c>
      <c r="C2" s="18" t="s">
        <v>1415</v>
      </c>
      <c r="D2" s="18" t="s">
        <v>1416</v>
      </c>
    </row>
    <row r="3" spans="1:4" x14ac:dyDescent="0.25">
      <c r="A3" s="69">
        <v>1</v>
      </c>
      <c r="B3" s="68">
        <v>43343</v>
      </c>
      <c r="C3" s="70" t="s">
        <v>1417</v>
      </c>
      <c r="D3" s="264" t="s">
        <v>2449</v>
      </c>
    </row>
    <row r="4" spans="1:4" x14ac:dyDescent="0.25">
      <c r="A4" s="69">
        <v>1</v>
      </c>
      <c r="B4" s="68">
        <v>43373</v>
      </c>
      <c r="C4" s="130" t="s">
        <v>1418</v>
      </c>
      <c r="D4" s="264" t="s">
        <v>2449</v>
      </c>
    </row>
    <row r="5" spans="1:4" x14ac:dyDescent="0.25">
      <c r="A5" s="224">
        <v>1</v>
      </c>
      <c r="B5" s="225">
        <v>43555</v>
      </c>
      <c r="C5" s="252" t="s">
        <v>1419</v>
      </c>
      <c r="D5" s="264" t="s">
        <v>2449</v>
      </c>
    </row>
    <row r="6" spans="1:4" x14ac:dyDescent="0.25">
      <c r="A6" s="67">
        <v>1.1000000000000001</v>
      </c>
      <c r="B6" s="68">
        <v>43738</v>
      </c>
      <c r="C6" s="66" t="s">
        <v>1420</v>
      </c>
      <c r="D6" s="264" t="s">
        <v>2449</v>
      </c>
    </row>
    <row r="7" spans="1:4" x14ac:dyDescent="0.25">
      <c r="A7" s="67">
        <v>1.2</v>
      </c>
      <c r="B7" s="3">
        <v>43921</v>
      </c>
      <c r="C7" s="130" t="s">
        <v>1419</v>
      </c>
      <c r="D7" s="264" t="s">
        <v>2449</v>
      </c>
    </row>
    <row r="8" spans="1:4" x14ac:dyDescent="0.25">
      <c r="A8" s="69">
        <v>1.3</v>
      </c>
      <c r="B8" s="68">
        <v>44104</v>
      </c>
      <c r="C8" s="130" t="s">
        <v>1421</v>
      </c>
      <c r="D8" s="264" t="s">
        <v>2449</v>
      </c>
    </row>
    <row r="9" spans="1:4" ht="25" x14ac:dyDescent="0.25">
      <c r="A9" s="2">
        <v>2</v>
      </c>
      <c r="B9" s="3">
        <v>44469</v>
      </c>
      <c r="C9" s="130" t="s">
        <v>1422</v>
      </c>
      <c r="D9" s="264" t="s">
        <v>2449</v>
      </c>
    </row>
    <row r="10" spans="1:4" x14ac:dyDescent="0.25">
      <c r="A10" s="69">
        <v>2.1</v>
      </c>
      <c r="B10" s="3">
        <v>44469</v>
      </c>
      <c r="C10" s="130" t="s">
        <v>1418</v>
      </c>
      <c r="D10" s="264" t="s">
        <v>2449</v>
      </c>
    </row>
    <row r="11" spans="1:4" x14ac:dyDescent="0.25">
      <c r="A11" s="2">
        <v>2.2000000000000002</v>
      </c>
      <c r="B11" s="251">
        <v>44834</v>
      </c>
      <c r="C11" s="252" t="s">
        <v>1423</v>
      </c>
      <c r="D11" s="264" t="s">
        <v>2449</v>
      </c>
    </row>
    <row r="12" spans="1:4" x14ac:dyDescent="0.25">
      <c r="A12" s="2">
        <v>2.2999999999999998</v>
      </c>
      <c r="B12" s="225">
        <v>45174</v>
      </c>
      <c r="C12" s="263" t="s">
        <v>2448</v>
      </c>
      <c r="D12" s="264" t="s">
        <v>2449</v>
      </c>
    </row>
    <row r="13" spans="1:4" x14ac:dyDescent="0.25">
      <c r="A13" s="2">
        <v>2.4</v>
      </c>
      <c r="B13" s="251">
        <v>45199</v>
      </c>
      <c r="C13" s="266" t="s">
        <v>2453</v>
      </c>
      <c r="D13" s="265" t="s">
        <v>2449</v>
      </c>
    </row>
    <row r="14" spans="1:4" x14ac:dyDescent="0.25">
      <c r="A14" s="2"/>
      <c r="B14" s="251"/>
      <c r="C14" s="266"/>
      <c r="D14" s="265"/>
    </row>
    <row r="15" spans="1:4" x14ac:dyDescent="0.25">
      <c r="A15" s="2"/>
      <c r="B15" s="251"/>
      <c r="C15" s="266"/>
      <c r="D15" s="265"/>
    </row>
    <row r="16" spans="1:4" x14ac:dyDescent="0.25">
      <c r="A16" s="2"/>
      <c r="B16" s="251"/>
      <c r="C16" s="266"/>
      <c r="D16" s="265"/>
    </row>
    <row r="17" spans="1:4" x14ac:dyDescent="0.25">
      <c r="A17" s="2"/>
      <c r="B17" s="251"/>
      <c r="C17" s="266"/>
      <c r="D17" s="265"/>
    </row>
    <row r="18" spans="1:4" x14ac:dyDescent="0.25">
      <c r="A18" s="2"/>
      <c r="B18" s="251"/>
      <c r="C18" s="266"/>
      <c r="D18" s="265"/>
    </row>
    <row r="19" spans="1:4" x14ac:dyDescent="0.25">
      <c r="A19" s="2"/>
      <c r="B19" s="251"/>
      <c r="C19" s="266"/>
      <c r="D19" s="265"/>
    </row>
    <row r="20" spans="1:4" x14ac:dyDescent="0.25">
      <c r="A20" s="2"/>
      <c r="B20" s="251"/>
      <c r="C20" s="266"/>
      <c r="D20" s="265"/>
    </row>
    <row r="21" spans="1:4" x14ac:dyDescent="0.25">
      <c r="A21" s="2"/>
      <c r="B21" s="251"/>
      <c r="C21" s="266"/>
      <c r="D21" s="265"/>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01328-F459-4CA3-96FB-3134BC822FDD}">
  <sheetPr>
    <pageSetUpPr fitToPage="1"/>
  </sheetPr>
  <dimension ref="A1:D9"/>
  <sheetViews>
    <sheetView showGridLines="0" zoomScale="80" zoomScaleNormal="80" workbookViewId="0">
      <pane ySplit="1" topLeftCell="A2" activePane="bottomLeft" state="frozen"/>
      <selection pane="bottomLeft" activeCell="C10" sqref="C10"/>
    </sheetView>
  </sheetViews>
  <sheetFormatPr defaultColWidth="8.7265625" defaultRowHeight="12.5" x14ac:dyDescent="0.25"/>
  <cols>
    <col min="1" max="1" width="8.81640625" style="257" customWidth="1"/>
    <col min="2" max="2" width="18.54296875" style="257" customWidth="1"/>
    <col min="3" max="3" width="103.453125" style="257" customWidth="1"/>
    <col min="4" max="4" width="22.453125" style="257" customWidth="1"/>
    <col min="5" max="16384" width="8.7265625" style="257"/>
  </cols>
  <sheetData>
    <row r="1" spans="1:4" ht="13" x14ac:dyDescent="0.3">
      <c r="A1" s="255" t="s">
        <v>1412</v>
      </c>
      <c r="B1" s="256"/>
      <c r="C1" s="256"/>
      <c r="D1" s="256"/>
    </row>
    <row r="2" spans="1:4" ht="12.65" customHeight="1" x14ac:dyDescent="0.25">
      <c r="A2" s="258" t="s">
        <v>1413</v>
      </c>
      <c r="B2" s="258" t="s">
        <v>2441</v>
      </c>
      <c r="C2" s="258" t="s">
        <v>1415</v>
      </c>
      <c r="D2" s="258" t="s">
        <v>2442</v>
      </c>
    </row>
    <row r="3" spans="1:4" ht="54.65" customHeight="1" x14ac:dyDescent="0.25">
      <c r="A3" s="259">
        <v>2.2000000000000002</v>
      </c>
      <c r="B3" s="262" t="s">
        <v>2445</v>
      </c>
      <c r="C3" s="253" t="s">
        <v>2443</v>
      </c>
      <c r="D3" s="261">
        <v>44834</v>
      </c>
    </row>
    <row r="4" spans="1:4" x14ac:dyDescent="0.25">
      <c r="A4" s="259">
        <v>2.2000000000000002</v>
      </c>
      <c r="B4" s="260" t="s">
        <v>1355</v>
      </c>
      <c r="C4" s="254" t="s">
        <v>2444</v>
      </c>
      <c r="D4" s="261">
        <v>44834</v>
      </c>
    </row>
    <row r="5" spans="1:4" x14ac:dyDescent="0.25">
      <c r="A5" s="259">
        <v>2</v>
      </c>
      <c r="B5" s="260" t="s">
        <v>2447</v>
      </c>
      <c r="C5" s="254" t="s">
        <v>2446</v>
      </c>
      <c r="D5" s="261">
        <v>44834</v>
      </c>
    </row>
    <row r="6" spans="1:4" x14ac:dyDescent="0.25">
      <c r="A6" s="259"/>
      <c r="B6" s="260"/>
      <c r="C6" s="263"/>
      <c r="D6" s="261"/>
    </row>
    <row r="7" spans="1:4" x14ac:dyDescent="0.25">
      <c r="A7" s="259"/>
      <c r="B7" s="260"/>
      <c r="C7" s="263"/>
      <c r="D7" s="261"/>
    </row>
    <row r="8" spans="1:4" x14ac:dyDescent="0.25">
      <c r="A8" s="259"/>
      <c r="B8" s="260"/>
      <c r="C8" s="263"/>
      <c r="D8" s="261"/>
    </row>
    <row r="9" spans="1:4" x14ac:dyDescent="0.25">
      <c r="A9" s="259"/>
      <c r="B9" s="260"/>
      <c r="C9" s="263"/>
      <c r="D9" s="261"/>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U548"/>
  <sheetViews>
    <sheetView zoomScale="80" zoomScaleNormal="80" workbookViewId="0">
      <pane ySplit="1" topLeftCell="A2" activePane="bottomLeft" state="frozen"/>
      <selection pane="bottomLeft" activeCell="D1" sqref="D1"/>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93"/>
    <col min="22" max="16384" width="9.1796875" style="194"/>
  </cols>
  <sheetData>
    <row r="1" spans="1:4" ht="14.5" x14ac:dyDescent="0.35">
      <c r="A1" s="229" t="s">
        <v>116</v>
      </c>
      <c r="B1" s="229" t="s">
        <v>109</v>
      </c>
      <c r="C1" s="229" t="s">
        <v>58</v>
      </c>
      <c r="D1" s="4">
        <v>45199</v>
      </c>
    </row>
    <row r="2" spans="1:4" ht="15.5" x14ac:dyDescent="0.35">
      <c r="A2" s="230" t="s">
        <v>1424</v>
      </c>
      <c r="B2" s="230" t="s">
        <v>1425</v>
      </c>
      <c r="C2" s="231">
        <v>6</v>
      </c>
    </row>
    <row r="3" spans="1:4" ht="15.5" x14ac:dyDescent="0.35">
      <c r="A3" s="230" t="s">
        <v>1426</v>
      </c>
      <c r="B3" s="230" t="s">
        <v>1427</v>
      </c>
      <c r="C3" s="231">
        <v>4</v>
      </c>
    </row>
    <row r="4" spans="1:4" ht="15.5" x14ac:dyDescent="0.35">
      <c r="A4" s="230" t="s">
        <v>1428</v>
      </c>
      <c r="B4" s="230" t="s">
        <v>1429</v>
      </c>
      <c r="C4" s="231">
        <v>1</v>
      </c>
    </row>
    <row r="5" spans="1:4" ht="15.5" x14ac:dyDescent="0.35">
      <c r="A5" s="230" t="s">
        <v>241</v>
      </c>
      <c r="B5" s="230" t="s">
        <v>1430</v>
      </c>
      <c r="C5" s="231">
        <v>2</v>
      </c>
    </row>
    <row r="6" spans="1:4" ht="15.5" x14ac:dyDescent="0.35">
      <c r="A6" s="230" t="s">
        <v>1431</v>
      </c>
      <c r="B6" s="230" t="s">
        <v>1432</v>
      </c>
      <c r="C6" s="231">
        <v>2</v>
      </c>
    </row>
    <row r="7" spans="1:4" ht="15.5" x14ac:dyDescent="0.35">
      <c r="A7" s="230" t="s">
        <v>349</v>
      </c>
      <c r="B7" s="230" t="s">
        <v>1433</v>
      </c>
      <c r="C7" s="231">
        <v>4</v>
      </c>
    </row>
    <row r="8" spans="1:4" ht="15.5" x14ac:dyDescent="0.35">
      <c r="A8" s="230" t="s">
        <v>1434</v>
      </c>
      <c r="B8" s="230" t="s">
        <v>1435</v>
      </c>
      <c r="C8" s="231">
        <v>2</v>
      </c>
    </row>
    <row r="9" spans="1:4" ht="15.5" x14ac:dyDescent="0.35">
      <c r="A9" s="230" t="s">
        <v>1436</v>
      </c>
      <c r="B9" s="230" t="s">
        <v>1437</v>
      </c>
      <c r="C9" s="231">
        <v>5</v>
      </c>
    </row>
    <row r="10" spans="1:4" ht="15.5" x14ac:dyDescent="0.35">
      <c r="A10" s="230" t="s">
        <v>231</v>
      </c>
      <c r="B10" s="230" t="s">
        <v>1438</v>
      </c>
      <c r="C10" s="231">
        <v>5</v>
      </c>
    </row>
    <row r="11" spans="1:4" ht="15.5" x14ac:dyDescent="0.35">
      <c r="A11" s="230" t="s">
        <v>1439</v>
      </c>
      <c r="B11" s="230" t="s">
        <v>1440</v>
      </c>
      <c r="C11" s="231">
        <v>5</v>
      </c>
    </row>
    <row r="12" spans="1:4" ht="15.5" x14ac:dyDescent="0.35">
      <c r="A12" s="230" t="s">
        <v>311</v>
      </c>
      <c r="B12" s="230" t="s">
        <v>312</v>
      </c>
      <c r="C12" s="231">
        <v>2</v>
      </c>
    </row>
    <row r="13" spans="1:4" ht="15.5" x14ac:dyDescent="0.35">
      <c r="A13" s="230" t="s">
        <v>215</v>
      </c>
      <c r="B13" s="230" t="s">
        <v>1441</v>
      </c>
      <c r="C13" s="231">
        <v>5</v>
      </c>
    </row>
    <row r="14" spans="1:4" ht="15.5" x14ac:dyDescent="0.35">
      <c r="A14" s="230" t="s">
        <v>1442</v>
      </c>
      <c r="B14" s="230" t="s">
        <v>1443</v>
      </c>
      <c r="C14" s="231">
        <v>4</v>
      </c>
    </row>
    <row r="15" spans="1:4" ht="15.5" x14ac:dyDescent="0.35">
      <c r="A15" s="230" t="s">
        <v>405</v>
      </c>
      <c r="B15" s="230" t="s">
        <v>1444</v>
      </c>
      <c r="C15" s="231">
        <v>4</v>
      </c>
    </row>
    <row r="16" spans="1:4" ht="15.5" x14ac:dyDescent="0.35">
      <c r="A16" s="230" t="s">
        <v>1445</v>
      </c>
      <c r="B16" s="230" t="s">
        <v>1446</v>
      </c>
      <c r="C16" s="231">
        <v>1</v>
      </c>
    </row>
    <row r="17" spans="1:3" ht="15.5" x14ac:dyDescent="0.35">
      <c r="A17" s="230" t="s">
        <v>205</v>
      </c>
      <c r="B17" s="230" t="s">
        <v>1447</v>
      </c>
      <c r="C17" s="231">
        <v>5</v>
      </c>
    </row>
    <row r="18" spans="1:3" ht="15.5" x14ac:dyDescent="0.35">
      <c r="A18" s="230" t="s">
        <v>1448</v>
      </c>
      <c r="B18" s="230" t="s">
        <v>1449</v>
      </c>
      <c r="C18" s="231">
        <v>8</v>
      </c>
    </row>
    <row r="19" spans="1:3" ht="15.5" x14ac:dyDescent="0.35">
      <c r="A19" s="230" t="s">
        <v>1450</v>
      </c>
      <c r="B19" s="230" t="s">
        <v>1451</v>
      </c>
      <c r="C19" s="231">
        <v>1</v>
      </c>
    </row>
    <row r="20" spans="1:3" ht="15.5" x14ac:dyDescent="0.35">
      <c r="A20" s="230" t="s">
        <v>1452</v>
      </c>
      <c r="B20" s="230" t="s">
        <v>1453</v>
      </c>
      <c r="C20" s="231">
        <v>8</v>
      </c>
    </row>
    <row r="21" spans="1:3" ht="15.5" x14ac:dyDescent="0.35">
      <c r="A21" s="230" t="s">
        <v>1454</v>
      </c>
      <c r="B21" s="230" t="s">
        <v>1455</v>
      </c>
      <c r="C21" s="231">
        <v>6</v>
      </c>
    </row>
    <row r="22" spans="1:3" ht="15.5" x14ac:dyDescent="0.35">
      <c r="A22" s="230" t="s">
        <v>160</v>
      </c>
      <c r="B22" s="230" t="s">
        <v>1456</v>
      </c>
      <c r="C22" s="231">
        <v>7</v>
      </c>
    </row>
    <row r="23" spans="1:3" ht="15.5" x14ac:dyDescent="0.35">
      <c r="A23" s="230" t="s">
        <v>1457</v>
      </c>
      <c r="B23" s="230" t="s">
        <v>1458</v>
      </c>
      <c r="C23" s="231">
        <v>7</v>
      </c>
    </row>
    <row r="24" spans="1:3" ht="15.5" x14ac:dyDescent="0.35">
      <c r="A24" s="230" t="s">
        <v>1459</v>
      </c>
      <c r="B24" s="230" t="s">
        <v>1460</v>
      </c>
      <c r="C24" s="231">
        <v>7</v>
      </c>
    </row>
    <row r="25" spans="1:3" ht="15.5" x14ac:dyDescent="0.35">
      <c r="A25" s="230" t="s">
        <v>1461</v>
      </c>
      <c r="B25" s="230" t="s">
        <v>1462</v>
      </c>
      <c r="C25" s="231">
        <v>5</v>
      </c>
    </row>
    <row r="26" spans="1:3" ht="15.5" x14ac:dyDescent="0.35">
      <c r="A26" s="230" t="s">
        <v>1463</v>
      </c>
      <c r="B26" s="230" t="s">
        <v>1464</v>
      </c>
      <c r="C26" s="231">
        <v>5</v>
      </c>
    </row>
    <row r="27" spans="1:3" ht="15.5" x14ac:dyDescent="0.35">
      <c r="A27" s="230" t="s">
        <v>1465</v>
      </c>
      <c r="B27" s="230" t="s">
        <v>1466</v>
      </c>
      <c r="C27" s="231">
        <v>5</v>
      </c>
    </row>
    <row r="28" spans="1:3" ht="15.5" x14ac:dyDescent="0.35">
      <c r="A28" s="230" t="s">
        <v>1467</v>
      </c>
      <c r="B28" s="230" t="s">
        <v>1468</v>
      </c>
      <c r="C28" s="231">
        <v>6</v>
      </c>
    </row>
    <row r="29" spans="1:3" ht="15.5" x14ac:dyDescent="0.35">
      <c r="A29" s="230" t="s">
        <v>1469</v>
      </c>
      <c r="B29" s="230" t="s">
        <v>1470</v>
      </c>
      <c r="C29" s="231">
        <v>6</v>
      </c>
    </row>
    <row r="30" spans="1:3" ht="15.5" x14ac:dyDescent="0.35">
      <c r="A30" s="230" t="s">
        <v>1471</v>
      </c>
      <c r="B30" s="230" t="s">
        <v>1472</v>
      </c>
      <c r="C30" s="231">
        <v>4</v>
      </c>
    </row>
    <row r="31" spans="1:3" ht="15.5" x14ac:dyDescent="0.35">
      <c r="A31" s="230" t="s">
        <v>150</v>
      </c>
      <c r="B31" s="230" t="s">
        <v>1473</v>
      </c>
      <c r="C31" s="231">
        <v>7</v>
      </c>
    </row>
    <row r="32" spans="1:3" ht="15.5" x14ac:dyDescent="0.35">
      <c r="A32" s="230" t="s">
        <v>1474</v>
      </c>
      <c r="B32" s="230" t="s">
        <v>1475</v>
      </c>
      <c r="C32" s="231">
        <v>5</v>
      </c>
    </row>
    <row r="33" spans="1:3" ht="15.5" x14ac:dyDescent="0.35">
      <c r="A33" s="230" t="s">
        <v>1476</v>
      </c>
      <c r="B33" s="230" t="s">
        <v>1477</v>
      </c>
      <c r="C33" s="231">
        <v>5</v>
      </c>
    </row>
    <row r="34" spans="1:3" ht="15.5" x14ac:dyDescent="0.35">
      <c r="A34" s="230" t="s">
        <v>1478</v>
      </c>
      <c r="B34" s="230" t="s">
        <v>1479</v>
      </c>
      <c r="C34" s="231">
        <v>8</v>
      </c>
    </row>
    <row r="35" spans="1:3" ht="15.5" x14ac:dyDescent="0.35">
      <c r="A35" s="230" t="s">
        <v>1480</v>
      </c>
      <c r="B35" s="230" t="s">
        <v>1481</v>
      </c>
      <c r="C35" s="231">
        <v>1</v>
      </c>
    </row>
    <row r="36" spans="1:3" ht="15.5" x14ac:dyDescent="0.35">
      <c r="A36" s="230" t="s">
        <v>1482</v>
      </c>
      <c r="B36" s="230" t="s">
        <v>1483</v>
      </c>
      <c r="C36" s="231">
        <v>5</v>
      </c>
    </row>
    <row r="37" spans="1:3" ht="15.5" x14ac:dyDescent="0.35">
      <c r="A37" s="230" t="s">
        <v>1484</v>
      </c>
      <c r="B37" s="230" t="s">
        <v>1485</v>
      </c>
      <c r="C37" s="231">
        <v>8</v>
      </c>
    </row>
    <row r="38" spans="1:3" ht="15.5" x14ac:dyDescent="0.35">
      <c r="A38" s="230" t="s">
        <v>1486</v>
      </c>
      <c r="B38" s="230" t="s">
        <v>1487</v>
      </c>
      <c r="C38" s="231">
        <v>5</v>
      </c>
    </row>
    <row r="39" spans="1:3" ht="15.5" x14ac:dyDescent="0.35">
      <c r="A39" s="230" t="s">
        <v>223</v>
      </c>
      <c r="B39" s="230" t="s">
        <v>1488</v>
      </c>
      <c r="C39" s="231">
        <v>5</v>
      </c>
    </row>
    <row r="40" spans="1:3" ht="15.5" x14ac:dyDescent="0.35">
      <c r="A40" s="230" t="s">
        <v>1489</v>
      </c>
      <c r="B40" s="230" t="s">
        <v>1490</v>
      </c>
      <c r="C40" s="231">
        <v>2</v>
      </c>
    </row>
    <row r="41" spans="1:3" ht="15.5" x14ac:dyDescent="0.35">
      <c r="A41" s="230" t="s">
        <v>1491</v>
      </c>
      <c r="B41" s="230" t="s">
        <v>1492</v>
      </c>
      <c r="C41" s="231">
        <v>4</v>
      </c>
    </row>
    <row r="42" spans="1:3" ht="15.5" x14ac:dyDescent="0.35">
      <c r="A42" s="230" t="s">
        <v>1493</v>
      </c>
      <c r="B42" s="230" t="s">
        <v>1494</v>
      </c>
      <c r="C42" s="231">
        <v>5</v>
      </c>
    </row>
    <row r="43" spans="1:3" ht="15.5" x14ac:dyDescent="0.35">
      <c r="A43" s="230" t="s">
        <v>1495</v>
      </c>
      <c r="B43" s="230" t="s">
        <v>1496</v>
      </c>
      <c r="C43" s="231">
        <v>5</v>
      </c>
    </row>
    <row r="44" spans="1:3" ht="15.5" x14ac:dyDescent="0.35">
      <c r="A44" s="230" t="s">
        <v>1101</v>
      </c>
      <c r="B44" s="230" t="s">
        <v>1497</v>
      </c>
      <c r="C44" s="231">
        <v>6</v>
      </c>
    </row>
    <row r="45" spans="1:3" ht="15.5" x14ac:dyDescent="0.35">
      <c r="A45" s="230" t="s">
        <v>1498</v>
      </c>
      <c r="B45" s="230" t="s">
        <v>1499</v>
      </c>
      <c r="C45" s="231">
        <v>5</v>
      </c>
    </row>
    <row r="46" spans="1:3" ht="15.5" x14ac:dyDescent="0.35">
      <c r="A46" s="230" t="s">
        <v>1500</v>
      </c>
      <c r="B46" s="230" t="s">
        <v>1501</v>
      </c>
      <c r="C46" s="231">
        <v>4</v>
      </c>
    </row>
    <row r="47" spans="1:3" ht="15.5" x14ac:dyDescent="0.35">
      <c r="A47" s="230" t="s">
        <v>1502</v>
      </c>
      <c r="B47" s="230" t="s">
        <v>1503</v>
      </c>
      <c r="C47" s="231">
        <v>5</v>
      </c>
    </row>
    <row r="48" spans="1:3" ht="15.5" x14ac:dyDescent="0.35">
      <c r="A48" s="230" t="s">
        <v>1504</v>
      </c>
      <c r="B48" s="230" t="s">
        <v>1505</v>
      </c>
      <c r="C48" s="231">
        <v>6</v>
      </c>
    </row>
    <row r="49" spans="1:3" ht="15.5" x14ac:dyDescent="0.35">
      <c r="A49" s="230" t="s">
        <v>1506</v>
      </c>
      <c r="B49" s="230" t="s">
        <v>1507</v>
      </c>
      <c r="C49" s="231">
        <v>7</v>
      </c>
    </row>
    <row r="50" spans="1:3" ht="15.5" x14ac:dyDescent="0.35">
      <c r="A50" s="230" t="s">
        <v>394</v>
      </c>
      <c r="B50" s="230" t="s">
        <v>1508</v>
      </c>
      <c r="C50" s="231">
        <v>3</v>
      </c>
    </row>
    <row r="51" spans="1:3" ht="15.5" x14ac:dyDescent="0.35">
      <c r="A51" s="230" t="s">
        <v>1509</v>
      </c>
      <c r="B51" s="230" t="s">
        <v>1510</v>
      </c>
      <c r="C51" s="231">
        <v>6</v>
      </c>
    </row>
    <row r="52" spans="1:3" ht="15.5" x14ac:dyDescent="0.35">
      <c r="A52" s="230" t="s">
        <v>1511</v>
      </c>
      <c r="B52" s="230" t="s">
        <v>1512</v>
      </c>
      <c r="C52" s="231">
        <v>4</v>
      </c>
    </row>
    <row r="53" spans="1:3" ht="15.5" x14ac:dyDescent="0.35">
      <c r="A53" s="230" t="s">
        <v>1513</v>
      </c>
      <c r="B53" s="230" t="s">
        <v>1514</v>
      </c>
      <c r="C53" s="231">
        <v>5</v>
      </c>
    </row>
    <row r="54" spans="1:3" ht="15.5" x14ac:dyDescent="0.35">
      <c r="A54" s="230" t="s">
        <v>1515</v>
      </c>
      <c r="B54" s="230" t="s">
        <v>1516</v>
      </c>
      <c r="C54" s="231">
        <v>2</v>
      </c>
    </row>
    <row r="55" spans="1:3" ht="15.5" x14ac:dyDescent="0.35">
      <c r="A55" s="230" t="s">
        <v>1517</v>
      </c>
      <c r="B55" s="230" t="s">
        <v>1518</v>
      </c>
      <c r="C55" s="231">
        <v>2</v>
      </c>
    </row>
    <row r="56" spans="1:3" ht="15.5" x14ac:dyDescent="0.35">
      <c r="A56" s="230" t="s">
        <v>1519</v>
      </c>
      <c r="B56" s="230" t="s">
        <v>1520</v>
      </c>
      <c r="C56" s="231">
        <v>5</v>
      </c>
    </row>
    <row r="57" spans="1:3" ht="15.5" x14ac:dyDescent="0.35">
      <c r="A57" s="230" t="s">
        <v>1521</v>
      </c>
      <c r="B57" s="230" t="s">
        <v>1522</v>
      </c>
      <c r="C57" s="231">
        <v>5</v>
      </c>
    </row>
    <row r="58" spans="1:3" ht="31" x14ac:dyDescent="0.35">
      <c r="A58" s="230" t="s">
        <v>1523</v>
      </c>
      <c r="B58" s="230" t="s">
        <v>1524</v>
      </c>
      <c r="C58" s="231">
        <v>5</v>
      </c>
    </row>
    <row r="59" spans="1:3" ht="15.5" x14ac:dyDescent="0.35">
      <c r="A59" s="230" t="s">
        <v>1525</v>
      </c>
      <c r="B59" s="230" t="s">
        <v>1526</v>
      </c>
      <c r="C59" s="231">
        <v>5</v>
      </c>
    </row>
    <row r="60" spans="1:3" ht="15.5" x14ac:dyDescent="0.35">
      <c r="A60" s="230" t="s">
        <v>1527</v>
      </c>
      <c r="B60" s="230" t="s">
        <v>1528</v>
      </c>
      <c r="C60" s="231">
        <v>3</v>
      </c>
    </row>
    <row r="61" spans="1:3" ht="15.5" x14ac:dyDescent="0.35">
      <c r="A61" s="230" t="s">
        <v>1529</v>
      </c>
      <c r="B61" s="230" t="s">
        <v>1530</v>
      </c>
      <c r="C61" s="231">
        <v>6</v>
      </c>
    </row>
    <row r="62" spans="1:3" ht="15.5" x14ac:dyDescent="0.35">
      <c r="A62" s="230" t="s">
        <v>1531</v>
      </c>
      <c r="B62" s="230" t="s">
        <v>1532</v>
      </c>
      <c r="C62" s="231">
        <v>3</v>
      </c>
    </row>
    <row r="63" spans="1:3" ht="15.5" x14ac:dyDescent="0.35">
      <c r="A63" s="230" t="s">
        <v>1533</v>
      </c>
      <c r="B63" s="230" t="s">
        <v>1534</v>
      </c>
      <c r="C63" s="231">
        <v>4</v>
      </c>
    </row>
    <row r="64" spans="1:3" ht="31" x14ac:dyDescent="0.35">
      <c r="A64" s="230" t="s">
        <v>1535</v>
      </c>
      <c r="B64" s="230" t="s">
        <v>1536</v>
      </c>
      <c r="C64" s="231">
        <v>3</v>
      </c>
    </row>
    <row r="65" spans="1:3" ht="15.5" x14ac:dyDescent="0.35">
      <c r="A65" s="230" t="s">
        <v>1537</v>
      </c>
      <c r="B65" s="230" t="s">
        <v>1538</v>
      </c>
      <c r="C65" s="231">
        <v>3</v>
      </c>
    </row>
    <row r="66" spans="1:3" ht="31" x14ac:dyDescent="0.35">
      <c r="A66" s="230" t="s">
        <v>1539</v>
      </c>
      <c r="B66" s="230" t="s">
        <v>1540</v>
      </c>
      <c r="C66" s="231">
        <v>6</v>
      </c>
    </row>
    <row r="67" spans="1:3" ht="15.5" x14ac:dyDescent="0.35">
      <c r="A67" s="230" t="s">
        <v>1541</v>
      </c>
      <c r="B67" s="230" t="s">
        <v>1542</v>
      </c>
      <c r="C67" s="231">
        <v>6</v>
      </c>
    </row>
    <row r="68" spans="1:3" ht="31" x14ac:dyDescent="0.35">
      <c r="A68" s="230" t="s">
        <v>1543</v>
      </c>
      <c r="B68" s="230" t="s">
        <v>1544</v>
      </c>
      <c r="C68" s="231">
        <v>5</v>
      </c>
    </row>
    <row r="69" spans="1:3" ht="15.5" x14ac:dyDescent="0.35">
      <c r="A69" s="230" t="s">
        <v>1545</v>
      </c>
      <c r="B69" s="230" t="s">
        <v>1546</v>
      </c>
      <c r="C69" s="231">
        <v>3</v>
      </c>
    </row>
    <row r="70" spans="1:3" ht="15.5" x14ac:dyDescent="0.35">
      <c r="A70" s="230" t="s">
        <v>1547</v>
      </c>
      <c r="B70" s="230" t="s">
        <v>312</v>
      </c>
      <c r="C70" s="231">
        <v>2</v>
      </c>
    </row>
    <row r="71" spans="1:3" ht="15.5" x14ac:dyDescent="0.35">
      <c r="A71" s="230" t="s">
        <v>1548</v>
      </c>
      <c r="B71" s="230" t="s">
        <v>1549</v>
      </c>
      <c r="C71" s="231">
        <v>3</v>
      </c>
    </row>
    <row r="72" spans="1:3" ht="15.5" x14ac:dyDescent="0.35">
      <c r="A72" s="230" t="s">
        <v>1550</v>
      </c>
      <c r="B72" s="230" t="s">
        <v>1551</v>
      </c>
      <c r="C72" s="231">
        <v>3</v>
      </c>
    </row>
    <row r="73" spans="1:3" ht="15.5" x14ac:dyDescent="0.35">
      <c r="A73" s="230" t="s">
        <v>1552</v>
      </c>
      <c r="B73" s="230" t="s">
        <v>1553</v>
      </c>
      <c r="C73" s="231">
        <v>3</v>
      </c>
    </row>
    <row r="74" spans="1:3" ht="15.5" x14ac:dyDescent="0.35">
      <c r="A74" s="230" t="s">
        <v>721</v>
      </c>
      <c r="B74" s="230" t="s">
        <v>1554</v>
      </c>
      <c r="C74" s="231">
        <v>5</v>
      </c>
    </row>
    <row r="75" spans="1:3" ht="15.5" x14ac:dyDescent="0.35">
      <c r="A75" s="230" t="s">
        <v>1555</v>
      </c>
      <c r="B75" s="230" t="s">
        <v>1556</v>
      </c>
      <c r="C75" s="231">
        <v>3</v>
      </c>
    </row>
    <row r="76" spans="1:3" ht="15.5" x14ac:dyDescent="0.35">
      <c r="A76" s="230" t="s">
        <v>1557</v>
      </c>
      <c r="B76" s="230" t="s">
        <v>1558</v>
      </c>
      <c r="C76" s="231">
        <v>6</v>
      </c>
    </row>
    <row r="77" spans="1:3" ht="15.5" x14ac:dyDescent="0.35">
      <c r="A77" s="230" t="s">
        <v>1559</v>
      </c>
      <c r="B77" s="230" t="s">
        <v>1560</v>
      </c>
      <c r="C77" s="231">
        <v>5</v>
      </c>
    </row>
    <row r="78" spans="1:3" ht="15.5" x14ac:dyDescent="0.35">
      <c r="A78" s="230" t="s">
        <v>360</v>
      </c>
      <c r="B78" s="230" t="s">
        <v>1561</v>
      </c>
      <c r="C78" s="231">
        <v>4</v>
      </c>
    </row>
    <row r="79" spans="1:3" ht="15.5" x14ac:dyDescent="0.35">
      <c r="A79" s="230" t="s">
        <v>1562</v>
      </c>
      <c r="B79" s="230" t="s">
        <v>1563</v>
      </c>
      <c r="C79" s="231">
        <v>4</v>
      </c>
    </row>
    <row r="80" spans="1:3" ht="15.5" x14ac:dyDescent="0.35">
      <c r="A80" s="230" t="s">
        <v>1564</v>
      </c>
      <c r="B80" s="230" t="s">
        <v>1565</v>
      </c>
      <c r="C80" s="231">
        <v>4</v>
      </c>
    </row>
    <row r="81" spans="1:3" ht="15.5" x14ac:dyDescent="0.35">
      <c r="A81" s="230" t="s">
        <v>1566</v>
      </c>
      <c r="B81" s="230" t="s">
        <v>1567</v>
      </c>
      <c r="C81" s="231">
        <v>7</v>
      </c>
    </row>
    <row r="82" spans="1:3" ht="15.5" x14ac:dyDescent="0.35">
      <c r="A82" s="230" t="s">
        <v>1568</v>
      </c>
      <c r="B82" s="230" t="s">
        <v>1569</v>
      </c>
      <c r="C82" s="231">
        <v>6</v>
      </c>
    </row>
    <row r="83" spans="1:3" ht="15.5" x14ac:dyDescent="0.35">
      <c r="A83" s="230" t="s">
        <v>1570</v>
      </c>
      <c r="B83" s="230" t="s">
        <v>1571</v>
      </c>
      <c r="C83" s="231">
        <v>5</v>
      </c>
    </row>
    <row r="84" spans="1:3" ht="15.5" x14ac:dyDescent="0.35">
      <c r="A84" s="230" t="s">
        <v>1572</v>
      </c>
      <c r="B84" s="230" t="s">
        <v>1573</v>
      </c>
      <c r="C84" s="231">
        <v>3</v>
      </c>
    </row>
    <row r="85" spans="1:3" ht="15.5" x14ac:dyDescent="0.35">
      <c r="A85" s="230" t="s">
        <v>1574</v>
      </c>
      <c r="B85" s="230" t="s">
        <v>1575</v>
      </c>
      <c r="C85" s="231">
        <v>5</v>
      </c>
    </row>
    <row r="86" spans="1:3" ht="15.5" x14ac:dyDescent="0.35">
      <c r="A86" s="230" t="s">
        <v>1576</v>
      </c>
      <c r="B86" s="230" t="s">
        <v>1577</v>
      </c>
      <c r="C86" s="231">
        <v>4</v>
      </c>
    </row>
    <row r="87" spans="1:3" ht="15.5" x14ac:dyDescent="0.35">
      <c r="A87" s="230" t="s">
        <v>302</v>
      </c>
      <c r="B87" s="230" t="s">
        <v>1578</v>
      </c>
      <c r="C87" s="231">
        <v>2</v>
      </c>
    </row>
    <row r="88" spans="1:3" ht="15.5" x14ac:dyDescent="0.35">
      <c r="A88" s="230" t="s">
        <v>1579</v>
      </c>
      <c r="B88" s="230" t="s">
        <v>1580</v>
      </c>
      <c r="C88" s="231">
        <v>4</v>
      </c>
    </row>
    <row r="89" spans="1:3" ht="15.5" x14ac:dyDescent="0.35">
      <c r="A89" s="230" t="s">
        <v>1581</v>
      </c>
      <c r="B89" s="230" t="s">
        <v>1582</v>
      </c>
      <c r="C89" s="231">
        <v>4</v>
      </c>
    </row>
    <row r="90" spans="1:3" ht="15.5" x14ac:dyDescent="0.35">
      <c r="A90" s="230" t="s">
        <v>279</v>
      </c>
      <c r="B90" s="230" t="s">
        <v>1583</v>
      </c>
      <c r="C90" s="231">
        <v>4</v>
      </c>
    </row>
    <row r="91" spans="1:3" ht="15.5" x14ac:dyDescent="0.35">
      <c r="A91" s="230" t="s">
        <v>1584</v>
      </c>
      <c r="B91" s="230" t="s">
        <v>312</v>
      </c>
      <c r="C91" s="231">
        <v>2</v>
      </c>
    </row>
    <row r="92" spans="1:3" ht="15.5" x14ac:dyDescent="0.35">
      <c r="A92" s="230" t="s">
        <v>270</v>
      </c>
      <c r="B92" s="230" t="s">
        <v>1585</v>
      </c>
      <c r="C92" s="231">
        <v>3</v>
      </c>
    </row>
    <row r="93" spans="1:3" ht="15.5" x14ac:dyDescent="0.35">
      <c r="A93" s="230" t="s">
        <v>1586</v>
      </c>
      <c r="B93" s="230" t="s">
        <v>1587</v>
      </c>
      <c r="C93" s="231">
        <v>6</v>
      </c>
    </row>
    <row r="94" spans="1:3" ht="15.5" x14ac:dyDescent="0.35">
      <c r="A94" s="230" t="s">
        <v>1588</v>
      </c>
      <c r="B94" s="230" t="s">
        <v>1589</v>
      </c>
      <c r="C94" s="231">
        <v>3</v>
      </c>
    </row>
    <row r="95" spans="1:3" ht="15.5" x14ac:dyDescent="0.35">
      <c r="A95" s="230" t="s">
        <v>1590</v>
      </c>
      <c r="B95" s="230" t="s">
        <v>1591</v>
      </c>
      <c r="C95" s="231">
        <v>6</v>
      </c>
    </row>
    <row r="96" spans="1:3" ht="15.5" x14ac:dyDescent="0.35">
      <c r="A96" s="230" t="s">
        <v>1592</v>
      </c>
      <c r="B96" s="230" t="s">
        <v>1593</v>
      </c>
      <c r="C96" s="231">
        <v>5</v>
      </c>
    </row>
    <row r="97" spans="1:3" ht="15.5" x14ac:dyDescent="0.35">
      <c r="A97" s="230" t="s">
        <v>1594</v>
      </c>
      <c r="B97" s="230" t="s">
        <v>1595</v>
      </c>
      <c r="C97" s="231">
        <v>5</v>
      </c>
    </row>
    <row r="98" spans="1:3" ht="15.5" x14ac:dyDescent="0.35">
      <c r="A98" s="230" t="s">
        <v>1596</v>
      </c>
      <c r="B98" s="230" t="s">
        <v>1597</v>
      </c>
      <c r="C98" s="231">
        <v>5</v>
      </c>
    </row>
    <row r="99" spans="1:3" ht="15.5" x14ac:dyDescent="0.35">
      <c r="A99" s="230" t="s">
        <v>1598</v>
      </c>
      <c r="B99" s="230" t="s">
        <v>1599</v>
      </c>
      <c r="C99" s="231">
        <v>3</v>
      </c>
    </row>
    <row r="100" spans="1:3" ht="15.5" x14ac:dyDescent="0.35">
      <c r="A100" s="230" t="s">
        <v>1600</v>
      </c>
      <c r="B100" s="230" t="s">
        <v>1601</v>
      </c>
      <c r="C100" s="231">
        <v>5</v>
      </c>
    </row>
    <row r="101" spans="1:3" ht="15.5" x14ac:dyDescent="0.35">
      <c r="A101" s="230" t="s">
        <v>1602</v>
      </c>
      <c r="B101" s="230" t="s">
        <v>1603</v>
      </c>
      <c r="C101" s="231">
        <v>2</v>
      </c>
    </row>
    <row r="102" spans="1:3" ht="15.5" x14ac:dyDescent="0.35">
      <c r="A102" s="230" t="s">
        <v>699</v>
      </c>
      <c r="B102" s="230" t="s">
        <v>1604</v>
      </c>
      <c r="C102" s="231">
        <v>5</v>
      </c>
    </row>
    <row r="103" spans="1:3" ht="15.5" x14ac:dyDescent="0.35">
      <c r="A103" s="230" t="s">
        <v>642</v>
      </c>
      <c r="B103" s="230" t="s">
        <v>1605</v>
      </c>
      <c r="C103" s="231">
        <v>4</v>
      </c>
    </row>
    <row r="104" spans="1:3" ht="15.5" x14ac:dyDescent="0.35">
      <c r="A104" s="230" t="s">
        <v>1606</v>
      </c>
      <c r="B104" s="230" t="s">
        <v>1607</v>
      </c>
      <c r="C104" s="231">
        <v>2</v>
      </c>
    </row>
    <row r="105" spans="1:3" ht="15.5" x14ac:dyDescent="0.35">
      <c r="A105" s="230" t="s">
        <v>1608</v>
      </c>
      <c r="B105" s="230" t="s">
        <v>1609</v>
      </c>
      <c r="C105" s="231">
        <v>2</v>
      </c>
    </row>
    <row r="106" spans="1:3" ht="15.5" x14ac:dyDescent="0.35">
      <c r="A106" s="230" t="s">
        <v>1610</v>
      </c>
      <c r="B106" s="230" t="s">
        <v>1611</v>
      </c>
      <c r="C106" s="231">
        <v>4</v>
      </c>
    </row>
    <row r="107" spans="1:3" ht="31" x14ac:dyDescent="0.35">
      <c r="A107" s="230" t="s">
        <v>1612</v>
      </c>
      <c r="B107" s="230" t="s">
        <v>1613</v>
      </c>
      <c r="C107" s="231">
        <v>5</v>
      </c>
    </row>
    <row r="108" spans="1:3" ht="15.5" x14ac:dyDescent="0.35">
      <c r="A108" s="230" t="s">
        <v>1614</v>
      </c>
      <c r="B108" s="230" t="s">
        <v>1615</v>
      </c>
      <c r="C108" s="231">
        <v>4</v>
      </c>
    </row>
    <row r="109" spans="1:3" ht="15.5" x14ac:dyDescent="0.35">
      <c r="A109" s="230" t="s">
        <v>1616</v>
      </c>
      <c r="B109" s="230" t="s">
        <v>1617</v>
      </c>
      <c r="C109" s="231">
        <v>4</v>
      </c>
    </row>
    <row r="110" spans="1:3" ht="15.5" x14ac:dyDescent="0.35">
      <c r="A110" s="230" t="s">
        <v>1618</v>
      </c>
      <c r="B110" s="230" t="s">
        <v>312</v>
      </c>
      <c r="C110" s="231">
        <v>2</v>
      </c>
    </row>
    <row r="111" spans="1:3" ht="15.5" x14ac:dyDescent="0.35">
      <c r="A111" s="230" t="s">
        <v>1619</v>
      </c>
      <c r="B111" s="230" t="s">
        <v>1620</v>
      </c>
      <c r="C111" s="231">
        <v>4</v>
      </c>
    </row>
    <row r="112" spans="1:3" ht="15.5" x14ac:dyDescent="0.35">
      <c r="A112" s="230" t="s">
        <v>1621</v>
      </c>
      <c r="B112" s="230" t="s">
        <v>1622</v>
      </c>
      <c r="C112" s="231">
        <v>5</v>
      </c>
    </row>
    <row r="113" spans="1:3" ht="15.5" x14ac:dyDescent="0.35">
      <c r="A113" s="230" t="s">
        <v>1623</v>
      </c>
      <c r="B113" s="230" t="s">
        <v>1624</v>
      </c>
      <c r="C113" s="231">
        <v>2</v>
      </c>
    </row>
    <row r="114" spans="1:3" ht="15.5" x14ac:dyDescent="0.35">
      <c r="A114" s="230" t="s">
        <v>1625</v>
      </c>
      <c r="B114" s="230" t="s">
        <v>1626</v>
      </c>
      <c r="C114" s="231">
        <v>5</v>
      </c>
    </row>
    <row r="115" spans="1:3" ht="15.5" x14ac:dyDescent="0.35">
      <c r="A115" s="230" t="s">
        <v>1627</v>
      </c>
      <c r="B115" s="230" t="s">
        <v>1628</v>
      </c>
      <c r="C115" s="231">
        <v>6</v>
      </c>
    </row>
    <row r="116" spans="1:3" ht="15.5" x14ac:dyDescent="0.35">
      <c r="A116" s="230" t="s">
        <v>1629</v>
      </c>
      <c r="B116" s="230" t="s">
        <v>1630</v>
      </c>
      <c r="C116" s="231">
        <v>4</v>
      </c>
    </row>
    <row r="117" spans="1:3" ht="15.5" x14ac:dyDescent="0.35">
      <c r="A117" s="230" t="s">
        <v>1631</v>
      </c>
      <c r="B117" s="230" t="s">
        <v>1632</v>
      </c>
      <c r="C117" s="231">
        <v>5</v>
      </c>
    </row>
    <row r="118" spans="1:3" ht="15.5" x14ac:dyDescent="0.35">
      <c r="A118" s="230" t="s">
        <v>1633</v>
      </c>
      <c r="B118" s="230" t="s">
        <v>1634</v>
      </c>
      <c r="C118" s="231">
        <v>4</v>
      </c>
    </row>
    <row r="119" spans="1:3" ht="15.5" x14ac:dyDescent="0.35">
      <c r="A119" s="230" t="s">
        <v>1635</v>
      </c>
      <c r="B119" s="230" t="s">
        <v>1636</v>
      </c>
      <c r="C119" s="231">
        <v>2</v>
      </c>
    </row>
    <row r="120" spans="1:3" ht="15.5" x14ac:dyDescent="0.35">
      <c r="A120" s="230" t="s">
        <v>1637</v>
      </c>
      <c r="B120" s="230" t="s">
        <v>1638</v>
      </c>
      <c r="C120" s="231">
        <v>2</v>
      </c>
    </row>
    <row r="121" spans="1:3" ht="15.5" x14ac:dyDescent="0.35">
      <c r="A121" s="230" t="s">
        <v>1639</v>
      </c>
      <c r="B121" s="230" t="s">
        <v>1640</v>
      </c>
      <c r="C121" s="231">
        <v>3</v>
      </c>
    </row>
    <row r="122" spans="1:3" ht="15.5" x14ac:dyDescent="0.35">
      <c r="A122" s="230" t="s">
        <v>1641</v>
      </c>
      <c r="B122" s="230" t="s">
        <v>1642</v>
      </c>
      <c r="C122" s="231">
        <v>3</v>
      </c>
    </row>
    <row r="123" spans="1:3" ht="15.5" x14ac:dyDescent="0.35">
      <c r="A123" s="230" t="s">
        <v>1643</v>
      </c>
      <c r="B123" s="230" t="s">
        <v>1644</v>
      </c>
      <c r="C123" s="231">
        <v>5</v>
      </c>
    </row>
    <row r="124" spans="1:3" ht="15.5" x14ac:dyDescent="0.35">
      <c r="A124" s="230" t="s">
        <v>1645</v>
      </c>
      <c r="B124" s="230" t="s">
        <v>1646</v>
      </c>
      <c r="C124" s="231">
        <v>4</v>
      </c>
    </row>
    <row r="125" spans="1:3" ht="15.5" x14ac:dyDescent="0.35">
      <c r="A125" s="230" t="s">
        <v>1647</v>
      </c>
      <c r="B125" s="230" t="s">
        <v>1648</v>
      </c>
      <c r="C125" s="231">
        <v>6</v>
      </c>
    </row>
    <row r="126" spans="1:3" ht="15.5" x14ac:dyDescent="0.35">
      <c r="A126" s="230" t="s">
        <v>1649</v>
      </c>
      <c r="B126" s="230" t="s">
        <v>1650</v>
      </c>
      <c r="C126" s="231">
        <v>6</v>
      </c>
    </row>
    <row r="127" spans="1:3" ht="15.5" x14ac:dyDescent="0.35">
      <c r="A127" s="230" t="s">
        <v>1651</v>
      </c>
      <c r="B127" s="230" t="s">
        <v>1652</v>
      </c>
      <c r="C127" s="231">
        <v>6</v>
      </c>
    </row>
    <row r="128" spans="1:3" ht="31" x14ac:dyDescent="0.35">
      <c r="A128" s="230" t="s">
        <v>1653</v>
      </c>
      <c r="B128" s="230" t="s">
        <v>1654</v>
      </c>
      <c r="C128" s="231">
        <v>5</v>
      </c>
    </row>
    <row r="129" spans="1:3" ht="15.5" x14ac:dyDescent="0.35">
      <c r="A129" s="230" t="s">
        <v>1655</v>
      </c>
      <c r="B129" s="230" t="s">
        <v>1656</v>
      </c>
      <c r="C129" s="231">
        <v>5</v>
      </c>
    </row>
    <row r="130" spans="1:3" ht="15.5" x14ac:dyDescent="0.35">
      <c r="A130" s="230" t="s">
        <v>1657</v>
      </c>
      <c r="B130" s="230" t="s">
        <v>1658</v>
      </c>
      <c r="C130" s="231">
        <v>3</v>
      </c>
    </row>
    <row r="131" spans="1:3" ht="15.5" x14ac:dyDescent="0.35">
      <c r="A131" s="230" t="s">
        <v>508</v>
      </c>
      <c r="B131" s="230" t="s">
        <v>1659</v>
      </c>
      <c r="C131" s="231">
        <v>5</v>
      </c>
    </row>
    <row r="132" spans="1:3" ht="15.5" x14ac:dyDescent="0.35">
      <c r="A132" s="230" t="s">
        <v>1660</v>
      </c>
      <c r="B132" s="230" t="s">
        <v>312</v>
      </c>
      <c r="C132" s="231">
        <v>2</v>
      </c>
    </row>
    <row r="133" spans="1:3" ht="15.5" x14ac:dyDescent="0.35">
      <c r="A133" s="230" t="s">
        <v>1661</v>
      </c>
      <c r="B133" s="230" t="s">
        <v>1662</v>
      </c>
      <c r="C133" s="231">
        <v>4</v>
      </c>
    </row>
    <row r="134" spans="1:3" ht="15.5" x14ac:dyDescent="0.35">
      <c r="A134" s="230" t="s">
        <v>1663</v>
      </c>
      <c r="B134" s="230" t="s">
        <v>1664</v>
      </c>
      <c r="C134" s="231">
        <v>1</v>
      </c>
    </row>
    <row r="135" spans="1:3" ht="15.5" x14ac:dyDescent="0.35">
      <c r="A135" s="230" t="s">
        <v>1665</v>
      </c>
      <c r="B135" s="230" t="s">
        <v>1666</v>
      </c>
      <c r="C135" s="231">
        <v>6</v>
      </c>
    </row>
    <row r="136" spans="1:3" ht="15.5" x14ac:dyDescent="0.35">
      <c r="A136" s="230" t="s">
        <v>1667</v>
      </c>
      <c r="B136" s="230" t="s">
        <v>1668</v>
      </c>
      <c r="C136" s="231">
        <v>5</v>
      </c>
    </row>
    <row r="137" spans="1:3" ht="15.5" x14ac:dyDescent="0.35">
      <c r="A137" s="230" t="s">
        <v>1669</v>
      </c>
      <c r="B137" s="230" t="s">
        <v>1670</v>
      </c>
      <c r="C137" s="231">
        <v>3</v>
      </c>
    </row>
    <row r="138" spans="1:3" ht="15.5" x14ac:dyDescent="0.35">
      <c r="A138" s="230" t="s">
        <v>1671</v>
      </c>
      <c r="B138" s="230" t="s">
        <v>1672</v>
      </c>
      <c r="C138" s="231">
        <v>3</v>
      </c>
    </row>
    <row r="139" spans="1:3" ht="15.5" x14ac:dyDescent="0.35">
      <c r="A139" s="230" t="s">
        <v>1673</v>
      </c>
      <c r="B139" s="230" t="s">
        <v>1674</v>
      </c>
      <c r="C139" s="231">
        <v>4</v>
      </c>
    </row>
    <row r="140" spans="1:3" ht="15.5" x14ac:dyDescent="0.35">
      <c r="A140" s="230" t="s">
        <v>1675</v>
      </c>
      <c r="B140" s="230" t="s">
        <v>1676</v>
      </c>
      <c r="C140" s="231">
        <v>4</v>
      </c>
    </row>
    <row r="141" spans="1:3" ht="15.5" x14ac:dyDescent="0.35">
      <c r="A141" s="230" t="s">
        <v>1677</v>
      </c>
      <c r="B141" s="230" t="s">
        <v>1678</v>
      </c>
      <c r="C141" s="231">
        <v>6</v>
      </c>
    </row>
    <row r="142" spans="1:3" ht="15.5" x14ac:dyDescent="0.35">
      <c r="A142" s="230" t="s">
        <v>1679</v>
      </c>
      <c r="B142" s="230" t="s">
        <v>1680</v>
      </c>
      <c r="C142" s="231">
        <v>3</v>
      </c>
    </row>
    <row r="143" spans="1:3" ht="15.5" x14ac:dyDescent="0.35">
      <c r="A143" s="230" t="s">
        <v>1681</v>
      </c>
      <c r="B143" s="230" t="s">
        <v>1682</v>
      </c>
      <c r="C143" s="231">
        <v>5</v>
      </c>
    </row>
    <row r="144" spans="1:3" ht="15.5" x14ac:dyDescent="0.35">
      <c r="A144" s="230" t="s">
        <v>1683</v>
      </c>
      <c r="B144" s="230" t="s">
        <v>1684</v>
      </c>
      <c r="C144" s="231">
        <v>6</v>
      </c>
    </row>
    <row r="145" spans="1:3" ht="15.5" x14ac:dyDescent="0.35">
      <c r="A145" s="230" t="s">
        <v>1685</v>
      </c>
      <c r="B145" s="230" t="s">
        <v>1686</v>
      </c>
      <c r="C145" s="231">
        <v>4</v>
      </c>
    </row>
    <row r="146" spans="1:3" ht="15.5" x14ac:dyDescent="0.35">
      <c r="A146" s="230" t="s">
        <v>1687</v>
      </c>
      <c r="B146" s="230" t="s">
        <v>1688</v>
      </c>
      <c r="C146" s="231">
        <v>5</v>
      </c>
    </row>
    <row r="147" spans="1:3" ht="15.5" x14ac:dyDescent="0.35">
      <c r="A147" s="230" t="s">
        <v>1689</v>
      </c>
      <c r="B147" s="230" t="s">
        <v>1690</v>
      </c>
      <c r="C147" s="231">
        <v>4</v>
      </c>
    </row>
    <row r="148" spans="1:3" ht="15.5" x14ac:dyDescent="0.35">
      <c r="A148" s="230" t="s">
        <v>1691</v>
      </c>
      <c r="B148" s="230" t="s">
        <v>1692</v>
      </c>
      <c r="C148" s="231">
        <v>4</v>
      </c>
    </row>
    <row r="149" spans="1:3" ht="15.5" x14ac:dyDescent="0.35">
      <c r="A149" s="230" t="s">
        <v>1693</v>
      </c>
      <c r="B149" s="230" t="s">
        <v>1694</v>
      </c>
      <c r="C149" s="231">
        <v>4</v>
      </c>
    </row>
    <row r="150" spans="1:3" ht="15.5" x14ac:dyDescent="0.35">
      <c r="A150" s="230" t="s">
        <v>1695</v>
      </c>
      <c r="B150" s="230" t="s">
        <v>1696</v>
      </c>
      <c r="C150" s="231">
        <v>5</v>
      </c>
    </row>
    <row r="151" spans="1:3" ht="15.5" x14ac:dyDescent="0.35">
      <c r="A151" s="230" t="s">
        <v>1697</v>
      </c>
      <c r="B151" s="230" t="s">
        <v>1698</v>
      </c>
      <c r="C151" s="231">
        <v>6</v>
      </c>
    </row>
    <row r="152" spans="1:3" ht="31" x14ac:dyDescent="0.35">
      <c r="A152" s="230" t="s">
        <v>1699</v>
      </c>
      <c r="B152" s="230" t="s">
        <v>1700</v>
      </c>
      <c r="C152" s="231">
        <v>5</v>
      </c>
    </row>
    <row r="153" spans="1:3" ht="15.5" x14ac:dyDescent="0.35">
      <c r="A153" s="230" t="s">
        <v>1701</v>
      </c>
      <c r="B153" s="230" t="s">
        <v>1702</v>
      </c>
      <c r="C153" s="231">
        <v>7</v>
      </c>
    </row>
    <row r="154" spans="1:3" ht="15.5" x14ac:dyDescent="0.35">
      <c r="A154" s="230" t="s">
        <v>1703</v>
      </c>
      <c r="B154" s="230" t="s">
        <v>1704</v>
      </c>
      <c r="C154" s="231">
        <v>6</v>
      </c>
    </row>
    <row r="155" spans="1:3" ht="15.5" x14ac:dyDescent="0.35">
      <c r="A155" s="230" t="s">
        <v>1705</v>
      </c>
      <c r="B155" s="230" t="s">
        <v>1706</v>
      </c>
      <c r="C155" s="231">
        <v>1</v>
      </c>
    </row>
    <row r="156" spans="1:3" ht="15.5" x14ac:dyDescent="0.35">
      <c r="A156" s="230" t="s">
        <v>1707</v>
      </c>
      <c r="B156" s="230" t="s">
        <v>1708</v>
      </c>
      <c r="C156" s="231">
        <v>6</v>
      </c>
    </row>
    <row r="157" spans="1:3" ht="31" x14ac:dyDescent="0.35">
      <c r="A157" s="230" t="s">
        <v>1709</v>
      </c>
      <c r="B157" s="230" t="s">
        <v>1710</v>
      </c>
      <c r="C157" s="231">
        <v>6</v>
      </c>
    </row>
    <row r="158" spans="1:3" ht="31" x14ac:dyDescent="0.35">
      <c r="A158" s="230" t="s">
        <v>1711</v>
      </c>
      <c r="B158" s="230" t="s">
        <v>1712</v>
      </c>
      <c r="C158" s="231">
        <v>6</v>
      </c>
    </row>
    <row r="159" spans="1:3" ht="15.5" x14ac:dyDescent="0.35">
      <c r="A159" s="230" t="s">
        <v>1713</v>
      </c>
      <c r="B159" s="230" t="s">
        <v>1714</v>
      </c>
      <c r="C159" s="231">
        <v>4</v>
      </c>
    </row>
    <row r="160" spans="1:3" ht="15.5" x14ac:dyDescent="0.35">
      <c r="A160" s="230" t="s">
        <v>1715</v>
      </c>
      <c r="B160" s="230" t="s">
        <v>1716</v>
      </c>
      <c r="C160" s="231">
        <v>6</v>
      </c>
    </row>
    <row r="161" spans="1:3" ht="15.5" x14ac:dyDescent="0.35">
      <c r="A161" s="230" t="s">
        <v>1717</v>
      </c>
      <c r="B161" s="230" t="s">
        <v>1718</v>
      </c>
      <c r="C161" s="231">
        <v>3</v>
      </c>
    </row>
    <row r="162" spans="1:3" ht="15.5" x14ac:dyDescent="0.35">
      <c r="A162" s="230" t="s">
        <v>1719</v>
      </c>
      <c r="B162" s="230" t="s">
        <v>1720</v>
      </c>
      <c r="C162" s="231">
        <v>4</v>
      </c>
    </row>
    <row r="163" spans="1:3" ht="15.5" x14ac:dyDescent="0.35">
      <c r="A163" s="230" t="s">
        <v>1721</v>
      </c>
      <c r="B163" s="230" t="s">
        <v>1722</v>
      </c>
      <c r="C163" s="231">
        <v>5</v>
      </c>
    </row>
    <row r="164" spans="1:3" ht="31" x14ac:dyDescent="0.35">
      <c r="A164" s="230" t="s">
        <v>1723</v>
      </c>
      <c r="B164" s="230" t="s">
        <v>1724</v>
      </c>
      <c r="C164" s="231">
        <v>3</v>
      </c>
    </row>
    <row r="165" spans="1:3" ht="15.5" x14ac:dyDescent="0.35">
      <c r="A165" s="230" t="s">
        <v>1725</v>
      </c>
      <c r="B165" s="230" t="s">
        <v>1726</v>
      </c>
      <c r="C165" s="231">
        <v>5</v>
      </c>
    </row>
    <row r="166" spans="1:3" ht="15.5" x14ac:dyDescent="0.35">
      <c r="A166" s="230" t="s">
        <v>1727</v>
      </c>
      <c r="B166" s="230" t="s">
        <v>1728</v>
      </c>
      <c r="C166" s="231">
        <v>5</v>
      </c>
    </row>
    <row r="167" spans="1:3" ht="15.5" x14ac:dyDescent="0.35">
      <c r="A167" s="230" t="s">
        <v>1729</v>
      </c>
      <c r="B167" s="230" t="s">
        <v>1730</v>
      </c>
      <c r="C167" s="231">
        <v>5</v>
      </c>
    </row>
    <row r="168" spans="1:3" ht="15.5" x14ac:dyDescent="0.35">
      <c r="A168" s="230" t="s">
        <v>1731</v>
      </c>
      <c r="B168" s="230" t="s">
        <v>1732</v>
      </c>
      <c r="C168" s="231">
        <v>5</v>
      </c>
    </row>
    <row r="169" spans="1:3" ht="15.5" x14ac:dyDescent="0.35">
      <c r="A169" s="230" t="s">
        <v>1733</v>
      </c>
      <c r="B169" s="230" t="s">
        <v>1734</v>
      </c>
      <c r="C169" s="231">
        <v>5</v>
      </c>
    </row>
    <row r="170" spans="1:3" ht="15.5" x14ac:dyDescent="0.35">
      <c r="A170" s="230" t="s">
        <v>496</v>
      </c>
      <c r="B170" s="230" t="s">
        <v>915</v>
      </c>
      <c r="C170" s="231">
        <v>5</v>
      </c>
    </row>
    <row r="171" spans="1:3" ht="15.5" x14ac:dyDescent="0.35">
      <c r="A171" s="230" t="s">
        <v>1735</v>
      </c>
      <c r="B171" s="230" t="s">
        <v>1736</v>
      </c>
      <c r="C171" s="231">
        <v>6</v>
      </c>
    </row>
    <row r="172" spans="1:3" ht="15.5" x14ac:dyDescent="0.35">
      <c r="A172" s="230" t="s">
        <v>1737</v>
      </c>
      <c r="B172" s="230" t="s">
        <v>1738</v>
      </c>
      <c r="C172" s="231">
        <v>4</v>
      </c>
    </row>
    <row r="173" spans="1:3" ht="15.5" x14ac:dyDescent="0.35">
      <c r="A173" s="230" t="s">
        <v>1739</v>
      </c>
      <c r="B173" s="230" t="s">
        <v>1740</v>
      </c>
      <c r="C173" s="231">
        <v>3</v>
      </c>
    </row>
    <row r="174" spans="1:3" ht="15.5" x14ac:dyDescent="0.35">
      <c r="A174" s="230" t="s">
        <v>1741</v>
      </c>
      <c r="B174" s="230" t="s">
        <v>1742</v>
      </c>
      <c r="C174" s="231">
        <v>4</v>
      </c>
    </row>
    <row r="175" spans="1:3" ht="15.5" x14ac:dyDescent="0.35">
      <c r="A175" s="230" t="s">
        <v>1743</v>
      </c>
      <c r="B175" s="230" t="s">
        <v>1744</v>
      </c>
      <c r="C175" s="231">
        <v>6</v>
      </c>
    </row>
    <row r="176" spans="1:3" ht="31" x14ac:dyDescent="0.35">
      <c r="A176" s="230" t="s">
        <v>1745</v>
      </c>
      <c r="B176" s="230" t="s">
        <v>1746</v>
      </c>
      <c r="C176" s="231">
        <v>5</v>
      </c>
    </row>
    <row r="177" spans="1:3" ht="15.5" x14ac:dyDescent="0.35">
      <c r="A177" s="230" t="s">
        <v>371</v>
      </c>
      <c r="B177" s="230" t="s">
        <v>1747</v>
      </c>
      <c r="C177" s="231">
        <v>3</v>
      </c>
    </row>
    <row r="178" spans="1:3" ht="15.5" x14ac:dyDescent="0.35">
      <c r="A178" s="230" t="s">
        <v>1748</v>
      </c>
      <c r="B178" s="230" t="s">
        <v>1749</v>
      </c>
      <c r="C178" s="231">
        <v>5</v>
      </c>
    </row>
    <row r="179" spans="1:3" ht="15.5" x14ac:dyDescent="0.35">
      <c r="A179" s="230" t="s">
        <v>334</v>
      </c>
      <c r="B179" s="230" t="s">
        <v>1750</v>
      </c>
      <c r="C179" s="231">
        <v>5</v>
      </c>
    </row>
    <row r="180" spans="1:3" ht="15.5" x14ac:dyDescent="0.35">
      <c r="A180" s="230" t="s">
        <v>973</v>
      </c>
      <c r="B180" s="230" t="s">
        <v>1021</v>
      </c>
      <c r="C180" s="231">
        <v>4</v>
      </c>
    </row>
    <row r="181" spans="1:3" ht="15.5" x14ac:dyDescent="0.35">
      <c r="A181" s="230" t="s">
        <v>1751</v>
      </c>
      <c r="B181" s="230" t="s">
        <v>312</v>
      </c>
      <c r="C181" s="231">
        <v>2</v>
      </c>
    </row>
    <row r="182" spans="1:3" ht="15.5" x14ac:dyDescent="0.35">
      <c r="A182" s="230" t="s">
        <v>985</v>
      </c>
      <c r="B182" s="230" t="s">
        <v>1752</v>
      </c>
      <c r="C182" s="231">
        <v>3</v>
      </c>
    </row>
    <row r="183" spans="1:3" ht="15.5" x14ac:dyDescent="0.35">
      <c r="A183" s="230" t="s">
        <v>1753</v>
      </c>
      <c r="B183" s="230" t="s">
        <v>1754</v>
      </c>
      <c r="C183" s="231">
        <v>3</v>
      </c>
    </row>
    <row r="184" spans="1:3" ht="15.5" x14ac:dyDescent="0.35">
      <c r="A184" s="230" t="s">
        <v>1755</v>
      </c>
      <c r="B184" s="230" t="s">
        <v>1756</v>
      </c>
      <c r="C184" s="231">
        <v>5</v>
      </c>
    </row>
    <row r="185" spans="1:3" ht="15.5" x14ac:dyDescent="0.35">
      <c r="A185" s="230" t="s">
        <v>996</v>
      </c>
      <c r="B185" s="230" t="s">
        <v>997</v>
      </c>
      <c r="C185" s="231">
        <v>5</v>
      </c>
    </row>
    <row r="186" spans="1:3" ht="15.5" x14ac:dyDescent="0.35">
      <c r="A186" s="230" t="s">
        <v>1757</v>
      </c>
      <c r="B186" s="230" t="s">
        <v>1758</v>
      </c>
      <c r="C186" s="231">
        <v>2</v>
      </c>
    </row>
    <row r="187" spans="1:3" ht="15.5" x14ac:dyDescent="0.35">
      <c r="A187" s="230" t="s">
        <v>1759</v>
      </c>
      <c r="B187" s="230" t="s">
        <v>1760</v>
      </c>
      <c r="C187" s="231">
        <v>3</v>
      </c>
    </row>
    <row r="188" spans="1:3" ht="15.5" x14ac:dyDescent="0.35">
      <c r="A188" s="230" t="s">
        <v>1761</v>
      </c>
      <c r="B188" s="230" t="s">
        <v>1762</v>
      </c>
      <c r="C188" s="231">
        <v>4</v>
      </c>
    </row>
    <row r="189" spans="1:3" ht="15.5" x14ac:dyDescent="0.35">
      <c r="A189" s="230" t="s">
        <v>1763</v>
      </c>
      <c r="B189" s="230" t="s">
        <v>1764</v>
      </c>
      <c r="C189" s="231">
        <v>2</v>
      </c>
    </row>
    <row r="190" spans="1:3" ht="15.5" x14ac:dyDescent="0.35">
      <c r="A190" s="230" t="s">
        <v>1765</v>
      </c>
      <c r="B190" s="230" t="s">
        <v>1766</v>
      </c>
      <c r="C190" s="231">
        <v>2</v>
      </c>
    </row>
    <row r="191" spans="1:3" ht="15.5" x14ac:dyDescent="0.35">
      <c r="A191" s="230" t="s">
        <v>1767</v>
      </c>
      <c r="B191" s="230" t="s">
        <v>1768</v>
      </c>
      <c r="C191" s="231">
        <v>5</v>
      </c>
    </row>
    <row r="192" spans="1:3" ht="15.5" x14ac:dyDescent="0.35">
      <c r="A192" s="230" t="s">
        <v>1769</v>
      </c>
      <c r="B192" s="230" t="s">
        <v>312</v>
      </c>
      <c r="C192" s="231">
        <v>2</v>
      </c>
    </row>
    <row r="193" spans="1:3" ht="15.5" x14ac:dyDescent="0.35">
      <c r="A193" s="230" t="s">
        <v>1770</v>
      </c>
      <c r="B193" s="230" t="s">
        <v>1771</v>
      </c>
      <c r="C193" s="231">
        <v>3</v>
      </c>
    </row>
    <row r="194" spans="1:3" ht="31" x14ac:dyDescent="0.35">
      <c r="A194" s="230" t="s">
        <v>1772</v>
      </c>
      <c r="B194" s="230" t="s">
        <v>1773</v>
      </c>
      <c r="C194" s="231">
        <v>3</v>
      </c>
    </row>
    <row r="195" spans="1:3" ht="31" x14ac:dyDescent="0.35">
      <c r="A195" s="230" t="s">
        <v>1774</v>
      </c>
      <c r="B195" s="230" t="s">
        <v>1775</v>
      </c>
      <c r="C195" s="231">
        <v>3</v>
      </c>
    </row>
    <row r="196" spans="1:3" ht="15.5" x14ac:dyDescent="0.35">
      <c r="A196" s="230" t="s">
        <v>1776</v>
      </c>
      <c r="B196" s="230" t="s">
        <v>1777</v>
      </c>
      <c r="C196" s="231">
        <v>5</v>
      </c>
    </row>
    <row r="197" spans="1:3" ht="15.5" x14ac:dyDescent="0.35">
      <c r="A197" s="230" t="s">
        <v>1778</v>
      </c>
      <c r="B197" s="230" t="s">
        <v>1779</v>
      </c>
      <c r="C197" s="231">
        <v>4</v>
      </c>
    </row>
    <row r="198" spans="1:3" ht="15.5" x14ac:dyDescent="0.35">
      <c r="A198" s="230" t="s">
        <v>1780</v>
      </c>
      <c r="B198" s="230" t="s">
        <v>312</v>
      </c>
      <c r="C198" s="231">
        <v>2</v>
      </c>
    </row>
    <row r="199" spans="1:3" ht="15.5" x14ac:dyDescent="0.35">
      <c r="A199" s="230" t="s">
        <v>1781</v>
      </c>
      <c r="B199" s="230" t="s">
        <v>1782</v>
      </c>
      <c r="C199" s="231">
        <v>1</v>
      </c>
    </row>
    <row r="200" spans="1:3" ht="15.5" x14ac:dyDescent="0.35">
      <c r="A200" s="230" t="s">
        <v>1783</v>
      </c>
      <c r="B200" s="230" t="s">
        <v>1784</v>
      </c>
      <c r="C200" s="231">
        <v>4</v>
      </c>
    </row>
    <row r="201" spans="1:3" ht="15.5" x14ac:dyDescent="0.35">
      <c r="A201" s="230" t="s">
        <v>1785</v>
      </c>
      <c r="B201" s="230" t="s">
        <v>1786</v>
      </c>
      <c r="C201" s="231">
        <v>3</v>
      </c>
    </row>
    <row r="202" spans="1:3" ht="15.5" x14ac:dyDescent="0.35">
      <c r="A202" s="230" t="s">
        <v>1787</v>
      </c>
      <c r="B202" s="230" t="s">
        <v>1788</v>
      </c>
      <c r="C202" s="231">
        <v>4</v>
      </c>
    </row>
    <row r="203" spans="1:3" ht="15.5" x14ac:dyDescent="0.35">
      <c r="A203" s="230" t="s">
        <v>1789</v>
      </c>
      <c r="B203" s="230" t="s">
        <v>1790</v>
      </c>
      <c r="C203" s="231">
        <v>4</v>
      </c>
    </row>
    <row r="204" spans="1:3" ht="15.5" x14ac:dyDescent="0.35">
      <c r="A204" s="230" t="s">
        <v>1791</v>
      </c>
      <c r="B204" s="230" t="s">
        <v>1792</v>
      </c>
      <c r="C204" s="231">
        <v>4</v>
      </c>
    </row>
    <row r="205" spans="1:3" ht="15.5" x14ac:dyDescent="0.35">
      <c r="A205" s="230" t="s">
        <v>1793</v>
      </c>
      <c r="B205" s="230" t="s">
        <v>1794</v>
      </c>
      <c r="C205" s="231">
        <v>2</v>
      </c>
    </row>
    <row r="206" spans="1:3" ht="15.5" x14ac:dyDescent="0.35">
      <c r="A206" s="230" t="s">
        <v>1795</v>
      </c>
      <c r="B206" s="230" t="s">
        <v>1796</v>
      </c>
      <c r="C206" s="231">
        <v>3</v>
      </c>
    </row>
    <row r="207" spans="1:3" ht="15.5" x14ac:dyDescent="0.35">
      <c r="A207" s="230" t="s">
        <v>1797</v>
      </c>
      <c r="B207" s="230" t="s">
        <v>1798</v>
      </c>
      <c r="C207" s="231">
        <v>4</v>
      </c>
    </row>
    <row r="208" spans="1:3" ht="15.5" x14ac:dyDescent="0.35">
      <c r="A208" s="230" t="s">
        <v>1799</v>
      </c>
      <c r="B208" s="230" t="s">
        <v>1800</v>
      </c>
      <c r="C208" s="231">
        <v>2</v>
      </c>
    </row>
    <row r="209" spans="1:3" ht="15.5" x14ac:dyDescent="0.35">
      <c r="A209" s="230" t="s">
        <v>1801</v>
      </c>
      <c r="B209" s="230" t="s">
        <v>1802</v>
      </c>
      <c r="C209" s="231">
        <v>4</v>
      </c>
    </row>
    <row r="210" spans="1:3" ht="15.5" x14ac:dyDescent="0.35">
      <c r="A210" s="230" t="s">
        <v>1803</v>
      </c>
      <c r="B210" s="230" t="s">
        <v>1804</v>
      </c>
      <c r="C210" s="231">
        <v>4</v>
      </c>
    </row>
    <row r="211" spans="1:3" ht="15.5" x14ac:dyDescent="0.35">
      <c r="A211" s="230" t="s">
        <v>1805</v>
      </c>
      <c r="B211" s="230" t="s">
        <v>1806</v>
      </c>
      <c r="C211" s="231">
        <v>4</v>
      </c>
    </row>
    <row r="212" spans="1:3" ht="15.5" x14ac:dyDescent="0.35">
      <c r="A212" s="230" t="s">
        <v>1807</v>
      </c>
      <c r="B212" s="230" t="s">
        <v>1808</v>
      </c>
      <c r="C212" s="231">
        <v>3</v>
      </c>
    </row>
    <row r="213" spans="1:3" ht="15.5" x14ac:dyDescent="0.35">
      <c r="A213" s="230" t="s">
        <v>1809</v>
      </c>
      <c r="B213" s="230" t="s">
        <v>312</v>
      </c>
      <c r="C213" s="231">
        <v>2</v>
      </c>
    </row>
    <row r="214" spans="1:3" ht="15.5" x14ac:dyDescent="0.35">
      <c r="A214" s="230" t="s">
        <v>1810</v>
      </c>
      <c r="B214" s="230" t="s">
        <v>1811</v>
      </c>
      <c r="C214" s="231">
        <v>1</v>
      </c>
    </row>
    <row r="215" spans="1:3" ht="15.5" x14ac:dyDescent="0.35">
      <c r="A215" s="230" t="s">
        <v>1812</v>
      </c>
      <c r="B215" s="230" t="s">
        <v>1813</v>
      </c>
      <c r="C215" s="231">
        <v>4</v>
      </c>
    </row>
    <row r="216" spans="1:3" ht="15.5" x14ac:dyDescent="0.35">
      <c r="A216" s="230" t="s">
        <v>1814</v>
      </c>
      <c r="B216" s="230" t="s">
        <v>1815</v>
      </c>
      <c r="C216" s="231">
        <v>4</v>
      </c>
    </row>
    <row r="217" spans="1:3" ht="15.5" x14ac:dyDescent="0.35">
      <c r="A217" s="230" t="s">
        <v>1816</v>
      </c>
      <c r="B217" s="230" t="s">
        <v>1817</v>
      </c>
      <c r="C217" s="231">
        <v>4</v>
      </c>
    </row>
    <row r="218" spans="1:3" ht="31" x14ac:dyDescent="0.35">
      <c r="A218" s="230" t="s">
        <v>1818</v>
      </c>
      <c r="B218" s="230" t="s">
        <v>1819</v>
      </c>
      <c r="C218" s="231">
        <v>4</v>
      </c>
    </row>
    <row r="219" spans="1:3" ht="15.5" x14ac:dyDescent="0.35">
      <c r="A219" s="230" t="s">
        <v>1820</v>
      </c>
      <c r="B219" s="230" t="s">
        <v>1821</v>
      </c>
      <c r="C219" s="231">
        <v>2</v>
      </c>
    </row>
    <row r="220" spans="1:3" ht="15.5" x14ac:dyDescent="0.35">
      <c r="A220" s="230" t="s">
        <v>1822</v>
      </c>
      <c r="B220" s="230" t="s">
        <v>1823</v>
      </c>
      <c r="C220" s="231">
        <v>1</v>
      </c>
    </row>
    <row r="221" spans="1:3" ht="15.5" x14ac:dyDescent="0.35">
      <c r="A221" s="230" t="s">
        <v>1824</v>
      </c>
      <c r="B221" s="230" t="s">
        <v>1825</v>
      </c>
      <c r="C221" s="231">
        <v>1</v>
      </c>
    </row>
    <row r="222" spans="1:3" ht="31" x14ac:dyDescent="0.35">
      <c r="A222" s="230" t="s">
        <v>1826</v>
      </c>
      <c r="B222" s="230" t="s">
        <v>1827</v>
      </c>
      <c r="C222" s="231">
        <v>4</v>
      </c>
    </row>
    <row r="223" spans="1:3" ht="15.5" x14ac:dyDescent="0.35">
      <c r="A223" s="230" t="s">
        <v>1828</v>
      </c>
      <c r="B223" s="230" t="s">
        <v>1829</v>
      </c>
      <c r="C223" s="231">
        <v>7</v>
      </c>
    </row>
    <row r="224" spans="1:3" ht="15.5" x14ac:dyDescent="0.35">
      <c r="A224" s="230" t="s">
        <v>188</v>
      </c>
      <c r="B224" s="230" t="s">
        <v>1830</v>
      </c>
      <c r="C224" s="231">
        <v>5</v>
      </c>
    </row>
    <row r="225" spans="1:3" ht="15.5" x14ac:dyDescent="0.35">
      <c r="A225" s="230" t="s">
        <v>171</v>
      </c>
      <c r="B225" s="230" t="s">
        <v>1831</v>
      </c>
      <c r="C225" s="231">
        <v>6</v>
      </c>
    </row>
    <row r="226" spans="1:3" ht="15.5" x14ac:dyDescent="0.35">
      <c r="A226" s="230" t="s">
        <v>1832</v>
      </c>
      <c r="B226" s="230" t="s">
        <v>1833</v>
      </c>
      <c r="C226" s="231">
        <v>5</v>
      </c>
    </row>
    <row r="227" spans="1:3" ht="15.5" x14ac:dyDescent="0.35">
      <c r="A227" s="230" t="s">
        <v>1834</v>
      </c>
      <c r="B227" s="230" t="s">
        <v>1835</v>
      </c>
      <c r="C227" s="231">
        <v>2</v>
      </c>
    </row>
    <row r="228" spans="1:3" ht="15.5" x14ac:dyDescent="0.35">
      <c r="A228" s="230" t="s">
        <v>196</v>
      </c>
      <c r="B228" s="230" t="s">
        <v>1836</v>
      </c>
      <c r="C228" s="231">
        <v>3</v>
      </c>
    </row>
    <row r="229" spans="1:3" ht="15.5" x14ac:dyDescent="0.35">
      <c r="A229" s="230" t="s">
        <v>1837</v>
      </c>
      <c r="B229" s="230" t="s">
        <v>1838</v>
      </c>
      <c r="C229" s="231">
        <v>1</v>
      </c>
    </row>
    <row r="230" spans="1:3" ht="15.5" x14ac:dyDescent="0.35">
      <c r="A230" s="230" t="s">
        <v>1839</v>
      </c>
      <c r="B230" s="230" t="s">
        <v>1840</v>
      </c>
      <c r="C230" s="231">
        <v>7</v>
      </c>
    </row>
    <row r="231" spans="1:3" ht="15.5" x14ac:dyDescent="0.35">
      <c r="A231" s="230" t="s">
        <v>1841</v>
      </c>
      <c r="B231" s="230" t="s">
        <v>1842</v>
      </c>
      <c r="C231" s="231">
        <v>2</v>
      </c>
    </row>
    <row r="232" spans="1:3" ht="15.5" x14ac:dyDescent="0.35">
      <c r="A232" s="230" t="s">
        <v>382</v>
      </c>
      <c r="B232" s="230" t="s">
        <v>1843</v>
      </c>
      <c r="C232" s="231">
        <v>5</v>
      </c>
    </row>
    <row r="233" spans="1:3" ht="15.5" x14ac:dyDescent="0.35">
      <c r="A233" s="230" t="s">
        <v>1844</v>
      </c>
      <c r="B233" s="230" t="s">
        <v>312</v>
      </c>
      <c r="C233" s="231">
        <v>2</v>
      </c>
    </row>
    <row r="234" spans="1:3" ht="15.5" x14ac:dyDescent="0.35">
      <c r="A234" s="230" t="s">
        <v>1845</v>
      </c>
      <c r="B234" s="230" t="s">
        <v>1846</v>
      </c>
      <c r="C234" s="231">
        <v>6</v>
      </c>
    </row>
    <row r="235" spans="1:3" ht="15.5" x14ac:dyDescent="0.35">
      <c r="A235" s="230" t="s">
        <v>180</v>
      </c>
      <c r="B235" s="230" t="s">
        <v>1847</v>
      </c>
      <c r="C235" s="231">
        <v>4</v>
      </c>
    </row>
    <row r="236" spans="1:3" ht="15.5" x14ac:dyDescent="0.35">
      <c r="A236" s="230" t="s">
        <v>1848</v>
      </c>
      <c r="B236" s="230" t="s">
        <v>1849</v>
      </c>
      <c r="C236" s="231">
        <v>6</v>
      </c>
    </row>
    <row r="237" spans="1:3" ht="15.5" x14ac:dyDescent="0.35">
      <c r="A237" s="230" t="s">
        <v>1850</v>
      </c>
      <c r="B237" s="230" t="s">
        <v>1851</v>
      </c>
      <c r="C237" s="231">
        <v>4</v>
      </c>
    </row>
    <row r="238" spans="1:3" ht="15.5" x14ac:dyDescent="0.35">
      <c r="A238" s="230" t="s">
        <v>1852</v>
      </c>
      <c r="B238" s="230" t="s">
        <v>1853</v>
      </c>
      <c r="C238" s="231">
        <v>6</v>
      </c>
    </row>
    <row r="239" spans="1:3" ht="15.5" x14ac:dyDescent="0.35">
      <c r="A239" s="230" t="s">
        <v>1854</v>
      </c>
      <c r="B239" s="230" t="s">
        <v>1855</v>
      </c>
      <c r="C239" s="231">
        <v>4</v>
      </c>
    </row>
    <row r="240" spans="1:3" ht="15.5" x14ac:dyDescent="0.35">
      <c r="A240" s="230" t="s">
        <v>1856</v>
      </c>
      <c r="B240" s="230" t="s">
        <v>1857</v>
      </c>
      <c r="C240" s="231">
        <v>7</v>
      </c>
    </row>
    <row r="241" spans="1:3" ht="15.5" x14ac:dyDescent="0.35">
      <c r="A241" s="230" t="s">
        <v>1858</v>
      </c>
      <c r="B241" s="230" t="s">
        <v>1859</v>
      </c>
      <c r="C241" s="231">
        <v>8</v>
      </c>
    </row>
    <row r="242" spans="1:3" ht="15.5" x14ac:dyDescent="0.35">
      <c r="A242" s="230" t="s">
        <v>1860</v>
      </c>
      <c r="B242" s="230" t="s">
        <v>1861</v>
      </c>
      <c r="C242" s="231">
        <v>6</v>
      </c>
    </row>
    <row r="243" spans="1:3" ht="15.5" x14ac:dyDescent="0.35">
      <c r="A243" s="230" t="s">
        <v>1862</v>
      </c>
      <c r="B243" s="230" t="s">
        <v>1863</v>
      </c>
      <c r="C243" s="231">
        <v>5</v>
      </c>
    </row>
    <row r="244" spans="1:3" ht="15.5" x14ac:dyDescent="0.35">
      <c r="A244" s="230" t="s">
        <v>742</v>
      </c>
      <c r="B244" s="230" t="s">
        <v>1864</v>
      </c>
      <c r="C244" s="231">
        <v>6</v>
      </c>
    </row>
    <row r="245" spans="1:3" ht="31" x14ac:dyDescent="0.35">
      <c r="A245" s="230" t="s">
        <v>1865</v>
      </c>
      <c r="B245" s="230" t="s">
        <v>1866</v>
      </c>
      <c r="C245" s="231">
        <v>1</v>
      </c>
    </row>
    <row r="246" spans="1:3" ht="15.5" x14ac:dyDescent="0.35">
      <c r="A246" s="230" t="s">
        <v>1867</v>
      </c>
      <c r="B246" s="230" t="s">
        <v>1868</v>
      </c>
      <c r="C246" s="231">
        <v>4</v>
      </c>
    </row>
    <row r="247" spans="1:3" ht="15.5" x14ac:dyDescent="0.35">
      <c r="A247" s="230" t="s">
        <v>1869</v>
      </c>
      <c r="B247" s="230" t="s">
        <v>1870</v>
      </c>
      <c r="C247" s="231">
        <v>5</v>
      </c>
    </row>
    <row r="248" spans="1:3" ht="15.5" x14ac:dyDescent="0.35">
      <c r="A248" s="230" t="s">
        <v>1871</v>
      </c>
      <c r="B248" s="230" t="s">
        <v>312</v>
      </c>
      <c r="C248" s="231">
        <v>2</v>
      </c>
    </row>
    <row r="249" spans="1:3" ht="15.5" x14ac:dyDescent="0.35">
      <c r="A249" s="230" t="s">
        <v>1872</v>
      </c>
      <c r="B249" s="230" t="s">
        <v>1873</v>
      </c>
      <c r="C249" s="231">
        <v>8</v>
      </c>
    </row>
    <row r="250" spans="1:3" ht="15.5" x14ac:dyDescent="0.35">
      <c r="A250" s="230" t="s">
        <v>1874</v>
      </c>
      <c r="B250" s="230" t="s">
        <v>1875</v>
      </c>
      <c r="C250" s="231">
        <v>8</v>
      </c>
    </row>
    <row r="251" spans="1:3" ht="31" x14ac:dyDescent="0.35">
      <c r="A251" s="230" t="s">
        <v>1876</v>
      </c>
      <c r="B251" s="230" t="s">
        <v>1877</v>
      </c>
      <c r="C251" s="231">
        <v>7</v>
      </c>
    </row>
    <row r="252" spans="1:3" ht="15.5" x14ac:dyDescent="0.35">
      <c r="A252" s="230" t="s">
        <v>1878</v>
      </c>
      <c r="B252" s="230" t="s">
        <v>1879</v>
      </c>
      <c r="C252" s="231">
        <v>5</v>
      </c>
    </row>
    <row r="253" spans="1:3" ht="15.5" x14ac:dyDescent="0.35">
      <c r="A253" s="230" t="s">
        <v>1880</v>
      </c>
      <c r="B253" s="230" t="s">
        <v>1881</v>
      </c>
      <c r="C253" s="231">
        <v>7</v>
      </c>
    </row>
    <row r="254" spans="1:3" ht="31" x14ac:dyDescent="0.35">
      <c r="A254" s="230" t="s">
        <v>1882</v>
      </c>
      <c r="B254" s="230" t="s">
        <v>1883</v>
      </c>
      <c r="C254" s="231">
        <v>4</v>
      </c>
    </row>
    <row r="255" spans="1:3" ht="15.5" x14ac:dyDescent="0.35">
      <c r="A255" s="230" t="s">
        <v>1884</v>
      </c>
      <c r="B255" s="230" t="s">
        <v>1885</v>
      </c>
      <c r="C255" s="231">
        <v>4</v>
      </c>
    </row>
    <row r="256" spans="1:3" ht="15.5" x14ac:dyDescent="0.35">
      <c r="A256" s="230" t="s">
        <v>1886</v>
      </c>
      <c r="B256" s="230" t="s">
        <v>1887</v>
      </c>
      <c r="C256" s="231">
        <v>5</v>
      </c>
    </row>
    <row r="257" spans="1:3" ht="15.5" x14ac:dyDescent="0.35">
      <c r="A257" s="230" t="s">
        <v>1888</v>
      </c>
      <c r="B257" s="230" t="s">
        <v>1889</v>
      </c>
      <c r="C257" s="231">
        <v>8</v>
      </c>
    </row>
    <row r="258" spans="1:3" ht="15.5" x14ac:dyDescent="0.35">
      <c r="A258" s="230" t="s">
        <v>1890</v>
      </c>
      <c r="B258" s="230" t="s">
        <v>1891</v>
      </c>
      <c r="C258" s="231">
        <v>4</v>
      </c>
    </row>
    <row r="259" spans="1:3" ht="15.5" x14ac:dyDescent="0.35">
      <c r="A259" s="230" t="s">
        <v>1892</v>
      </c>
      <c r="B259" s="230" t="s">
        <v>312</v>
      </c>
      <c r="C259" s="231">
        <v>3</v>
      </c>
    </row>
    <row r="260" spans="1:3" ht="15.5" x14ac:dyDescent="0.35">
      <c r="A260" s="230" t="s">
        <v>1893</v>
      </c>
      <c r="B260" s="230" t="s">
        <v>1894</v>
      </c>
      <c r="C260" s="231">
        <v>5</v>
      </c>
    </row>
    <row r="261" spans="1:3" ht="15.5" x14ac:dyDescent="0.35">
      <c r="A261" s="230" t="s">
        <v>1895</v>
      </c>
      <c r="B261" s="230" t="s">
        <v>1896</v>
      </c>
      <c r="C261" s="231">
        <v>8</v>
      </c>
    </row>
    <row r="262" spans="1:3" ht="15.5" x14ac:dyDescent="0.35">
      <c r="A262" s="230" t="s">
        <v>1897</v>
      </c>
      <c r="B262" s="230" t="s">
        <v>1898</v>
      </c>
      <c r="C262" s="231">
        <v>5</v>
      </c>
    </row>
    <row r="263" spans="1:3" ht="15.5" x14ac:dyDescent="0.35">
      <c r="A263" s="230" t="s">
        <v>1899</v>
      </c>
      <c r="B263" s="230" t="s">
        <v>1900</v>
      </c>
      <c r="C263" s="231">
        <v>4</v>
      </c>
    </row>
    <row r="264" spans="1:3" ht="15.5" x14ac:dyDescent="0.35">
      <c r="A264" s="230" t="s">
        <v>1901</v>
      </c>
      <c r="B264" s="230" t="s">
        <v>1902</v>
      </c>
      <c r="C264" s="231">
        <v>4</v>
      </c>
    </row>
    <row r="265" spans="1:3" ht="15.5" x14ac:dyDescent="0.35">
      <c r="A265" s="230" t="s">
        <v>1903</v>
      </c>
      <c r="B265" s="230" t="s">
        <v>1904</v>
      </c>
      <c r="C265" s="231">
        <v>5</v>
      </c>
    </row>
    <row r="266" spans="1:3" ht="15.5" x14ac:dyDescent="0.35">
      <c r="A266" s="230" t="s">
        <v>1905</v>
      </c>
      <c r="B266" s="230" t="s">
        <v>1906</v>
      </c>
      <c r="C266" s="231">
        <v>6</v>
      </c>
    </row>
    <row r="267" spans="1:3" ht="15.5" x14ac:dyDescent="0.35">
      <c r="A267" s="230" t="s">
        <v>1907</v>
      </c>
      <c r="B267" s="230" t="s">
        <v>1908</v>
      </c>
      <c r="C267" s="231">
        <v>5</v>
      </c>
    </row>
    <row r="268" spans="1:3" ht="15.5" x14ac:dyDescent="0.35">
      <c r="A268" s="230" t="s">
        <v>1909</v>
      </c>
      <c r="B268" s="230" t="s">
        <v>1910</v>
      </c>
      <c r="C268" s="231">
        <v>6</v>
      </c>
    </row>
    <row r="269" spans="1:3" ht="31" x14ac:dyDescent="0.35">
      <c r="A269" s="230" t="s">
        <v>1911</v>
      </c>
      <c r="B269" s="230" t="s">
        <v>1912</v>
      </c>
      <c r="C269" s="231">
        <v>8</v>
      </c>
    </row>
    <row r="270" spans="1:3" ht="31" x14ac:dyDescent="0.35">
      <c r="A270" s="230" t="s">
        <v>1913</v>
      </c>
      <c r="B270" s="230" t="s">
        <v>1914</v>
      </c>
      <c r="C270" s="231">
        <v>7</v>
      </c>
    </row>
    <row r="271" spans="1:3" ht="15.5" x14ac:dyDescent="0.35">
      <c r="A271" s="230" t="s">
        <v>1915</v>
      </c>
      <c r="B271" s="230" t="s">
        <v>1916</v>
      </c>
      <c r="C271" s="231">
        <v>6</v>
      </c>
    </row>
    <row r="272" spans="1:3" ht="15.5" x14ac:dyDescent="0.35">
      <c r="A272" s="230" t="s">
        <v>1917</v>
      </c>
      <c r="B272" s="230" t="s">
        <v>1918</v>
      </c>
      <c r="C272" s="231">
        <v>8</v>
      </c>
    </row>
    <row r="273" spans="1:3" ht="31" x14ac:dyDescent="0.35">
      <c r="A273" s="230" t="s">
        <v>295</v>
      </c>
      <c r="B273" s="230" t="s">
        <v>1919</v>
      </c>
      <c r="C273" s="231">
        <v>4</v>
      </c>
    </row>
    <row r="274" spans="1:3" ht="15.5" x14ac:dyDescent="0.35">
      <c r="A274" s="230" t="s">
        <v>1920</v>
      </c>
      <c r="B274" s="230" t="s">
        <v>1921</v>
      </c>
      <c r="C274" s="231">
        <v>8</v>
      </c>
    </row>
    <row r="275" spans="1:3" ht="15.5" x14ac:dyDescent="0.35">
      <c r="A275" s="230" t="s">
        <v>1922</v>
      </c>
      <c r="B275" s="230" t="s">
        <v>1923</v>
      </c>
      <c r="C275" s="231">
        <v>6</v>
      </c>
    </row>
    <row r="276" spans="1:3" ht="15.5" x14ac:dyDescent="0.35">
      <c r="A276" s="230" t="s">
        <v>1924</v>
      </c>
      <c r="B276" s="230" t="s">
        <v>1925</v>
      </c>
      <c r="C276" s="231">
        <v>6</v>
      </c>
    </row>
    <row r="277" spans="1:3" ht="15.5" x14ac:dyDescent="0.35">
      <c r="A277" s="230" t="s">
        <v>1926</v>
      </c>
      <c r="B277" s="230" t="s">
        <v>1927</v>
      </c>
      <c r="C277" s="231">
        <v>6</v>
      </c>
    </row>
    <row r="278" spans="1:3" ht="15.5" x14ac:dyDescent="0.35">
      <c r="A278" s="230" t="s">
        <v>1928</v>
      </c>
      <c r="B278" s="230" t="s">
        <v>1929</v>
      </c>
      <c r="C278" s="231">
        <v>4</v>
      </c>
    </row>
    <row r="279" spans="1:3" ht="15.5" x14ac:dyDescent="0.35">
      <c r="A279" s="230" t="s">
        <v>1930</v>
      </c>
      <c r="B279" s="230" t="s">
        <v>312</v>
      </c>
      <c r="C279" s="231">
        <v>2</v>
      </c>
    </row>
    <row r="280" spans="1:3" ht="15.5" x14ac:dyDescent="0.35">
      <c r="A280" s="230" t="s">
        <v>1931</v>
      </c>
      <c r="B280" s="230" t="s">
        <v>1932</v>
      </c>
      <c r="C280" s="231">
        <v>2</v>
      </c>
    </row>
    <row r="281" spans="1:3" ht="15.5" x14ac:dyDescent="0.35">
      <c r="A281" s="230" t="s">
        <v>1933</v>
      </c>
      <c r="B281" s="230" t="s">
        <v>1934</v>
      </c>
      <c r="C281" s="231">
        <v>5</v>
      </c>
    </row>
    <row r="282" spans="1:3" ht="15.5" x14ac:dyDescent="0.35">
      <c r="A282" s="230" t="s">
        <v>1935</v>
      </c>
      <c r="B282" s="230" t="s">
        <v>1936</v>
      </c>
      <c r="C282" s="231">
        <v>5</v>
      </c>
    </row>
    <row r="283" spans="1:3" ht="15.5" x14ac:dyDescent="0.35">
      <c r="A283" s="230" t="s">
        <v>1937</v>
      </c>
      <c r="B283" s="230" t="s">
        <v>1938</v>
      </c>
      <c r="C283" s="231">
        <v>4</v>
      </c>
    </row>
    <row r="284" spans="1:3" ht="31" x14ac:dyDescent="0.35">
      <c r="A284" s="230" t="s">
        <v>1939</v>
      </c>
      <c r="B284" s="230" t="s">
        <v>1940</v>
      </c>
      <c r="C284" s="231">
        <v>4</v>
      </c>
    </row>
    <row r="285" spans="1:3" ht="15.5" x14ac:dyDescent="0.35">
      <c r="A285" s="230" t="s">
        <v>1941</v>
      </c>
      <c r="B285" s="230" t="s">
        <v>1942</v>
      </c>
      <c r="C285" s="231">
        <v>8</v>
      </c>
    </row>
    <row r="286" spans="1:3" ht="31" x14ac:dyDescent="0.35">
      <c r="A286" s="230" t="s">
        <v>1943</v>
      </c>
      <c r="B286" s="230" t="s">
        <v>1944</v>
      </c>
      <c r="C286" s="231">
        <v>7</v>
      </c>
    </row>
    <row r="287" spans="1:3" ht="31" x14ac:dyDescent="0.35">
      <c r="A287" s="230" t="s">
        <v>1945</v>
      </c>
      <c r="B287" s="230" t="s">
        <v>1946</v>
      </c>
      <c r="C287" s="231">
        <v>6</v>
      </c>
    </row>
    <row r="288" spans="1:3" ht="31" x14ac:dyDescent="0.35">
      <c r="A288" s="230" t="s">
        <v>1947</v>
      </c>
      <c r="B288" s="230" t="s">
        <v>1948</v>
      </c>
      <c r="C288" s="231">
        <v>8</v>
      </c>
    </row>
    <row r="289" spans="1:3" ht="31" x14ac:dyDescent="0.35">
      <c r="A289" s="230" t="s">
        <v>1949</v>
      </c>
      <c r="B289" s="230" t="s">
        <v>1950</v>
      </c>
      <c r="C289" s="231">
        <v>7</v>
      </c>
    </row>
    <row r="290" spans="1:3" ht="15.5" x14ac:dyDescent="0.35">
      <c r="A290" s="230" t="s">
        <v>1951</v>
      </c>
      <c r="B290" s="230" t="s">
        <v>1952</v>
      </c>
      <c r="C290" s="231">
        <v>6</v>
      </c>
    </row>
    <row r="291" spans="1:3" ht="31" x14ac:dyDescent="0.35">
      <c r="A291" s="230" t="s">
        <v>1953</v>
      </c>
      <c r="B291" s="230" t="s">
        <v>1954</v>
      </c>
      <c r="C291" s="231">
        <v>4</v>
      </c>
    </row>
    <row r="292" spans="1:3" ht="15.5" x14ac:dyDescent="0.35">
      <c r="A292" s="230" t="s">
        <v>1955</v>
      </c>
      <c r="B292" s="230" t="s">
        <v>1956</v>
      </c>
      <c r="C292" s="231">
        <v>4</v>
      </c>
    </row>
    <row r="293" spans="1:3" ht="15.5" x14ac:dyDescent="0.35">
      <c r="A293" s="230" t="s">
        <v>1957</v>
      </c>
      <c r="B293" s="230" t="s">
        <v>1958</v>
      </c>
      <c r="C293" s="231">
        <v>5</v>
      </c>
    </row>
    <row r="294" spans="1:3" ht="15.5" x14ac:dyDescent="0.35">
      <c r="A294" s="230" t="s">
        <v>1959</v>
      </c>
      <c r="B294" s="230" t="s">
        <v>1960</v>
      </c>
      <c r="C294" s="231">
        <v>1</v>
      </c>
    </row>
    <row r="295" spans="1:3" ht="15.5" x14ac:dyDescent="0.35">
      <c r="A295" s="230" t="s">
        <v>1961</v>
      </c>
      <c r="B295" s="230" t="s">
        <v>1962</v>
      </c>
      <c r="C295" s="231">
        <v>4</v>
      </c>
    </row>
    <row r="296" spans="1:3" ht="15.5" x14ac:dyDescent="0.35">
      <c r="A296" s="230" t="s">
        <v>1963</v>
      </c>
      <c r="B296" s="230" t="s">
        <v>1964</v>
      </c>
      <c r="C296" s="231">
        <v>7</v>
      </c>
    </row>
    <row r="297" spans="1:3" ht="15.5" x14ac:dyDescent="0.35">
      <c r="A297" s="230" t="s">
        <v>807</v>
      </c>
      <c r="B297" s="230" t="s">
        <v>1965</v>
      </c>
      <c r="C297" s="231">
        <v>6</v>
      </c>
    </row>
    <row r="298" spans="1:3" ht="15.5" x14ac:dyDescent="0.35">
      <c r="A298" s="230" t="s">
        <v>1966</v>
      </c>
      <c r="B298" s="230" t="s">
        <v>1967</v>
      </c>
      <c r="C298" s="231">
        <v>5</v>
      </c>
    </row>
    <row r="299" spans="1:3" ht="15.5" x14ac:dyDescent="0.35">
      <c r="A299" s="230" t="s">
        <v>1968</v>
      </c>
      <c r="B299" s="230" t="s">
        <v>1969</v>
      </c>
      <c r="C299" s="231">
        <v>5</v>
      </c>
    </row>
    <row r="300" spans="1:3" ht="15.5" x14ac:dyDescent="0.35">
      <c r="A300" s="230" t="s">
        <v>1970</v>
      </c>
      <c r="B300" s="230" t="s">
        <v>1971</v>
      </c>
      <c r="C300" s="231">
        <v>3</v>
      </c>
    </row>
    <row r="301" spans="1:3" ht="15.5" x14ac:dyDescent="0.35">
      <c r="A301" s="230" t="s">
        <v>1972</v>
      </c>
      <c r="B301" s="230" t="s">
        <v>1973</v>
      </c>
      <c r="C301" s="231">
        <v>6</v>
      </c>
    </row>
    <row r="302" spans="1:3" ht="15.5" x14ac:dyDescent="0.35">
      <c r="A302" s="230" t="s">
        <v>1974</v>
      </c>
      <c r="B302" s="230" t="s">
        <v>1975</v>
      </c>
      <c r="C302" s="231">
        <v>5</v>
      </c>
    </row>
    <row r="303" spans="1:3" ht="15.5" x14ac:dyDescent="0.35">
      <c r="A303" s="230" t="s">
        <v>1976</v>
      </c>
      <c r="B303" s="230" t="s">
        <v>1977</v>
      </c>
      <c r="C303" s="231">
        <v>5</v>
      </c>
    </row>
    <row r="304" spans="1:3" ht="15.5" x14ac:dyDescent="0.35">
      <c r="A304" s="230" t="s">
        <v>1978</v>
      </c>
      <c r="B304" s="230" t="s">
        <v>1979</v>
      </c>
      <c r="C304" s="231">
        <v>6</v>
      </c>
    </row>
    <row r="305" spans="1:3" ht="15.5" x14ac:dyDescent="0.35">
      <c r="A305" s="230" t="s">
        <v>1980</v>
      </c>
      <c r="B305" s="230" t="s">
        <v>1981</v>
      </c>
      <c r="C305" s="231">
        <v>5</v>
      </c>
    </row>
    <row r="306" spans="1:3" ht="15.5" x14ac:dyDescent="0.35">
      <c r="A306" s="230" t="s">
        <v>1982</v>
      </c>
      <c r="B306" s="230" t="s">
        <v>1983</v>
      </c>
      <c r="C306" s="231">
        <v>5</v>
      </c>
    </row>
    <row r="307" spans="1:3" ht="15.5" x14ac:dyDescent="0.35">
      <c r="A307" s="230" t="s">
        <v>1984</v>
      </c>
      <c r="B307" s="230" t="s">
        <v>312</v>
      </c>
      <c r="C307" s="231">
        <v>2</v>
      </c>
    </row>
    <row r="308" spans="1:3" ht="15.5" x14ac:dyDescent="0.35">
      <c r="A308" s="230" t="s">
        <v>1985</v>
      </c>
      <c r="B308" s="230" t="s">
        <v>1986</v>
      </c>
      <c r="C308" s="231">
        <v>1</v>
      </c>
    </row>
    <row r="309" spans="1:3" ht="15.5" x14ac:dyDescent="0.35">
      <c r="A309" s="230" t="s">
        <v>1987</v>
      </c>
      <c r="B309" s="230" t="s">
        <v>1988</v>
      </c>
      <c r="C309" s="231">
        <v>4</v>
      </c>
    </row>
    <row r="310" spans="1:3" ht="15.5" x14ac:dyDescent="0.35">
      <c r="A310" s="230" t="s">
        <v>1989</v>
      </c>
      <c r="B310" s="230" t="s">
        <v>1990</v>
      </c>
      <c r="C310" s="231">
        <v>5</v>
      </c>
    </row>
    <row r="311" spans="1:3" ht="15.5" x14ac:dyDescent="0.35">
      <c r="A311" s="230" t="s">
        <v>1991</v>
      </c>
      <c r="B311" s="230" t="s">
        <v>1992</v>
      </c>
      <c r="C311" s="231">
        <v>3</v>
      </c>
    </row>
    <row r="312" spans="1:3" ht="15.5" x14ac:dyDescent="0.35">
      <c r="A312" s="230" t="s">
        <v>1993</v>
      </c>
      <c r="B312" s="230" t="s">
        <v>1994</v>
      </c>
      <c r="C312" s="231">
        <v>6</v>
      </c>
    </row>
    <row r="313" spans="1:3" ht="15.5" x14ac:dyDescent="0.35">
      <c r="A313" s="230" t="s">
        <v>1995</v>
      </c>
      <c r="B313" s="230" t="s">
        <v>1996</v>
      </c>
      <c r="C313" s="231">
        <v>4</v>
      </c>
    </row>
    <row r="314" spans="1:3" ht="15.5" x14ac:dyDescent="0.35">
      <c r="A314" s="230" t="s">
        <v>1997</v>
      </c>
      <c r="B314" s="230" t="s">
        <v>1998</v>
      </c>
      <c r="C314" s="231">
        <v>5</v>
      </c>
    </row>
    <row r="315" spans="1:3" ht="15.5" x14ac:dyDescent="0.35">
      <c r="A315" s="230" t="s">
        <v>1999</v>
      </c>
      <c r="B315" s="230" t="s">
        <v>2000</v>
      </c>
      <c r="C315" s="231">
        <v>4</v>
      </c>
    </row>
    <row r="316" spans="1:3" ht="15.5" x14ac:dyDescent="0.35">
      <c r="A316" s="230" t="s">
        <v>2001</v>
      </c>
      <c r="B316" s="230" t="s">
        <v>2002</v>
      </c>
      <c r="C316" s="231">
        <v>6</v>
      </c>
    </row>
    <row r="317" spans="1:3" ht="15.5" x14ac:dyDescent="0.35">
      <c r="A317" s="230" t="s">
        <v>2003</v>
      </c>
      <c r="B317" s="230" t="s">
        <v>2004</v>
      </c>
      <c r="C317" s="231">
        <v>6</v>
      </c>
    </row>
    <row r="318" spans="1:3" ht="15.5" x14ac:dyDescent="0.35">
      <c r="A318" s="230" t="s">
        <v>1361</v>
      </c>
      <c r="B318" s="230" t="s">
        <v>2005</v>
      </c>
      <c r="C318" s="231">
        <v>4</v>
      </c>
    </row>
    <row r="319" spans="1:3" ht="15.5" x14ac:dyDescent="0.35">
      <c r="A319" s="230" t="s">
        <v>2006</v>
      </c>
      <c r="B319" s="230" t="s">
        <v>2007</v>
      </c>
      <c r="C319" s="231">
        <v>6</v>
      </c>
    </row>
    <row r="320" spans="1:3" ht="15.5" x14ac:dyDescent="0.35">
      <c r="A320" s="230" t="s">
        <v>2008</v>
      </c>
      <c r="B320" s="230" t="s">
        <v>2009</v>
      </c>
      <c r="C320" s="231">
        <v>3</v>
      </c>
    </row>
    <row r="321" spans="1:3" ht="15.5" x14ac:dyDescent="0.35">
      <c r="A321" s="230" t="s">
        <v>2010</v>
      </c>
      <c r="B321" s="230" t="s">
        <v>2011</v>
      </c>
      <c r="C321" s="231">
        <v>5</v>
      </c>
    </row>
    <row r="322" spans="1:3" ht="15.5" x14ac:dyDescent="0.35">
      <c r="A322" s="230" t="s">
        <v>2012</v>
      </c>
      <c r="B322" s="230" t="s">
        <v>2013</v>
      </c>
      <c r="C322" s="231">
        <v>4</v>
      </c>
    </row>
    <row r="323" spans="1:3" ht="15.5" x14ac:dyDescent="0.35">
      <c r="A323" s="230" t="s">
        <v>2014</v>
      </c>
      <c r="B323" s="230" t="s">
        <v>2015</v>
      </c>
      <c r="C323" s="231">
        <v>3</v>
      </c>
    </row>
    <row r="324" spans="1:3" ht="15.5" x14ac:dyDescent="0.35">
      <c r="A324" s="230" t="s">
        <v>2016</v>
      </c>
      <c r="B324" s="230" t="s">
        <v>2017</v>
      </c>
      <c r="C324" s="231">
        <v>4</v>
      </c>
    </row>
    <row r="325" spans="1:3" ht="15.5" x14ac:dyDescent="0.35">
      <c r="A325" s="230" t="s">
        <v>2018</v>
      </c>
      <c r="B325" s="230" t="s">
        <v>2019</v>
      </c>
      <c r="C325" s="231">
        <v>5</v>
      </c>
    </row>
    <row r="326" spans="1:3" ht="15.5" x14ac:dyDescent="0.35">
      <c r="A326" s="230" t="s">
        <v>2020</v>
      </c>
      <c r="B326" s="230" t="s">
        <v>2021</v>
      </c>
      <c r="C326" s="231">
        <v>4</v>
      </c>
    </row>
    <row r="327" spans="1:3" ht="15.5" x14ac:dyDescent="0.35">
      <c r="A327" s="230" t="s">
        <v>2022</v>
      </c>
      <c r="B327" s="230" t="s">
        <v>2023</v>
      </c>
      <c r="C327" s="231">
        <v>5</v>
      </c>
    </row>
    <row r="328" spans="1:3" ht="15.5" x14ac:dyDescent="0.35">
      <c r="A328" s="230" t="s">
        <v>2024</v>
      </c>
      <c r="B328" s="230" t="s">
        <v>2025</v>
      </c>
      <c r="C328" s="231">
        <v>4</v>
      </c>
    </row>
    <row r="329" spans="1:3" ht="15.5" x14ac:dyDescent="0.35">
      <c r="A329" s="230" t="s">
        <v>2026</v>
      </c>
      <c r="B329" s="230" t="s">
        <v>2027</v>
      </c>
      <c r="C329" s="231">
        <v>4</v>
      </c>
    </row>
    <row r="330" spans="1:3" ht="15.5" x14ac:dyDescent="0.35">
      <c r="A330" s="230" t="s">
        <v>2028</v>
      </c>
      <c r="B330" s="230" t="s">
        <v>2029</v>
      </c>
      <c r="C330" s="231">
        <v>5</v>
      </c>
    </row>
    <row r="331" spans="1:3" ht="31" x14ac:dyDescent="0.35">
      <c r="A331" s="230" t="s">
        <v>2030</v>
      </c>
      <c r="B331" s="230" t="s">
        <v>2031</v>
      </c>
      <c r="C331" s="231">
        <v>6</v>
      </c>
    </row>
    <row r="332" spans="1:3" ht="15.5" x14ac:dyDescent="0.35">
      <c r="A332" s="230" t="s">
        <v>2032</v>
      </c>
      <c r="B332" s="230" t="s">
        <v>2033</v>
      </c>
      <c r="C332" s="231">
        <v>5</v>
      </c>
    </row>
    <row r="333" spans="1:3" ht="15.5" x14ac:dyDescent="0.35">
      <c r="A333" s="230" t="s">
        <v>2034</v>
      </c>
      <c r="B333" s="230" t="s">
        <v>2035</v>
      </c>
      <c r="C333" s="231">
        <v>5</v>
      </c>
    </row>
    <row r="334" spans="1:3" ht="15.5" x14ac:dyDescent="0.35">
      <c r="A334" s="230" t="s">
        <v>2036</v>
      </c>
      <c r="B334" s="230" t="s">
        <v>2037</v>
      </c>
      <c r="C334" s="231">
        <v>6</v>
      </c>
    </row>
    <row r="335" spans="1:3" ht="15.5" x14ac:dyDescent="0.35">
      <c r="A335" s="230" t="s">
        <v>2038</v>
      </c>
      <c r="B335" s="230" t="s">
        <v>2039</v>
      </c>
      <c r="C335" s="231">
        <v>5</v>
      </c>
    </row>
    <row r="336" spans="1:3" ht="15.5" x14ac:dyDescent="0.35">
      <c r="A336" s="230" t="s">
        <v>2040</v>
      </c>
      <c r="B336" s="230" t="s">
        <v>2041</v>
      </c>
      <c r="C336" s="231">
        <v>5</v>
      </c>
    </row>
    <row r="337" spans="1:3" ht="15.5" x14ac:dyDescent="0.35">
      <c r="A337" s="230" t="s">
        <v>2042</v>
      </c>
      <c r="B337" s="230" t="s">
        <v>2043</v>
      </c>
      <c r="C337" s="231">
        <v>6</v>
      </c>
    </row>
    <row r="338" spans="1:3" ht="15.5" x14ac:dyDescent="0.35">
      <c r="A338" s="230" t="s">
        <v>2044</v>
      </c>
      <c r="B338" s="230" t="s">
        <v>2045</v>
      </c>
      <c r="C338" s="231">
        <v>6</v>
      </c>
    </row>
    <row r="339" spans="1:3" ht="15.5" x14ac:dyDescent="0.35">
      <c r="A339" s="230" t="s">
        <v>2046</v>
      </c>
      <c r="B339" s="230" t="s">
        <v>2047</v>
      </c>
      <c r="C339" s="231">
        <v>6</v>
      </c>
    </row>
    <row r="340" spans="1:3" ht="15.5" x14ac:dyDescent="0.35">
      <c r="A340" s="230" t="s">
        <v>2048</v>
      </c>
      <c r="B340" s="230" t="s">
        <v>2049</v>
      </c>
      <c r="C340" s="231">
        <v>6</v>
      </c>
    </row>
    <row r="341" spans="1:3" ht="15.5" x14ac:dyDescent="0.35">
      <c r="A341" s="230" t="s">
        <v>2050</v>
      </c>
      <c r="B341" s="230" t="s">
        <v>2051</v>
      </c>
      <c r="C341" s="231">
        <v>6</v>
      </c>
    </row>
    <row r="342" spans="1:3" ht="15.5" x14ac:dyDescent="0.35">
      <c r="A342" s="230" t="s">
        <v>2052</v>
      </c>
      <c r="B342" s="230" t="s">
        <v>2053</v>
      </c>
      <c r="C342" s="231">
        <v>5</v>
      </c>
    </row>
    <row r="343" spans="1:3" ht="15.5" x14ac:dyDescent="0.35">
      <c r="A343" s="230" t="s">
        <v>2054</v>
      </c>
      <c r="B343" s="230" t="s">
        <v>2055</v>
      </c>
      <c r="C343" s="231">
        <v>6</v>
      </c>
    </row>
    <row r="344" spans="1:3" ht="15.5" x14ac:dyDescent="0.35">
      <c r="A344" s="230" t="s">
        <v>482</v>
      </c>
      <c r="B344" s="230" t="s">
        <v>2056</v>
      </c>
      <c r="C344" s="231">
        <v>5</v>
      </c>
    </row>
    <row r="345" spans="1:3" ht="15.5" x14ac:dyDescent="0.35">
      <c r="A345" s="230" t="s">
        <v>2057</v>
      </c>
      <c r="B345" s="230" t="s">
        <v>2058</v>
      </c>
      <c r="C345" s="231">
        <v>6</v>
      </c>
    </row>
    <row r="346" spans="1:3" ht="15.5" x14ac:dyDescent="0.35">
      <c r="A346" s="230" t="s">
        <v>2059</v>
      </c>
      <c r="B346" s="230" t="s">
        <v>2060</v>
      </c>
      <c r="C346" s="231">
        <v>6</v>
      </c>
    </row>
    <row r="347" spans="1:3" ht="15.5" x14ac:dyDescent="0.35">
      <c r="A347" s="230" t="s">
        <v>2061</v>
      </c>
      <c r="B347" s="230" t="s">
        <v>2062</v>
      </c>
      <c r="C347" s="231">
        <v>4</v>
      </c>
    </row>
    <row r="348" spans="1:3" ht="15.5" x14ac:dyDescent="0.35">
      <c r="A348" s="230" t="s">
        <v>2063</v>
      </c>
      <c r="B348" s="230" t="s">
        <v>2064</v>
      </c>
      <c r="C348" s="231">
        <v>5</v>
      </c>
    </row>
    <row r="349" spans="1:3" ht="15.5" x14ac:dyDescent="0.35">
      <c r="A349" s="230" t="s">
        <v>2065</v>
      </c>
      <c r="B349" s="230" t="s">
        <v>2066</v>
      </c>
      <c r="C349" s="231">
        <v>4</v>
      </c>
    </row>
    <row r="350" spans="1:3" ht="15.5" x14ac:dyDescent="0.35">
      <c r="A350" s="230" t="s">
        <v>2067</v>
      </c>
      <c r="B350" s="230" t="s">
        <v>2068</v>
      </c>
      <c r="C350" s="231">
        <v>3</v>
      </c>
    </row>
    <row r="351" spans="1:3" ht="15.5" x14ac:dyDescent="0.35">
      <c r="A351" s="230" t="s">
        <v>2069</v>
      </c>
      <c r="B351" s="230" t="s">
        <v>2070</v>
      </c>
      <c r="C351" s="231">
        <v>2</v>
      </c>
    </row>
    <row r="352" spans="1:3" ht="15.5" x14ac:dyDescent="0.35">
      <c r="A352" s="230" t="s">
        <v>2071</v>
      </c>
      <c r="B352" s="230" t="s">
        <v>2072</v>
      </c>
      <c r="C352" s="231">
        <v>3</v>
      </c>
    </row>
    <row r="353" spans="1:3" ht="15.5" x14ac:dyDescent="0.35">
      <c r="A353" s="230" t="s">
        <v>2073</v>
      </c>
      <c r="B353" s="230" t="s">
        <v>312</v>
      </c>
      <c r="C353" s="231">
        <v>2</v>
      </c>
    </row>
    <row r="354" spans="1:3" ht="15.5" x14ac:dyDescent="0.35">
      <c r="A354" s="230" t="s">
        <v>2074</v>
      </c>
      <c r="B354" s="230" t="s">
        <v>2075</v>
      </c>
      <c r="C354" s="231">
        <v>7</v>
      </c>
    </row>
    <row r="355" spans="1:3" ht="15.5" x14ac:dyDescent="0.35">
      <c r="A355" s="230" t="s">
        <v>2076</v>
      </c>
      <c r="B355" s="230" t="s">
        <v>2077</v>
      </c>
      <c r="C355" s="231">
        <v>6</v>
      </c>
    </row>
    <row r="356" spans="1:3" ht="15.5" x14ac:dyDescent="0.35">
      <c r="A356" s="230" t="s">
        <v>2078</v>
      </c>
      <c r="B356" s="230" t="s">
        <v>2079</v>
      </c>
      <c r="C356" s="231">
        <v>7</v>
      </c>
    </row>
    <row r="357" spans="1:3" ht="15.5" x14ac:dyDescent="0.35">
      <c r="A357" s="230" t="s">
        <v>2080</v>
      </c>
      <c r="B357" s="230" t="s">
        <v>2081</v>
      </c>
      <c r="C357" s="231">
        <v>5</v>
      </c>
    </row>
    <row r="358" spans="1:3" ht="15.5" x14ac:dyDescent="0.35">
      <c r="A358" s="230" t="s">
        <v>2082</v>
      </c>
      <c r="B358" s="230" t="s">
        <v>2083</v>
      </c>
      <c r="C358" s="231">
        <v>5</v>
      </c>
    </row>
    <row r="359" spans="1:3" ht="15.5" x14ac:dyDescent="0.35">
      <c r="A359" s="230" t="s">
        <v>2084</v>
      </c>
      <c r="B359" s="230" t="s">
        <v>2085</v>
      </c>
      <c r="C359" s="231">
        <v>6</v>
      </c>
    </row>
    <row r="360" spans="1:3" ht="15.5" x14ac:dyDescent="0.35">
      <c r="A360" s="230" t="s">
        <v>2086</v>
      </c>
      <c r="B360" s="230" t="s">
        <v>2087</v>
      </c>
      <c r="C360" s="231">
        <v>5</v>
      </c>
    </row>
    <row r="361" spans="1:3" ht="15.5" x14ac:dyDescent="0.35">
      <c r="A361" s="230" t="s">
        <v>2088</v>
      </c>
      <c r="B361" s="230" t="s">
        <v>2089</v>
      </c>
      <c r="C361" s="231">
        <v>4</v>
      </c>
    </row>
    <row r="362" spans="1:3" ht="15.5" x14ac:dyDescent="0.35">
      <c r="A362" s="230" t="s">
        <v>140</v>
      </c>
      <c r="B362" s="230" t="s">
        <v>2090</v>
      </c>
      <c r="C362" s="231">
        <v>2</v>
      </c>
    </row>
    <row r="363" spans="1:3" ht="15.5" x14ac:dyDescent="0.35">
      <c r="A363" s="230" t="s">
        <v>2091</v>
      </c>
      <c r="B363" s="230" t="s">
        <v>2092</v>
      </c>
      <c r="C363" s="231">
        <v>4</v>
      </c>
    </row>
    <row r="364" spans="1:3" ht="15.5" x14ac:dyDescent="0.35">
      <c r="A364" s="230" t="s">
        <v>2093</v>
      </c>
      <c r="B364" s="230" t="s">
        <v>2094</v>
      </c>
      <c r="C364" s="231">
        <v>4</v>
      </c>
    </row>
    <row r="365" spans="1:3" ht="15.5" x14ac:dyDescent="0.35">
      <c r="A365" s="230" t="s">
        <v>2095</v>
      </c>
      <c r="B365" s="230" t="s">
        <v>2096</v>
      </c>
      <c r="C365" s="231">
        <v>5</v>
      </c>
    </row>
    <row r="366" spans="1:3" ht="15.5" x14ac:dyDescent="0.35">
      <c r="A366" s="230" t="s">
        <v>2097</v>
      </c>
      <c r="B366" s="230" t="s">
        <v>2098</v>
      </c>
      <c r="C366" s="231">
        <v>2</v>
      </c>
    </row>
    <row r="367" spans="1:3" ht="15.5" x14ac:dyDescent="0.35">
      <c r="A367" s="230" t="s">
        <v>2099</v>
      </c>
      <c r="B367" s="230" t="s">
        <v>2100</v>
      </c>
      <c r="C367" s="231">
        <v>4</v>
      </c>
    </row>
    <row r="368" spans="1:3" ht="15.5" x14ac:dyDescent="0.35">
      <c r="A368" s="230" t="s">
        <v>2101</v>
      </c>
      <c r="B368" s="230" t="s">
        <v>2102</v>
      </c>
      <c r="C368" s="231">
        <v>4</v>
      </c>
    </row>
    <row r="369" spans="1:3" ht="15.5" x14ac:dyDescent="0.35">
      <c r="A369" s="230" t="s">
        <v>2103</v>
      </c>
      <c r="B369" s="230" t="s">
        <v>2104</v>
      </c>
      <c r="C369" s="231">
        <v>5</v>
      </c>
    </row>
    <row r="370" spans="1:3" ht="15.5" x14ac:dyDescent="0.35">
      <c r="A370" s="230" t="s">
        <v>2105</v>
      </c>
      <c r="B370" s="230" t="s">
        <v>2106</v>
      </c>
      <c r="C370" s="231">
        <v>8</v>
      </c>
    </row>
    <row r="371" spans="1:3" ht="15.5" x14ac:dyDescent="0.35">
      <c r="A371" s="230" t="s">
        <v>2107</v>
      </c>
      <c r="B371" s="230" t="s">
        <v>2108</v>
      </c>
      <c r="C371" s="231">
        <v>3</v>
      </c>
    </row>
    <row r="372" spans="1:3" ht="15.5" x14ac:dyDescent="0.35">
      <c r="A372" s="230" t="s">
        <v>2109</v>
      </c>
      <c r="B372" s="230" t="s">
        <v>2110</v>
      </c>
      <c r="C372" s="231">
        <v>4</v>
      </c>
    </row>
    <row r="373" spans="1:3" ht="15.5" x14ac:dyDescent="0.35">
      <c r="A373" s="230" t="s">
        <v>2111</v>
      </c>
      <c r="B373" s="230" t="s">
        <v>2112</v>
      </c>
      <c r="C373" s="231">
        <v>4</v>
      </c>
    </row>
    <row r="374" spans="1:3" ht="31" x14ac:dyDescent="0.35">
      <c r="A374" s="230" t="s">
        <v>2113</v>
      </c>
      <c r="B374" s="230" t="s">
        <v>2114</v>
      </c>
      <c r="C374" s="231">
        <v>4</v>
      </c>
    </row>
    <row r="375" spans="1:3" ht="15.5" x14ac:dyDescent="0.35">
      <c r="A375" s="230" t="s">
        <v>2115</v>
      </c>
      <c r="B375" s="230" t="s">
        <v>2116</v>
      </c>
      <c r="C375" s="231">
        <v>5</v>
      </c>
    </row>
    <row r="376" spans="1:3" ht="15.5" x14ac:dyDescent="0.35">
      <c r="A376" s="230" t="s">
        <v>2117</v>
      </c>
      <c r="B376" s="230" t="s">
        <v>2118</v>
      </c>
      <c r="C376" s="231">
        <v>5</v>
      </c>
    </row>
    <row r="377" spans="1:3" ht="15.5" x14ac:dyDescent="0.35">
      <c r="A377" s="230" t="s">
        <v>2119</v>
      </c>
      <c r="B377" s="230" t="s">
        <v>2120</v>
      </c>
      <c r="C377" s="231">
        <v>5</v>
      </c>
    </row>
    <row r="378" spans="1:3" ht="15.5" x14ac:dyDescent="0.35">
      <c r="A378" s="230" t="s">
        <v>2121</v>
      </c>
      <c r="B378" s="230" t="s">
        <v>2122</v>
      </c>
      <c r="C378" s="231">
        <v>4</v>
      </c>
    </row>
    <row r="379" spans="1:3" ht="15.5" x14ac:dyDescent="0.35">
      <c r="A379" s="230" t="s">
        <v>2123</v>
      </c>
      <c r="B379" s="230" t="s">
        <v>2124</v>
      </c>
      <c r="C379" s="231">
        <v>6</v>
      </c>
    </row>
    <row r="380" spans="1:3" ht="15.5" x14ac:dyDescent="0.35">
      <c r="A380" s="230" t="s">
        <v>2125</v>
      </c>
      <c r="B380" s="230" t="s">
        <v>2126</v>
      </c>
      <c r="C380" s="231">
        <v>4</v>
      </c>
    </row>
    <row r="381" spans="1:3" ht="15.5" x14ac:dyDescent="0.35">
      <c r="A381" s="230" t="s">
        <v>2127</v>
      </c>
      <c r="B381" s="230" t="s">
        <v>312</v>
      </c>
      <c r="C381" s="231">
        <v>2</v>
      </c>
    </row>
    <row r="382" spans="1:3" ht="15.5" x14ac:dyDescent="0.35">
      <c r="A382" s="230" t="s">
        <v>2128</v>
      </c>
      <c r="B382" s="230" t="s">
        <v>2129</v>
      </c>
      <c r="C382" s="231">
        <v>4</v>
      </c>
    </row>
    <row r="383" spans="1:3" ht="15.5" x14ac:dyDescent="0.35">
      <c r="A383" s="230" t="s">
        <v>2130</v>
      </c>
      <c r="B383" s="230" t="s">
        <v>2131</v>
      </c>
      <c r="C383" s="231">
        <v>1</v>
      </c>
    </row>
    <row r="384" spans="1:3" ht="15.5" x14ac:dyDescent="0.35">
      <c r="A384" s="230" t="s">
        <v>2132</v>
      </c>
      <c r="B384" s="230" t="s">
        <v>2133</v>
      </c>
      <c r="C384" s="231">
        <v>4</v>
      </c>
    </row>
    <row r="385" spans="1:3" ht="15.5" x14ac:dyDescent="0.35">
      <c r="A385" s="230" t="s">
        <v>2134</v>
      </c>
      <c r="B385" s="230" t="s">
        <v>2135</v>
      </c>
      <c r="C385" s="231">
        <v>3</v>
      </c>
    </row>
    <row r="386" spans="1:3" ht="15.5" x14ac:dyDescent="0.35">
      <c r="A386" s="230" t="s">
        <v>2136</v>
      </c>
      <c r="B386" s="230" t="s">
        <v>2137</v>
      </c>
      <c r="C386" s="231">
        <v>5</v>
      </c>
    </row>
    <row r="387" spans="1:3" ht="15.5" x14ac:dyDescent="0.35">
      <c r="A387" s="230" t="s">
        <v>2138</v>
      </c>
      <c r="B387" s="230" t="s">
        <v>2139</v>
      </c>
      <c r="C387" s="231">
        <v>4</v>
      </c>
    </row>
    <row r="388" spans="1:3" ht="15.5" x14ac:dyDescent="0.35">
      <c r="A388" s="230" t="s">
        <v>2140</v>
      </c>
      <c r="B388" s="230" t="s">
        <v>2141</v>
      </c>
      <c r="C388" s="231">
        <v>4</v>
      </c>
    </row>
    <row r="389" spans="1:3" ht="15.5" x14ac:dyDescent="0.35">
      <c r="A389" s="230" t="s">
        <v>2142</v>
      </c>
      <c r="B389" s="230" t="s">
        <v>2143</v>
      </c>
      <c r="C389" s="231">
        <v>5</v>
      </c>
    </row>
    <row r="390" spans="1:3" ht="15.5" x14ac:dyDescent="0.35">
      <c r="A390" s="230" t="s">
        <v>2144</v>
      </c>
      <c r="B390" s="230" t="s">
        <v>2145</v>
      </c>
      <c r="C390" s="231">
        <v>1</v>
      </c>
    </row>
    <row r="391" spans="1:3" ht="15.5" x14ac:dyDescent="0.35">
      <c r="A391" s="230" t="s">
        <v>2146</v>
      </c>
      <c r="B391" s="230" t="s">
        <v>2147</v>
      </c>
      <c r="C391" s="231">
        <v>1</v>
      </c>
    </row>
    <row r="392" spans="1:3" ht="15.5" x14ac:dyDescent="0.35">
      <c r="A392" s="230" t="s">
        <v>2148</v>
      </c>
      <c r="B392" s="230" t="s">
        <v>312</v>
      </c>
      <c r="C392" s="231">
        <v>2</v>
      </c>
    </row>
    <row r="393" spans="1:3" ht="15.5" x14ac:dyDescent="0.35">
      <c r="A393" s="230" t="s">
        <v>2149</v>
      </c>
      <c r="B393" s="230" t="s">
        <v>2150</v>
      </c>
      <c r="C393" s="231">
        <v>1</v>
      </c>
    </row>
    <row r="394" spans="1:3" ht="15.5" x14ac:dyDescent="0.35">
      <c r="A394" s="230" t="s">
        <v>2151</v>
      </c>
      <c r="B394" s="230" t="s">
        <v>2152</v>
      </c>
      <c r="C394" s="231">
        <v>1</v>
      </c>
    </row>
    <row r="395" spans="1:3" ht="15.5" x14ac:dyDescent="0.35">
      <c r="A395" s="230" t="s">
        <v>2153</v>
      </c>
      <c r="B395" s="230" t="s">
        <v>2154</v>
      </c>
      <c r="C395" s="231">
        <v>1</v>
      </c>
    </row>
    <row r="396" spans="1:3" ht="15.5" x14ac:dyDescent="0.35">
      <c r="A396" s="230" t="s">
        <v>2155</v>
      </c>
      <c r="B396" s="230" t="s">
        <v>2156</v>
      </c>
      <c r="C396" s="231">
        <v>1</v>
      </c>
    </row>
    <row r="397" spans="1:3" ht="15.5" x14ac:dyDescent="0.35">
      <c r="A397" s="230" t="s">
        <v>2157</v>
      </c>
      <c r="B397" s="230" t="s">
        <v>2158</v>
      </c>
      <c r="C397" s="231">
        <v>1</v>
      </c>
    </row>
    <row r="398" spans="1:3" ht="15.5" x14ac:dyDescent="0.35">
      <c r="A398" s="230" t="s">
        <v>2159</v>
      </c>
      <c r="B398" s="230" t="s">
        <v>2160</v>
      </c>
      <c r="C398" s="231">
        <v>1</v>
      </c>
    </row>
    <row r="399" spans="1:3" ht="15.5" x14ac:dyDescent="0.35">
      <c r="A399" s="230" t="s">
        <v>2161</v>
      </c>
      <c r="B399" s="230" t="s">
        <v>2162</v>
      </c>
      <c r="C399" s="231">
        <v>1</v>
      </c>
    </row>
    <row r="400" spans="1:3" ht="15.5" x14ac:dyDescent="0.35">
      <c r="A400" s="230" t="s">
        <v>2163</v>
      </c>
      <c r="B400" s="230" t="s">
        <v>2164</v>
      </c>
      <c r="C400" s="231">
        <v>1</v>
      </c>
    </row>
    <row r="401" spans="1:3" ht="15.5" x14ac:dyDescent="0.35">
      <c r="A401" s="230" t="s">
        <v>2165</v>
      </c>
      <c r="B401" s="230" t="s">
        <v>2166</v>
      </c>
      <c r="C401" s="231">
        <v>1</v>
      </c>
    </row>
    <row r="402" spans="1:3" ht="15.5" x14ac:dyDescent="0.35">
      <c r="A402" s="230" t="s">
        <v>2167</v>
      </c>
      <c r="B402" s="230" t="s">
        <v>2168</v>
      </c>
      <c r="C402" s="231">
        <v>1</v>
      </c>
    </row>
    <row r="403" spans="1:3" ht="15.5" x14ac:dyDescent="0.35">
      <c r="A403" s="230" t="s">
        <v>2169</v>
      </c>
      <c r="B403" s="230" t="s">
        <v>2170</v>
      </c>
      <c r="C403" s="231">
        <v>1</v>
      </c>
    </row>
    <row r="404" spans="1:3" ht="15.5" x14ac:dyDescent="0.35">
      <c r="A404" s="230" t="s">
        <v>2171</v>
      </c>
      <c r="B404" s="230" t="s">
        <v>2172</v>
      </c>
      <c r="C404" s="231">
        <v>1</v>
      </c>
    </row>
    <row r="405" spans="1:3" ht="15.5" x14ac:dyDescent="0.35">
      <c r="A405" s="230" t="s">
        <v>2173</v>
      </c>
      <c r="B405" s="230" t="s">
        <v>2174</v>
      </c>
      <c r="C405" s="231">
        <v>1</v>
      </c>
    </row>
    <row r="406" spans="1:3" ht="15.5" x14ac:dyDescent="0.35">
      <c r="A406" s="230" t="s">
        <v>2175</v>
      </c>
      <c r="B406" s="230" t="s">
        <v>2176</v>
      </c>
      <c r="C406" s="231">
        <v>1</v>
      </c>
    </row>
    <row r="407" spans="1:3" ht="15.5" x14ac:dyDescent="0.35">
      <c r="A407" s="230" t="s">
        <v>2177</v>
      </c>
      <c r="B407" s="230" t="s">
        <v>2178</v>
      </c>
      <c r="C407" s="231">
        <v>1</v>
      </c>
    </row>
    <row r="408" spans="1:3" ht="15.5" x14ac:dyDescent="0.35">
      <c r="A408" s="230" t="s">
        <v>2179</v>
      </c>
      <c r="B408" s="230" t="s">
        <v>2180</v>
      </c>
      <c r="C408" s="231">
        <v>1</v>
      </c>
    </row>
    <row r="409" spans="1:3" ht="15.5" x14ac:dyDescent="0.35">
      <c r="A409" s="230" t="s">
        <v>2181</v>
      </c>
      <c r="B409" s="230" t="s">
        <v>2182</v>
      </c>
      <c r="C409" s="231">
        <v>1</v>
      </c>
    </row>
    <row r="410" spans="1:3" ht="15.5" x14ac:dyDescent="0.35">
      <c r="A410" s="230" t="s">
        <v>2183</v>
      </c>
      <c r="B410" s="230" t="s">
        <v>2184</v>
      </c>
      <c r="C410" s="231">
        <v>1</v>
      </c>
    </row>
    <row r="411" spans="1:3" ht="15.5" x14ac:dyDescent="0.35">
      <c r="A411" s="230" t="s">
        <v>2185</v>
      </c>
      <c r="B411" s="230" t="s">
        <v>2186</v>
      </c>
      <c r="C411" s="231">
        <v>1</v>
      </c>
    </row>
    <row r="412" spans="1:3" ht="15.5" x14ac:dyDescent="0.35">
      <c r="A412" s="230" t="s">
        <v>2187</v>
      </c>
      <c r="B412" s="230" t="s">
        <v>2188</v>
      </c>
      <c r="C412" s="231">
        <v>1</v>
      </c>
    </row>
    <row r="413" spans="1:3" ht="15.5" x14ac:dyDescent="0.35">
      <c r="A413" s="230" t="s">
        <v>2189</v>
      </c>
      <c r="B413" s="230" t="s">
        <v>2190</v>
      </c>
      <c r="C413" s="231">
        <v>1</v>
      </c>
    </row>
    <row r="414" spans="1:3" ht="15.5" x14ac:dyDescent="0.35">
      <c r="A414" s="230" t="s">
        <v>2191</v>
      </c>
      <c r="B414" s="230" t="s">
        <v>2192</v>
      </c>
      <c r="C414" s="231">
        <v>1</v>
      </c>
    </row>
    <row r="415" spans="1:3" ht="15.5" x14ac:dyDescent="0.35">
      <c r="A415" s="230" t="s">
        <v>2193</v>
      </c>
      <c r="B415" s="230" t="s">
        <v>2194</v>
      </c>
      <c r="C415" s="231">
        <v>1</v>
      </c>
    </row>
    <row r="416" spans="1:3" ht="15.5" x14ac:dyDescent="0.35">
      <c r="A416" s="230" t="s">
        <v>2195</v>
      </c>
      <c r="B416" s="230" t="s">
        <v>2196</v>
      </c>
      <c r="C416" s="231">
        <v>1</v>
      </c>
    </row>
    <row r="417" spans="1:3" ht="15.5" x14ac:dyDescent="0.35">
      <c r="A417" s="230" t="s">
        <v>2197</v>
      </c>
      <c r="B417" s="230" t="s">
        <v>2198</v>
      </c>
      <c r="C417" s="231">
        <v>1</v>
      </c>
    </row>
    <row r="418" spans="1:3" ht="15.5" x14ac:dyDescent="0.35">
      <c r="A418" s="230" t="s">
        <v>2199</v>
      </c>
      <c r="B418" s="230" t="s">
        <v>2200</v>
      </c>
      <c r="C418" s="231">
        <v>1</v>
      </c>
    </row>
    <row r="419" spans="1:3" ht="15.5" x14ac:dyDescent="0.35">
      <c r="A419" s="230" t="s">
        <v>2201</v>
      </c>
      <c r="B419" s="230" t="s">
        <v>2202</v>
      </c>
      <c r="C419" s="231">
        <v>1</v>
      </c>
    </row>
    <row r="420" spans="1:3" ht="15.5" x14ac:dyDescent="0.35">
      <c r="A420" s="230" t="s">
        <v>2203</v>
      </c>
      <c r="B420" s="230" t="s">
        <v>2204</v>
      </c>
      <c r="C420" s="231">
        <v>1</v>
      </c>
    </row>
    <row r="421" spans="1:3" ht="15.5" x14ac:dyDescent="0.35">
      <c r="A421" s="230" t="s">
        <v>2205</v>
      </c>
      <c r="B421" s="230" t="s">
        <v>2206</v>
      </c>
      <c r="C421" s="231">
        <v>1</v>
      </c>
    </row>
    <row r="422" spans="1:3" ht="15.5" x14ac:dyDescent="0.35">
      <c r="A422" s="230" t="s">
        <v>2207</v>
      </c>
      <c r="B422" s="230" t="s">
        <v>2208</v>
      </c>
      <c r="C422" s="231">
        <v>1</v>
      </c>
    </row>
    <row r="423" spans="1:3" ht="15.5" x14ac:dyDescent="0.35">
      <c r="A423" s="230" t="s">
        <v>2209</v>
      </c>
      <c r="B423" s="230" t="s">
        <v>2210</v>
      </c>
      <c r="C423" s="231">
        <v>1</v>
      </c>
    </row>
    <row r="424" spans="1:3" ht="15.5" x14ac:dyDescent="0.35">
      <c r="A424" s="230" t="s">
        <v>2211</v>
      </c>
      <c r="B424" s="230" t="s">
        <v>2212</v>
      </c>
      <c r="C424" s="231">
        <v>1</v>
      </c>
    </row>
    <row r="425" spans="1:3" ht="15.5" x14ac:dyDescent="0.35">
      <c r="A425" s="230" t="s">
        <v>2213</v>
      </c>
      <c r="B425" s="230" t="s">
        <v>2214</v>
      </c>
      <c r="C425" s="231">
        <v>1</v>
      </c>
    </row>
    <row r="426" spans="1:3" ht="15.5" x14ac:dyDescent="0.35">
      <c r="A426" s="230" t="s">
        <v>2215</v>
      </c>
      <c r="B426" s="230" t="s">
        <v>2216</v>
      </c>
      <c r="C426" s="231">
        <v>1</v>
      </c>
    </row>
    <row r="427" spans="1:3" ht="15.5" x14ac:dyDescent="0.35">
      <c r="A427" s="230" t="s">
        <v>2217</v>
      </c>
      <c r="B427" s="230" t="s">
        <v>2218</v>
      </c>
      <c r="C427" s="231">
        <v>1</v>
      </c>
    </row>
    <row r="428" spans="1:3" ht="15.5" x14ac:dyDescent="0.35">
      <c r="A428" s="230" t="s">
        <v>2219</v>
      </c>
      <c r="B428" s="230" t="s">
        <v>2220</v>
      </c>
      <c r="C428" s="231">
        <v>1</v>
      </c>
    </row>
    <row r="429" spans="1:3" ht="15.5" x14ac:dyDescent="0.35">
      <c r="A429" s="230" t="s">
        <v>2221</v>
      </c>
      <c r="B429" s="230" t="s">
        <v>2208</v>
      </c>
      <c r="C429" s="231">
        <v>1</v>
      </c>
    </row>
    <row r="430" spans="1:3" ht="15.5" x14ac:dyDescent="0.35">
      <c r="A430" s="230" t="s">
        <v>2222</v>
      </c>
      <c r="B430" s="230" t="s">
        <v>2223</v>
      </c>
      <c r="C430" s="231">
        <v>1</v>
      </c>
    </row>
    <row r="431" spans="1:3" ht="15.5" x14ac:dyDescent="0.35">
      <c r="A431" s="230" t="s">
        <v>2224</v>
      </c>
      <c r="B431" s="230" t="s">
        <v>2225</v>
      </c>
      <c r="C431" s="231">
        <v>1</v>
      </c>
    </row>
    <row r="432" spans="1:3" ht="15.5" x14ac:dyDescent="0.35">
      <c r="A432" s="230" t="s">
        <v>2226</v>
      </c>
      <c r="B432" s="230" t="s">
        <v>2227</v>
      </c>
      <c r="C432" s="231">
        <v>1</v>
      </c>
    </row>
    <row r="433" spans="1:3" ht="15.5" x14ac:dyDescent="0.35">
      <c r="A433" s="230" t="s">
        <v>2228</v>
      </c>
      <c r="B433" s="230" t="s">
        <v>2229</v>
      </c>
      <c r="C433" s="231">
        <v>1</v>
      </c>
    </row>
    <row r="434" spans="1:3" ht="15.5" x14ac:dyDescent="0.35">
      <c r="A434" s="230" t="s">
        <v>2230</v>
      </c>
      <c r="B434" s="230" t="s">
        <v>2231</v>
      </c>
      <c r="C434" s="231">
        <v>1</v>
      </c>
    </row>
    <row r="435" spans="1:3" ht="15.5" x14ac:dyDescent="0.35">
      <c r="A435" s="230" t="s">
        <v>2232</v>
      </c>
      <c r="B435" s="230" t="s">
        <v>2233</v>
      </c>
      <c r="C435" s="231">
        <v>1</v>
      </c>
    </row>
    <row r="436" spans="1:3" ht="15.5" x14ac:dyDescent="0.35">
      <c r="A436" s="230" t="s">
        <v>2234</v>
      </c>
      <c r="B436" s="230" t="s">
        <v>2235</v>
      </c>
      <c r="C436" s="231">
        <v>1</v>
      </c>
    </row>
    <row r="437" spans="1:3" ht="15.5" x14ac:dyDescent="0.35">
      <c r="A437" s="230" t="s">
        <v>2236</v>
      </c>
      <c r="B437" s="230" t="s">
        <v>2237</v>
      </c>
      <c r="C437" s="231">
        <v>1</v>
      </c>
    </row>
    <row r="438" spans="1:3" ht="15.5" x14ac:dyDescent="0.35">
      <c r="A438" s="230" t="s">
        <v>2238</v>
      </c>
      <c r="B438" s="230" t="s">
        <v>2239</v>
      </c>
      <c r="C438" s="231">
        <v>1</v>
      </c>
    </row>
    <row r="439" spans="1:3" ht="15.5" x14ac:dyDescent="0.35">
      <c r="A439" s="230" t="s">
        <v>2240</v>
      </c>
      <c r="B439" s="230" t="s">
        <v>2241</v>
      </c>
      <c r="C439" s="231">
        <v>1</v>
      </c>
    </row>
    <row r="440" spans="1:3" ht="15.5" x14ac:dyDescent="0.35">
      <c r="A440" s="230" t="s">
        <v>2242</v>
      </c>
      <c r="B440" s="230" t="s">
        <v>2243</v>
      </c>
      <c r="C440" s="231">
        <v>1</v>
      </c>
    </row>
    <row r="441" spans="1:3" ht="15.5" x14ac:dyDescent="0.35">
      <c r="A441" s="230" t="s">
        <v>2244</v>
      </c>
      <c r="B441" s="230" t="s">
        <v>2245</v>
      </c>
      <c r="C441" s="231">
        <v>1</v>
      </c>
    </row>
    <row r="442" spans="1:3" ht="15.5" x14ac:dyDescent="0.35">
      <c r="A442" s="230" t="s">
        <v>2246</v>
      </c>
      <c r="B442" s="230" t="s">
        <v>2247</v>
      </c>
      <c r="C442" s="231">
        <v>1</v>
      </c>
    </row>
    <row r="443" spans="1:3" ht="15.5" x14ac:dyDescent="0.35">
      <c r="A443" s="230" t="s">
        <v>2248</v>
      </c>
      <c r="B443" s="230" t="s">
        <v>2249</v>
      </c>
      <c r="C443" s="231">
        <v>1</v>
      </c>
    </row>
    <row r="444" spans="1:3" ht="15.5" x14ac:dyDescent="0.35">
      <c r="A444" s="230" t="s">
        <v>2250</v>
      </c>
      <c r="B444" s="230" t="s">
        <v>2251</v>
      </c>
      <c r="C444" s="231">
        <v>1</v>
      </c>
    </row>
    <row r="445" spans="1:3" ht="15.5" x14ac:dyDescent="0.35">
      <c r="A445" s="230" t="s">
        <v>2252</v>
      </c>
      <c r="B445" s="230" t="s">
        <v>2253</v>
      </c>
      <c r="C445" s="231">
        <v>1</v>
      </c>
    </row>
    <row r="446" spans="1:3" ht="15.5" x14ac:dyDescent="0.35">
      <c r="A446" s="230" t="s">
        <v>2254</v>
      </c>
      <c r="B446" s="230" t="s">
        <v>2255</v>
      </c>
      <c r="C446" s="231">
        <v>1</v>
      </c>
    </row>
    <row r="447" spans="1:3" ht="15.5" x14ac:dyDescent="0.35">
      <c r="A447" s="230" t="s">
        <v>2256</v>
      </c>
      <c r="B447" s="230" t="s">
        <v>2257</v>
      </c>
      <c r="C447" s="231">
        <v>1</v>
      </c>
    </row>
    <row r="448" spans="1:3" ht="15.5" x14ac:dyDescent="0.35">
      <c r="A448" s="230" t="s">
        <v>2258</v>
      </c>
      <c r="B448" s="230" t="s">
        <v>2259</v>
      </c>
      <c r="C448" s="231">
        <v>1</v>
      </c>
    </row>
    <row r="449" spans="1:3" ht="15.5" x14ac:dyDescent="0.35">
      <c r="A449" s="230" t="s">
        <v>2260</v>
      </c>
      <c r="B449" s="230" t="s">
        <v>2261</v>
      </c>
      <c r="C449" s="231">
        <v>1</v>
      </c>
    </row>
    <row r="450" spans="1:3" ht="15.5" x14ac:dyDescent="0.35">
      <c r="A450" s="230" t="s">
        <v>2262</v>
      </c>
      <c r="B450" s="230" t="s">
        <v>2263</v>
      </c>
      <c r="C450" s="231">
        <v>1</v>
      </c>
    </row>
    <row r="451" spans="1:3" ht="15.5" x14ac:dyDescent="0.35">
      <c r="A451" s="230" t="s">
        <v>2264</v>
      </c>
      <c r="B451" s="230" t="s">
        <v>2265</v>
      </c>
      <c r="C451" s="231">
        <v>1</v>
      </c>
    </row>
    <row r="452" spans="1:3" ht="15.5" x14ac:dyDescent="0.35">
      <c r="A452" s="230" t="s">
        <v>2266</v>
      </c>
      <c r="B452" s="230" t="s">
        <v>2267</v>
      </c>
      <c r="C452" s="231">
        <v>1</v>
      </c>
    </row>
    <row r="453" spans="1:3" ht="15.5" x14ac:dyDescent="0.35">
      <c r="A453" s="230" t="s">
        <v>2268</v>
      </c>
      <c r="B453" s="230" t="s">
        <v>2269</v>
      </c>
      <c r="C453" s="231">
        <v>1</v>
      </c>
    </row>
    <row r="454" spans="1:3" ht="15.5" x14ac:dyDescent="0.35">
      <c r="A454" s="230" t="s">
        <v>2270</v>
      </c>
      <c r="B454" s="230" t="s">
        <v>2271</v>
      </c>
      <c r="C454" s="231">
        <v>1</v>
      </c>
    </row>
    <row r="455" spans="1:3" ht="15.5" x14ac:dyDescent="0.35">
      <c r="A455" s="230" t="s">
        <v>2272</v>
      </c>
      <c r="B455" s="230" t="s">
        <v>2273</v>
      </c>
      <c r="C455" s="231">
        <v>1</v>
      </c>
    </row>
    <row r="456" spans="1:3" ht="15.5" x14ac:dyDescent="0.35">
      <c r="A456" s="230" t="s">
        <v>2274</v>
      </c>
      <c r="B456" s="230" t="s">
        <v>2275</v>
      </c>
      <c r="C456" s="231">
        <v>1</v>
      </c>
    </row>
    <row r="457" spans="1:3" ht="15.5" x14ac:dyDescent="0.35">
      <c r="A457" s="230" t="s">
        <v>2276</v>
      </c>
      <c r="B457" s="230" t="s">
        <v>2277</v>
      </c>
      <c r="C457" s="231">
        <v>1</v>
      </c>
    </row>
    <row r="458" spans="1:3" ht="15.5" x14ac:dyDescent="0.35">
      <c r="A458" s="230" t="s">
        <v>2278</v>
      </c>
      <c r="B458" s="230" t="s">
        <v>2279</v>
      </c>
      <c r="C458" s="231">
        <v>1</v>
      </c>
    </row>
    <row r="459" spans="1:3" ht="15.5" x14ac:dyDescent="0.35">
      <c r="A459" s="230" t="s">
        <v>2280</v>
      </c>
      <c r="B459" s="230" t="s">
        <v>2281</v>
      </c>
      <c r="C459" s="231">
        <v>1</v>
      </c>
    </row>
    <row r="460" spans="1:3" ht="15.5" x14ac:dyDescent="0.35">
      <c r="A460" s="230" t="s">
        <v>2282</v>
      </c>
      <c r="B460" s="230" t="s">
        <v>2283</v>
      </c>
      <c r="C460" s="231">
        <v>1</v>
      </c>
    </row>
    <row r="461" spans="1:3" ht="15.5" x14ac:dyDescent="0.35">
      <c r="A461" s="230" t="s">
        <v>2284</v>
      </c>
      <c r="B461" s="230" t="s">
        <v>2285</v>
      </c>
      <c r="C461" s="231">
        <v>1</v>
      </c>
    </row>
    <row r="462" spans="1:3" ht="15.5" x14ac:dyDescent="0.35">
      <c r="A462" s="230" t="s">
        <v>2286</v>
      </c>
      <c r="B462" s="230" t="s">
        <v>2287</v>
      </c>
      <c r="C462" s="231">
        <v>1</v>
      </c>
    </row>
    <row r="463" spans="1:3" ht="15.5" x14ac:dyDescent="0.35">
      <c r="A463" s="230" t="s">
        <v>2288</v>
      </c>
      <c r="B463" s="230" t="s">
        <v>2289</v>
      </c>
      <c r="C463" s="231">
        <v>1</v>
      </c>
    </row>
    <row r="464" spans="1:3" ht="15.5" x14ac:dyDescent="0.35">
      <c r="A464" s="230" t="s">
        <v>2290</v>
      </c>
      <c r="B464" s="230" t="s">
        <v>2291</v>
      </c>
      <c r="C464" s="231">
        <v>1</v>
      </c>
    </row>
    <row r="465" spans="1:3" ht="15.5" x14ac:dyDescent="0.35">
      <c r="A465" s="230" t="s">
        <v>2292</v>
      </c>
      <c r="B465" s="230" t="s">
        <v>2293</v>
      </c>
      <c r="C465" s="231">
        <v>1</v>
      </c>
    </row>
    <row r="466" spans="1:3" ht="15.5" x14ac:dyDescent="0.35">
      <c r="A466" s="230" t="s">
        <v>2294</v>
      </c>
      <c r="B466" s="230" t="s">
        <v>2295</v>
      </c>
      <c r="C466" s="231">
        <v>1</v>
      </c>
    </row>
    <row r="467" spans="1:3" ht="15.5" x14ac:dyDescent="0.35">
      <c r="A467" s="230" t="s">
        <v>2296</v>
      </c>
      <c r="B467" s="230" t="s">
        <v>2297</v>
      </c>
      <c r="C467" s="231">
        <v>1</v>
      </c>
    </row>
    <row r="468" spans="1:3" ht="15.5" x14ac:dyDescent="0.35">
      <c r="A468" s="230" t="s">
        <v>2298</v>
      </c>
      <c r="B468" s="230" t="s">
        <v>2299</v>
      </c>
      <c r="C468" s="231">
        <v>1</v>
      </c>
    </row>
    <row r="469" spans="1:3" ht="15.5" x14ac:dyDescent="0.35">
      <c r="A469" s="230" t="s">
        <v>2300</v>
      </c>
      <c r="B469" s="230" t="s">
        <v>2301</v>
      </c>
      <c r="C469" s="231">
        <v>1</v>
      </c>
    </row>
    <row r="470" spans="1:3" ht="15.5" x14ac:dyDescent="0.35">
      <c r="A470" s="230" t="s">
        <v>2302</v>
      </c>
      <c r="B470" s="230" t="s">
        <v>2303</v>
      </c>
      <c r="C470" s="231">
        <v>1</v>
      </c>
    </row>
    <row r="471" spans="1:3" ht="15.5" x14ac:dyDescent="0.35">
      <c r="A471" s="230" t="s">
        <v>2304</v>
      </c>
      <c r="B471" s="230" t="s">
        <v>2305</v>
      </c>
      <c r="C471" s="231">
        <v>1</v>
      </c>
    </row>
    <row r="472" spans="1:3" ht="15.5" x14ac:dyDescent="0.35">
      <c r="A472" s="230" t="s">
        <v>2306</v>
      </c>
      <c r="B472" s="230" t="s">
        <v>2307</v>
      </c>
      <c r="C472" s="231">
        <v>1</v>
      </c>
    </row>
    <row r="473" spans="1:3" ht="15.5" x14ac:dyDescent="0.35">
      <c r="A473" s="230" t="s">
        <v>2308</v>
      </c>
      <c r="B473" s="230" t="s">
        <v>2309</v>
      </c>
      <c r="C473" s="231">
        <v>1</v>
      </c>
    </row>
    <row r="474" spans="1:3" ht="15.5" x14ac:dyDescent="0.35">
      <c r="A474" s="230" t="s">
        <v>2310</v>
      </c>
      <c r="B474" s="230" t="s">
        <v>2311</v>
      </c>
      <c r="C474" s="231">
        <v>1</v>
      </c>
    </row>
    <row r="475" spans="1:3" ht="15.5" x14ac:dyDescent="0.35">
      <c r="A475" s="230" t="s">
        <v>2312</v>
      </c>
      <c r="B475" s="230" t="s">
        <v>2313</v>
      </c>
      <c r="C475" s="231">
        <v>5</v>
      </c>
    </row>
    <row r="476" spans="1:3" ht="15.5" x14ac:dyDescent="0.35">
      <c r="A476" s="230" t="s">
        <v>2314</v>
      </c>
      <c r="B476" s="230" t="s">
        <v>2315</v>
      </c>
      <c r="C476" s="231">
        <v>4</v>
      </c>
    </row>
    <row r="477" spans="1:3" ht="15.5" x14ac:dyDescent="0.35">
      <c r="A477" s="230" t="s">
        <v>2316</v>
      </c>
      <c r="B477" s="230" t="s">
        <v>2317</v>
      </c>
      <c r="C477" s="231">
        <v>1</v>
      </c>
    </row>
    <row r="478" spans="1:3" ht="15.5" x14ac:dyDescent="0.35">
      <c r="A478" s="230" t="s">
        <v>2318</v>
      </c>
      <c r="B478" s="230" t="s">
        <v>2319</v>
      </c>
      <c r="C478" s="231">
        <v>1</v>
      </c>
    </row>
    <row r="479" spans="1:3" ht="15.5" x14ac:dyDescent="0.35">
      <c r="A479" s="230" t="s">
        <v>2320</v>
      </c>
      <c r="B479" s="230" t="s">
        <v>2321</v>
      </c>
      <c r="C479" s="231">
        <v>1</v>
      </c>
    </row>
    <row r="480" spans="1:3" ht="15.5" x14ac:dyDescent="0.35">
      <c r="A480" s="230" t="s">
        <v>2322</v>
      </c>
      <c r="B480" s="230" t="s">
        <v>2323</v>
      </c>
      <c r="C480" s="231">
        <v>1</v>
      </c>
    </row>
    <row r="481" spans="1:3" ht="15.5" x14ac:dyDescent="0.35">
      <c r="A481" s="230" t="s">
        <v>2324</v>
      </c>
      <c r="B481" s="230" t="s">
        <v>2325</v>
      </c>
      <c r="C481" s="231">
        <v>1</v>
      </c>
    </row>
    <row r="482" spans="1:3" ht="15.5" x14ac:dyDescent="0.35">
      <c r="A482" s="230" t="s">
        <v>2326</v>
      </c>
      <c r="B482" s="230" t="s">
        <v>2327</v>
      </c>
      <c r="C482" s="231">
        <v>1</v>
      </c>
    </row>
    <row r="483" spans="1:3" ht="15.5" x14ac:dyDescent="0.35">
      <c r="A483" s="230" t="s">
        <v>2328</v>
      </c>
      <c r="B483" s="230" t="s">
        <v>2329</v>
      </c>
      <c r="C483" s="231">
        <v>1</v>
      </c>
    </row>
    <row r="484" spans="1:3" ht="15.5" x14ac:dyDescent="0.35">
      <c r="A484" s="230" t="s">
        <v>2330</v>
      </c>
      <c r="B484" s="230" t="s">
        <v>2331</v>
      </c>
      <c r="C484" s="231">
        <v>1</v>
      </c>
    </row>
    <row r="485" spans="1:3" ht="15.5" x14ac:dyDescent="0.35">
      <c r="A485" s="230" t="s">
        <v>2332</v>
      </c>
      <c r="B485" s="230" t="s">
        <v>2333</v>
      </c>
      <c r="C485" s="231">
        <v>1</v>
      </c>
    </row>
    <row r="486" spans="1:3" ht="15.5" x14ac:dyDescent="0.35">
      <c r="A486" s="230" t="s">
        <v>2334</v>
      </c>
      <c r="B486" s="230" t="s">
        <v>2335</v>
      </c>
      <c r="C486" s="231">
        <v>1</v>
      </c>
    </row>
    <row r="487" spans="1:3" ht="15.5" x14ac:dyDescent="0.35">
      <c r="A487" s="230" t="s">
        <v>2336</v>
      </c>
      <c r="B487" s="230" t="s">
        <v>2337</v>
      </c>
      <c r="C487" s="231">
        <v>1</v>
      </c>
    </row>
    <row r="488" spans="1:3" ht="15.5" x14ac:dyDescent="0.35">
      <c r="A488" s="230" t="s">
        <v>2338</v>
      </c>
      <c r="B488" s="230" t="s">
        <v>2339</v>
      </c>
      <c r="C488" s="231">
        <v>1</v>
      </c>
    </row>
    <row r="489" spans="1:3" ht="15.5" x14ac:dyDescent="0.35">
      <c r="A489" s="230" t="s">
        <v>2340</v>
      </c>
      <c r="B489" s="230" t="s">
        <v>2341</v>
      </c>
      <c r="C489" s="231">
        <v>1</v>
      </c>
    </row>
    <row r="490" spans="1:3" ht="15.5" x14ac:dyDescent="0.35">
      <c r="A490" s="230" t="s">
        <v>2342</v>
      </c>
      <c r="B490" s="230" t="s">
        <v>2343</v>
      </c>
      <c r="C490" s="231">
        <v>8</v>
      </c>
    </row>
    <row r="491" spans="1:3" ht="15.5" x14ac:dyDescent="0.35">
      <c r="A491" s="230" t="s">
        <v>2344</v>
      </c>
      <c r="B491" s="230" t="s">
        <v>2345</v>
      </c>
      <c r="C491" s="231">
        <v>1</v>
      </c>
    </row>
    <row r="492" spans="1:3" ht="15.5" x14ac:dyDescent="0.35">
      <c r="A492" s="230" t="s">
        <v>2346</v>
      </c>
      <c r="B492" s="230" t="s">
        <v>2347</v>
      </c>
      <c r="C492" s="231">
        <v>1</v>
      </c>
    </row>
    <row r="493" spans="1:3" ht="15.5" x14ac:dyDescent="0.35">
      <c r="A493" s="230" t="s">
        <v>2348</v>
      </c>
      <c r="B493" s="230" t="s">
        <v>2349</v>
      </c>
      <c r="C493" s="231">
        <v>1</v>
      </c>
    </row>
    <row r="494" spans="1:3" ht="15.5" x14ac:dyDescent="0.35">
      <c r="A494" s="230" t="s">
        <v>2350</v>
      </c>
      <c r="B494" s="230" t="s">
        <v>2351</v>
      </c>
      <c r="C494" s="231">
        <v>1</v>
      </c>
    </row>
    <row r="495" spans="1:3" ht="15.5" x14ac:dyDescent="0.35">
      <c r="A495" s="230" t="s">
        <v>2352</v>
      </c>
      <c r="B495" s="230" t="s">
        <v>2353</v>
      </c>
      <c r="C495" s="231">
        <v>1</v>
      </c>
    </row>
    <row r="496" spans="1:3" ht="15.5" x14ac:dyDescent="0.35">
      <c r="A496" s="230" t="s">
        <v>2354</v>
      </c>
      <c r="B496" s="230" t="s">
        <v>2355</v>
      </c>
      <c r="C496" s="231">
        <v>1</v>
      </c>
    </row>
    <row r="497" spans="1:3" ht="15.5" x14ac:dyDescent="0.35">
      <c r="A497" s="230" t="s">
        <v>2356</v>
      </c>
      <c r="B497" s="230" t="s">
        <v>2357</v>
      </c>
      <c r="C497" s="231">
        <v>1</v>
      </c>
    </row>
    <row r="498" spans="1:3" ht="15.5" x14ac:dyDescent="0.35">
      <c r="A498" s="230" t="s">
        <v>2358</v>
      </c>
      <c r="B498" s="230" t="s">
        <v>2359</v>
      </c>
      <c r="C498" s="231">
        <v>1</v>
      </c>
    </row>
    <row r="499" spans="1:3" ht="15.5" x14ac:dyDescent="0.35">
      <c r="A499" s="230" t="s">
        <v>2360</v>
      </c>
      <c r="B499" s="230" t="s">
        <v>2361</v>
      </c>
      <c r="C499" s="231">
        <v>1</v>
      </c>
    </row>
    <row r="500" spans="1:3" ht="15.5" x14ac:dyDescent="0.35">
      <c r="A500" s="230" t="s">
        <v>2362</v>
      </c>
      <c r="B500" s="230" t="s">
        <v>2363</v>
      </c>
      <c r="C500" s="231">
        <v>1</v>
      </c>
    </row>
    <row r="501" spans="1:3" ht="15.5" x14ac:dyDescent="0.35">
      <c r="A501" s="230" t="s">
        <v>2364</v>
      </c>
      <c r="B501" s="230" t="s">
        <v>2365</v>
      </c>
      <c r="C501" s="231">
        <v>1</v>
      </c>
    </row>
    <row r="502" spans="1:3" ht="15.5" x14ac:dyDescent="0.35">
      <c r="A502" s="230" t="s">
        <v>2366</v>
      </c>
      <c r="B502" s="230" t="s">
        <v>2367</v>
      </c>
      <c r="C502" s="231">
        <v>1</v>
      </c>
    </row>
    <row r="503" spans="1:3" ht="15.5" x14ac:dyDescent="0.35">
      <c r="A503" s="230" t="s">
        <v>2368</v>
      </c>
      <c r="B503" s="230" t="s">
        <v>2369</v>
      </c>
      <c r="C503" s="231">
        <v>1</v>
      </c>
    </row>
    <row r="504" spans="1:3" ht="15.5" x14ac:dyDescent="0.35">
      <c r="A504" s="230" t="s">
        <v>2370</v>
      </c>
      <c r="B504" s="230" t="s">
        <v>2371</v>
      </c>
      <c r="C504" s="231">
        <v>1</v>
      </c>
    </row>
    <row r="505" spans="1:3" ht="15.5" x14ac:dyDescent="0.35">
      <c r="A505" s="230" t="s">
        <v>2372</v>
      </c>
      <c r="B505" s="230" t="s">
        <v>2373</v>
      </c>
      <c r="C505" s="231">
        <v>1</v>
      </c>
    </row>
    <row r="506" spans="1:3" ht="15.5" x14ac:dyDescent="0.35">
      <c r="A506" s="230" t="s">
        <v>2374</v>
      </c>
      <c r="B506" s="230" t="s">
        <v>2375</v>
      </c>
      <c r="C506" s="231">
        <v>1</v>
      </c>
    </row>
    <row r="507" spans="1:3" ht="15.5" x14ac:dyDescent="0.35">
      <c r="A507" s="230" t="s">
        <v>2376</v>
      </c>
      <c r="B507" s="230" t="s">
        <v>2377</v>
      </c>
      <c r="C507" s="231">
        <v>1</v>
      </c>
    </row>
    <row r="508" spans="1:3" ht="15.5" x14ac:dyDescent="0.35">
      <c r="A508" s="230" t="s">
        <v>2378</v>
      </c>
      <c r="B508" s="230" t="s">
        <v>2379</v>
      </c>
      <c r="C508" s="231">
        <v>1</v>
      </c>
    </row>
    <row r="509" spans="1:3" ht="15.5" x14ac:dyDescent="0.35">
      <c r="A509" s="230" t="s">
        <v>2380</v>
      </c>
      <c r="B509" s="230" t="s">
        <v>2381</v>
      </c>
      <c r="C509" s="231">
        <v>1</v>
      </c>
    </row>
    <row r="510" spans="1:3" ht="15.5" x14ac:dyDescent="0.35">
      <c r="A510" s="230" t="s">
        <v>2382</v>
      </c>
      <c r="B510" s="230" t="s">
        <v>2383</v>
      </c>
      <c r="C510" s="231">
        <v>1</v>
      </c>
    </row>
    <row r="511" spans="1:3" ht="15.5" x14ac:dyDescent="0.35">
      <c r="A511" s="230" t="s">
        <v>2384</v>
      </c>
      <c r="B511" s="230" t="s">
        <v>2385</v>
      </c>
      <c r="C511" s="231">
        <v>1</v>
      </c>
    </row>
    <row r="512" spans="1:3" ht="15.5" x14ac:dyDescent="0.35">
      <c r="A512" s="230" t="s">
        <v>2386</v>
      </c>
      <c r="B512" s="230" t="s">
        <v>2387</v>
      </c>
      <c r="C512" s="231">
        <v>1</v>
      </c>
    </row>
    <row r="513" spans="1:3" ht="15.5" x14ac:dyDescent="0.35">
      <c r="A513" s="230" t="s">
        <v>2388</v>
      </c>
      <c r="B513" s="230" t="s">
        <v>2389</v>
      </c>
      <c r="C513" s="231">
        <v>1</v>
      </c>
    </row>
    <row r="514" spans="1:3" ht="15.5" x14ac:dyDescent="0.35">
      <c r="A514" s="230" t="s">
        <v>2390</v>
      </c>
      <c r="B514" s="230" t="s">
        <v>2391</v>
      </c>
      <c r="C514" s="231">
        <v>1</v>
      </c>
    </row>
    <row r="515" spans="1:3" ht="15.5" x14ac:dyDescent="0.35">
      <c r="A515" s="230" t="s">
        <v>2392</v>
      </c>
      <c r="B515" s="230" t="s">
        <v>2393</v>
      </c>
      <c r="C515" s="231">
        <v>1</v>
      </c>
    </row>
    <row r="516" spans="1:3" ht="15.5" x14ac:dyDescent="0.35">
      <c r="A516" s="230" t="s">
        <v>2394</v>
      </c>
      <c r="B516" s="230" t="s">
        <v>2395</v>
      </c>
      <c r="C516" s="231">
        <v>1</v>
      </c>
    </row>
    <row r="517" spans="1:3" ht="15.5" x14ac:dyDescent="0.35">
      <c r="A517" s="230" t="s">
        <v>2396</v>
      </c>
      <c r="B517" s="230" t="s">
        <v>2397</v>
      </c>
      <c r="C517" s="231">
        <v>1</v>
      </c>
    </row>
    <row r="518" spans="1:3" ht="15.5" x14ac:dyDescent="0.35">
      <c r="A518" s="230" t="s">
        <v>2398</v>
      </c>
      <c r="B518" s="230" t="s">
        <v>2399</v>
      </c>
      <c r="C518" s="231">
        <v>1</v>
      </c>
    </row>
    <row r="519" spans="1:3" ht="15.5" x14ac:dyDescent="0.35">
      <c r="A519" s="230" t="s">
        <v>2400</v>
      </c>
      <c r="B519" s="230" t="s">
        <v>2401</v>
      </c>
      <c r="C519" s="231">
        <v>1</v>
      </c>
    </row>
    <row r="520" spans="1:3" ht="15.5" x14ac:dyDescent="0.35">
      <c r="A520" s="230" t="s">
        <v>2402</v>
      </c>
      <c r="B520" s="230" t="s">
        <v>2403</v>
      </c>
      <c r="C520" s="231">
        <v>1</v>
      </c>
    </row>
    <row r="521" spans="1:3" ht="15.5" x14ac:dyDescent="0.35">
      <c r="A521" s="230" t="s">
        <v>2404</v>
      </c>
      <c r="B521" s="230" t="s">
        <v>2405</v>
      </c>
      <c r="C521" s="231">
        <v>1</v>
      </c>
    </row>
    <row r="522" spans="1:3" ht="15.5" x14ac:dyDescent="0.35">
      <c r="A522" s="230" t="s">
        <v>2406</v>
      </c>
      <c r="B522" s="230" t="s">
        <v>2407</v>
      </c>
      <c r="C522" s="231">
        <v>1</v>
      </c>
    </row>
    <row r="523" spans="1:3" ht="15.5" x14ac:dyDescent="0.35">
      <c r="A523" s="230" t="s">
        <v>2408</v>
      </c>
      <c r="B523" s="230" t="s">
        <v>2409</v>
      </c>
      <c r="C523" s="231">
        <v>1</v>
      </c>
    </row>
    <row r="524" spans="1:3" ht="15.5" x14ac:dyDescent="0.35">
      <c r="A524" s="230" t="s">
        <v>2410</v>
      </c>
      <c r="B524" s="230" t="s">
        <v>2411</v>
      </c>
      <c r="C524" s="231">
        <v>1</v>
      </c>
    </row>
    <row r="525" spans="1:3" ht="15.5" x14ac:dyDescent="0.35">
      <c r="A525" s="230" t="s">
        <v>2412</v>
      </c>
      <c r="B525" s="230" t="s">
        <v>2413</v>
      </c>
      <c r="C525" s="231">
        <v>1</v>
      </c>
    </row>
    <row r="526" spans="1:3" ht="15.5" x14ac:dyDescent="0.35">
      <c r="A526" s="230" t="s">
        <v>2414</v>
      </c>
      <c r="B526" s="230" t="s">
        <v>2415</v>
      </c>
      <c r="C526" s="231">
        <v>1</v>
      </c>
    </row>
    <row r="527" spans="1:3" ht="15.5" x14ac:dyDescent="0.35">
      <c r="A527" s="230" t="s">
        <v>2416</v>
      </c>
      <c r="B527" s="230" t="s">
        <v>2417</v>
      </c>
      <c r="C527" s="231">
        <v>1</v>
      </c>
    </row>
    <row r="528" spans="1:3" ht="15.5" x14ac:dyDescent="0.35">
      <c r="A528" s="230" t="s">
        <v>2418</v>
      </c>
      <c r="B528" s="230" t="s">
        <v>2419</v>
      </c>
      <c r="C528" s="231">
        <v>1</v>
      </c>
    </row>
    <row r="529" spans="1:3" ht="15.5" x14ac:dyDescent="0.35">
      <c r="A529" s="230" t="s">
        <v>2420</v>
      </c>
      <c r="B529" s="230" t="s">
        <v>2421</v>
      </c>
      <c r="C529" s="231">
        <v>1</v>
      </c>
    </row>
    <row r="530" spans="1:3" ht="15.5" x14ac:dyDescent="0.35">
      <c r="A530" s="230" t="s">
        <v>2422</v>
      </c>
      <c r="B530" s="230" t="s">
        <v>2423</v>
      </c>
      <c r="C530" s="231">
        <v>1</v>
      </c>
    </row>
    <row r="531" spans="1:3" ht="15.5" x14ac:dyDescent="0.35">
      <c r="A531" s="230" t="s">
        <v>2424</v>
      </c>
      <c r="B531" s="230" t="s">
        <v>2425</v>
      </c>
      <c r="C531" s="231">
        <v>1</v>
      </c>
    </row>
    <row r="532" spans="1:3" ht="15.5" x14ac:dyDescent="0.35">
      <c r="A532" s="230" t="s">
        <v>2426</v>
      </c>
      <c r="B532" s="230" t="s">
        <v>2427</v>
      </c>
      <c r="C532" s="231">
        <v>1</v>
      </c>
    </row>
    <row r="533" spans="1:3" ht="15.5" x14ac:dyDescent="0.35">
      <c r="A533" s="230" t="s">
        <v>2428</v>
      </c>
      <c r="B533" s="230" t="s">
        <v>2429</v>
      </c>
      <c r="C533" s="231">
        <v>1</v>
      </c>
    </row>
    <row r="534" spans="1:3" ht="31" x14ac:dyDescent="0.35">
      <c r="A534" s="230" t="s">
        <v>2430</v>
      </c>
      <c r="B534" s="230" t="s">
        <v>2431</v>
      </c>
      <c r="C534" s="231">
        <v>1</v>
      </c>
    </row>
    <row r="535" spans="1:3" ht="31" x14ac:dyDescent="0.35">
      <c r="A535" s="230" t="s">
        <v>2432</v>
      </c>
      <c r="B535" s="230" t="s">
        <v>2433</v>
      </c>
      <c r="C535" s="231">
        <v>1</v>
      </c>
    </row>
    <row r="536" spans="1:3" ht="15.5" x14ac:dyDescent="0.35">
      <c r="A536" s="230" t="s">
        <v>2434</v>
      </c>
      <c r="B536" s="230" t="s">
        <v>2435</v>
      </c>
      <c r="C536" s="231">
        <v>1</v>
      </c>
    </row>
    <row r="537" spans="1:3" ht="15.5" x14ac:dyDescent="0.35">
      <c r="A537" s="230" t="s">
        <v>2436</v>
      </c>
      <c r="B537" s="230" t="s">
        <v>2437</v>
      </c>
      <c r="C537" s="231">
        <v>1</v>
      </c>
    </row>
    <row r="538" spans="1:3" ht="15.5" x14ac:dyDescent="0.35">
      <c r="A538" s="230" t="s">
        <v>2438</v>
      </c>
      <c r="B538" s="230" t="s">
        <v>2439</v>
      </c>
      <c r="C538" s="231">
        <v>1</v>
      </c>
    </row>
    <row r="539" spans="1:3" ht="15.5" x14ac:dyDescent="0.35">
      <c r="A539" s="230" t="s">
        <v>2440</v>
      </c>
      <c r="B539" s="230" t="s">
        <v>2454</v>
      </c>
      <c r="C539" s="231">
        <v>1</v>
      </c>
    </row>
    <row r="540" spans="1:3" ht="15.5" x14ac:dyDescent="0.35">
      <c r="A540" s="230" t="s">
        <v>2455</v>
      </c>
      <c r="B540" s="230" t="s">
        <v>2456</v>
      </c>
      <c r="C540" s="231">
        <v>1</v>
      </c>
    </row>
    <row r="541" spans="1:3" ht="15.5" x14ac:dyDescent="0.35">
      <c r="A541" s="230" t="s">
        <v>2457</v>
      </c>
      <c r="B541" s="230" t="s">
        <v>2458</v>
      </c>
      <c r="C541" s="231">
        <v>1</v>
      </c>
    </row>
    <row r="542" spans="1:3" ht="15.5" x14ac:dyDescent="0.35">
      <c r="A542" s="230" t="s">
        <v>2459</v>
      </c>
      <c r="B542" s="230" t="s">
        <v>2460</v>
      </c>
      <c r="C542" s="231">
        <v>1</v>
      </c>
    </row>
    <row r="543" spans="1:3" ht="15.5" x14ac:dyDescent="0.35">
      <c r="A543" s="230" t="s">
        <v>2461</v>
      </c>
      <c r="B543" s="230" t="s">
        <v>2462</v>
      </c>
      <c r="C543" s="231">
        <v>1</v>
      </c>
    </row>
    <row r="544" spans="1:3" ht="15.5" x14ac:dyDescent="0.35">
      <c r="A544" s="230" t="s">
        <v>2463</v>
      </c>
      <c r="B544" s="230" t="s">
        <v>2464</v>
      </c>
      <c r="C544" s="231">
        <v>1</v>
      </c>
    </row>
    <row r="545" spans="1:3" ht="15.5" x14ac:dyDescent="0.35">
      <c r="A545" s="230" t="s">
        <v>2465</v>
      </c>
      <c r="B545" s="230" t="s">
        <v>2466</v>
      </c>
      <c r="C545" s="231">
        <v>1</v>
      </c>
    </row>
    <row r="546" spans="1:3" ht="15.5" x14ac:dyDescent="0.35">
      <c r="A546" s="230" t="s">
        <v>2467</v>
      </c>
      <c r="B546" s="230" t="s">
        <v>2468</v>
      </c>
      <c r="C546" s="231">
        <v>1</v>
      </c>
    </row>
    <row r="547" spans="1:3" ht="15.5" x14ac:dyDescent="0.35">
      <c r="A547" s="230" t="s">
        <v>2469</v>
      </c>
      <c r="B547" s="230" t="s">
        <v>2470</v>
      </c>
      <c r="C547" s="231">
        <v>1</v>
      </c>
    </row>
    <row r="548" spans="1:3" ht="15.5" x14ac:dyDescent="0.35">
      <c r="A548" s="230" t="s">
        <v>2471</v>
      </c>
      <c r="B548" s="230" t="s">
        <v>2472</v>
      </c>
      <c r="C548" s="231">
        <v>1</v>
      </c>
    </row>
  </sheetData>
  <autoFilter ref="A1:U513"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27319454-9D61-451B-8944-E27624974C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95ABDC-C583-4ADF-A1D7-B0801F8D3C90}">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FE34FB81-C7A3-47AC-BCFA-C45025D780C2}">
  <ds:schemaRefs>
    <ds:schemaRef ds:uri="http://schemas.microsoft.com/sharepoint/v3/contenttype/forms"/>
  </ds:schemaRefs>
</ds:datastoreItem>
</file>

<file path=customXml/itemProps4.xml><?xml version="1.0" encoding="utf-8"?>
<ds:datastoreItem xmlns:ds="http://schemas.openxmlformats.org/officeDocument/2006/customXml" ds:itemID="{E5112E84-FC1B-497C-8AEE-F8CDC0CB781D}">
  <ds:schemaRefs>
    <ds:schemaRef ds:uri="http://purl.org/dc/elements/1.1/"/>
    <ds:schemaRef ds:uri="2c75e67c-ed2d-4c91-baba-8aa4949e551e"/>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33874043-1092-46f2-b7ed-3863b0441e79"/>
    <ds:schemaRef ds:uri="http://schemas.microsoft.com/sharepoint/v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Dashboard</vt:lpstr>
      <vt:lpstr>Results</vt:lpstr>
      <vt:lpstr>Instructions</vt:lpstr>
      <vt:lpstr>Gen Test Cases</vt:lpstr>
      <vt:lpstr>MySQL 5.7</vt:lpstr>
      <vt:lpstr>MySQL 8.0</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2023-11-27T17:14:05Z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