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JRHLB\Downloads\"/>
    </mc:Choice>
  </mc:AlternateContent>
  <xr:revisionPtr revIDLastSave="0" documentId="8_{2FFEC867-C534-4D63-A163-3ED011163992}" xr6:coauthVersionLast="47" xr6:coauthVersionMax="47" xr10:uidLastSave="{00000000-0000-0000-0000-000000000000}"/>
  <bookViews>
    <workbookView xWindow="-110" yWindow="-110" windowWidth="19420" windowHeight="10420" tabRatio="744" activeTab="9" xr2:uid="{00000000-000D-0000-FFFF-FFFF00000000}"/>
  </bookViews>
  <sheets>
    <sheet name="Dashboard" sheetId="5" r:id="rId1"/>
    <sheet name="Results" sheetId="4" r:id="rId2"/>
    <sheet name="Instructions" sheetId="6" r:id="rId3"/>
    <sheet name="Gen Test Cases" sheetId="16" r:id="rId4"/>
    <sheet name="ASA Test Cases" sheetId="14" r:id="rId5"/>
    <sheet name="Check Point Firewall" sheetId="15" r:id="rId6"/>
    <sheet name="Fortigate Firewall " sheetId="23" r:id="rId7"/>
    <sheet name="PaloAlto9.1" sheetId="19" r:id="rId8"/>
    <sheet name="PaloAlto10" sheetId="20" r:id="rId9"/>
    <sheet name="PaloAlto11" sheetId="22" r:id="rId10"/>
    <sheet name="Change Log" sheetId="7" r:id="rId11"/>
    <sheet name="New Release Changes" sheetId="21" r:id="rId12"/>
    <sheet name="Issue Code Table" sheetId="13" r:id="rId13"/>
  </sheets>
  <definedNames>
    <definedName name="_xlnm._FilterDatabase" localSheetId="4" hidden="1">'ASA Test Cases'!$A$2:$AA$85</definedName>
    <definedName name="_xlnm._FilterDatabase" localSheetId="5" hidden="1">'Check Point Firewall'!$A$2:$AA$45</definedName>
    <definedName name="_xlnm._FilterDatabase" localSheetId="6" hidden="1">'Fortigate Firewall '!$A$2:$AA$29</definedName>
    <definedName name="_xlnm._FilterDatabase" localSheetId="3" hidden="1">'Gen Test Cases'!$A$2:$AA$52</definedName>
    <definedName name="_xlnm._FilterDatabase" localSheetId="12" hidden="1">'Issue Code Table'!$A$1:$U$1</definedName>
    <definedName name="_xlnm._FilterDatabase" localSheetId="11" hidden="1">'New Release Changes'!$A$2:$D$11</definedName>
    <definedName name="_xlnm._FilterDatabase" localSheetId="8" hidden="1">PaloAlto10!$A$2:$BJ$69</definedName>
    <definedName name="_xlnm._FilterDatabase" localSheetId="9" hidden="1">PaloAlto11!$A$2:$BJ$74</definedName>
    <definedName name="_xlnm._FilterDatabase" localSheetId="7" hidden="1">PaloAlto9.1!$A$2:$O$69</definedName>
    <definedName name="_xlnm.Print_Area" localSheetId="11">'New Release Changes'!$A$1:$D$3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8" i="4" l="1"/>
  <c r="AC48" i="4"/>
  <c r="U48" i="4"/>
  <c r="T48" i="4"/>
  <c r="S48" i="4"/>
  <c r="R48" i="4"/>
  <c r="AA4" i="22" l="1"/>
  <c r="AA5" i="22"/>
  <c r="AA6" i="22"/>
  <c r="AA7" i="22"/>
  <c r="AA8" i="22"/>
  <c r="AA9" i="22"/>
  <c r="AA10" i="22"/>
  <c r="AA11" i="22"/>
  <c r="AA12" i="22"/>
  <c r="AA13" i="22"/>
  <c r="AA14" i="22"/>
  <c r="AA15" i="22"/>
  <c r="AA16" i="22"/>
  <c r="AA17" i="22"/>
  <c r="AA18" i="22"/>
  <c r="AA19" i="22"/>
  <c r="AA20" i="22"/>
  <c r="AA21" i="22"/>
  <c r="AA22" i="22"/>
  <c r="AA23" i="22"/>
  <c r="AA24" i="22"/>
  <c r="AA25" i="22"/>
  <c r="AA26" i="22"/>
  <c r="AA27" i="22"/>
  <c r="AA28" i="22"/>
  <c r="AA29" i="22"/>
  <c r="AA30" i="22"/>
  <c r="AA31" i="22"/>
  <c r="AA32" i="22"/>
  <c r="AA33" i="22"/>
  <c r="AA34" i="22"/>
  <c r="AA35" i="22"/>
  <c r="AA36" i="22"/>
  <c r="AA37" i="22"/>
  <c r="AA38" i="22"/>
  <c r="AA39" i="22"/>
  <c r="AA40" i="22"/>
  <c r="AA41" i="22"/>
  <c r="AA42" i="22"/>
  <c r="AA43" i="22"/>
  <c r="AA44" i="22"/>
  <c r="AA45" i="22"/>
  <c r="AA46" i="22"/>
  <c r="AA47" i="22"/>
  <c r="AA48" i="22"/>
  <c r="AA49" i="22"/>
  <c r="AA50" i="22"/>
  <c r="AA51" i="22"/>
  <c r="AA52" i="22"/>
  <c r="AA53" i="22"/>
  <c r="AA54" i="22"/>
  <c r="AA55" i="22"/>
  <c r="AA56" i="22"/>
  <c r="AA57" i="22"/>
  <c r="AA58" i="22"/>
  <c r="AA59" i="22"/>
  <c r="AA60" i="22"/>
  <c r="AA61" i="22"/>
  <c r="AA62" i="22"/>
  <c r="AA63" i="22"/>
  <c r="AA64" i="22"/>
  <c r="AA65" i="22"/>
  <c r="AA66" i="22"/>
  <c r="AA67" i="22"/>
  <c r="AA68" i="22"/>
  <c r="AA69" i="22"/>
  <c r="AA70" i="22"/>
  <c r="AA71" i="22"/>
  <c r="AA72" i="22"/>
  <c r="AA73" i="22"/>
  <c r="C12" i="4"/>
  <c r="B12" i="4"/>
  <c r="R12" i="4"/>
  <c r="O48" i="4"/>
  <c r="M48" i="4"/>
  <c r="E48" i="4"/>
  <c r="D48" i="4"/>
  <c r="C48" i="4"/>
  <c r="B48" i="4"/>
  <c r="AE30" i="4"/>
  <c r="AC30" i="4"/>
  <c r="O30" i="4"/>
  <c r="M30" i="4"/>
  <c r="E30" i="4"/>
  <c r="D30" i="4"/>
  <c r="C30" i="4"/>
  <c r="B30" i="4"/>
  <c r="AE12" i="4"/>
  <c r="AC12" i="4"/>
  <c r="U30" i="4"/>
  <c r="T30" i="4"/>
  <c r="S30" i="4"/>
  <c r="R30" i="4"/>
  <c r="U12" i="4"/>
  <c r="T12" i="4"/>
  <c r="S12" i="4"/>
  <c r="V12" i="4" l="1"/>
  <c r="V30" i="4"/>
  <c r="AD48" i="4"/>
  <c r="AD30" i="4"/>
  <c r="AD12" i="4"/>
  <c r="V48" i="4"/>
  <c r="AA4" i="23"/>
  <c r="AA5" i="23"/>
  <c r="AA6" i="23"/>
  <c r="AA7" i="23"/>
  <c r="AA8" i="23"/>
  <c r="AA9" i="23"/>
  <c r="AA10" i="23"/>
  <c r="AA11" i="23"/>
  <c r="AA12" i="23"/>
  <c r="AA13" i="23"/>
  <c r="AA14" i="23"/>
  <c r="AA15" i="23"/>
  <c r="AA16" i="23"/>
  <c r="AA17" i="23"/>
  <c r="AA18" i="23"/>
  <c r="AA19" i="23"/>
  <c r="AA20" i="23"/>
  <c r="AA21" i="23"/>
  <c r="AA22" i="23"/>
  <c r="AA23" i="23"/>
  <c r="AA24" i="23"/>
  <c r="AA25" i="23"/>
  <c r="AA26" i="23"/>
  <c r="AA27" i="23"/>
  <c r="AA28" i="23"/>
  <c r="AA3" i="23" l="1"/>
  <c r="AA3" i="22"/>
  <c r="AA4" i="16"/>
  <c r="AA5" i="16"/>
  <c r="AA6" i="16"/>
  <c r="AA7" i="16"/>
  <c r="AA8" i="16"/>
  <c r="AA9" i="16"/>
  <c r="AA10" i="16"/>
  <c r="AA11" i="16"/>
  <c r="AA12" i="16"/>
  <c r="AA13" i="16"/>
  <c r="AA14" i="16"/>
  <c r="AA15" i="16"/>
  <c r="AA16" i="16"/>
  <c r="AA17" i="16"/>
  <c r="AA18" i="16"/>
  <c r="AA19" i="16"/>
  <c r="AA20" i="16"/>
  <c r="AA21" i="16"/>
  <c r="AA22" i="16"/>
  <c r="AA23" i="16"/>
  <c r="AA24" i="16"/>
  <c r="AA25" i="16"/>
  <c r="AA26" i="16"/>
  <c r="AA27" i="16"/>
  <c r="AA28" i="16"/>
  <c r="AA29" i="16"/>
  <c r="AA30" i="16"/>
  <c r="AA31" i="16"/>
  <c r="AA32" i="16"/>
  <c r="AA33" i="16"/>
  <c r="AA34" i="16"/>
  <c r="AA35" i="16"/>
  <c r="AA36" i="16"/>
  <c r="AA37" i="16"/>
  <c r="AA38" i="16"/>
  <c r="AA39" i="16"/>
  <c r="AA40" i="16"/>
  <c r="AA41" i="16"/>
  <c r="AA42" i="16"/>
  <c r="AA43" i="16"/>
  <c r="AA44" i="16"/>
  <c r="AA45" i="16"/>
  <c r="AA46" i="16"/>
  <c r="AA47" i="16"/>
  <c r="AA48" i="16"/>
  <c r="AA49" i="16"/>
  <c r="AA50" i="16"/>
  <c r="AA51" i="16"/>
  <c r="AA52" i="16"/>
  <c r="AA4" i="20" l="1"/>
  <c r="AA5" i="20"/>
  <c r="AA6" i="20"/>
  <c r="AA7" i="20"/>
  <c r="AA8" i="20"/>
  <c r="AA9" i="20"/>
  <c r="AA10" i="20"/>
  <c r="AA11" i="20"/>
  <c r="AA12" i="20"/>
  <c r="AA13" i="20"/>
  <c r="AA14" i="20"/>
  <c r="AA15" i="20"/>
  <c r="AA16" i="20"/>
  <c r="AA17" i="20"/>
  <c r="AA18" i="20"/>
  <c r="AA19" i="20"/>
  <c r="AA20" i="20"/>
  <c r="AA21" i="20"/>
  <c r="AA22" i="20"/>
  <c r="AA23" i="20"/>
  <c r="AA24" i="20"/>
  <c r="AA25" i="20"/>
  <c r="AA26" i="20"/>
  <c r="AA27" i="20"/>
  <c r="AA28" i="20"/>
  <c r="AA29" i="20"/>
  <c r="AA30" i="20"/>
  <c r="AA31" i="20"/>
  <c r="AA32" i="20"/>
  <c r="AA33" i="20"/>
  <c r="AA34" i="20"/>
  <c r="AA35" i="20"/>
  <c r="AA36" i="20"/>
  <c r="AA37" i="20"/>
  <c r="AA38" i="20"/>
  <c r="AA39" i="20"/>
  <c r="AA40" i="20"/>
  <c r="AA41" i="20"/>
  <c r="AA42" i="20"/>
  <c r="AA43" i="20"/>
  <c r="AA44" i="20"/>
  <c r="AA45" i="20"/>
  <c r="AA46" i="20"/>
  <c r="AA47" i="20"/>
  <c r="AA48" i="20"/>
  <c r="AA49" i="20"/>
  <c r="AA50" i="20"/>
  <c r="AA51" i="20"/>
  <c r="AA52" i="20"/>
  <c r="AA53" i="20"/>
  <c r="AA54" i="20"/>
  <c r="AA55" i="20"/>
  <c r="AA56" i="20"/>
  <c r="AA57" i="20"/>
  <c r="AA58" i="20"/>
  <c r="AA59" i="20"/>
  <c r="AA60" i="20"/>
  <c r="AA61" i="20"/>
  <c r="AA62" i="20"/>
  <c r="AA63" i="20"/>
  <c r="AA64" i="20"/>
  <c r="AA65" i="20"/>
  <c r="AA66" i="20"/>
  <c r="AA67" i="20"/>
  <c r="AA68" i="20"/>
  <c r="AA3" i="20" l="1"/>
  <c r="AA4" i="14"/>
  <c r="AA5" i="14"/>
  <c r="AA6" i="14"/>
  <c r="AA7" i="14"/>
  <c r="AA8" i="14"/>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45" i="14"/>
  <c r="AA46" i="14"/>
  <c r="AA47" i="14"/>
  <c r="AA48" i="14"/>
  <c r="AA49" i="14"/>
  <c r="AA50" i="14"/>
  <c r="AA51" i="14"/>
  <c r="AA52" i="14"/>
  <c r="AA53" i="14"/>
  <c r="AA54" i="14"/>
  <c r="AA55" i="14"/>
  <c r="AA56" i="14"/>
  <c r="AA57" i="14"/>
  <c r="AA58" i="14"/>
  <c r="AA59" i="14"/>
  <c r="AA60" i="14"/>
  <c r="AA61" i="14"/>
  <c r="AA62" i="14"/>
  <c r="AA63" i="14"/>
  <c r="AA64" i="14"/>
  <c r="AA65" i="14"/>
  <c r="AA66" i="14"/>
  <c r="AA67" i="14"/>
  <c r="AA68" i="14"/>
  <c r="AA69" i="14"/>
  <c r="AA70" i="14"/>
  <c r="AA71" i="14"/>
  <c r="AA72" i="14"/>
  <c r="AA73" i="14"/>
  <c r="AA74" i="14"/>
  <c r="AA75" i="14"/>
  <c r="AA76" i="14"/>
  <c r="AA77" i="14"/>
  <c r="AA78" i="14"/>
  <c r="AA79" i="14"/>
  <c r="AA80" i="14"/>
  <c r="AA81" i="14"/>
  <c r="AA82" i="14"/>
  <c r="AA83" i="14"/>
  <c r="AA84" i="14"/>
  <c r="AA4" i="15"/>
  <c r="AA5" i="15"/>
  <c r="AA6" i="15"/>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8" i="15"/>
  <c r="AA39" i="15"/>
  <c r="AA40" i="15"/>
  <c r="AA41" i="15"/>
  <c r="AA42" i="15"/>
  <c r="AA43" i="15"/>
  <c r="AA44" i="15"/>
  <c r="AA4" i="19"/>
  <c r="AA5" i="19"/>
  <c r="AA6" i="19"/>
  <c r="AA7" i="19"/>
  <c r="AA8" i="19"/>
  <c r="AA9" i="19"/>
  <c r="AA10" i="19"/>
  <c r="AA11" i="19"/>
  <c r="AA12" i="19"/>
  <c r="AA13" i="19"/>
  <c r="AA14" i="19"/>
  <c r="AA15" i="19"/>
  <c r="AA16" i="19"/>
  <c r="AA17" i="19"/>
  <c r="AA18" i="19"/>
  <c r="AA19" i="19"/>
  <c r="AA20" i="19"/>
  <c r="AA21" i="19"/>
  <c r="AA22" i="19"/>
  <c r="AA23" i="19"/>
  <c r="AA24" i="19"/>
  <c r="AA25" i="19"/>
  <c r="AA26" i="19"/>
  <c r="AA27" i="19"/>
  <c r="AA28" i="19"/>
  <c r="AA29" i="19"/>
  <c r="AA30" i="19"/>
  <c r="AA31" i="19"/>
  <c r="AA32" i="19"/>
  <c r="AA33" i="19"/>
  <c r="AA34" i="19"/>
  <c r="AA35" i="19"/>
  <c r="AA36" i="19"/>
  <c r="AA37" i="19"/>
  <c r="AA38" i="19"/>
  <c r="AA39" i="19"/>
  <c r="AA40" i="19"/>
  <c r="AA41" i="19"/>
  <c r="AA42" i="19"/>
  <c r="AA43" i="19"/>
  <c r="AA44" i="19"/>
  <c r="AA45" i="19"/>
  <c r="AA46" i="19"/>
  <c r="AA47" i="19"/>
  <c r="AA48" i="19"/>
  <c r="AA49" i="19"/>
  <c r="AA50" i="19"/>
  <c r="AA51" i="19"/>
  <c r="AA52" i="19"/>
  <c r="AA53" i="19"/>
  <c r="AA54" i="19"/>
  <c r="AA55" i="19"/>
  <c r="AA56" i="19"/>
  <c r="AA57" i="19"/>
  <c r="AA58" i="19"/>
  <c r="AA59" i="19"/>
  <c r="AA60" i="19"/>
  <c r="AA61" i="19"/>
  <c r="AA62" i="19"/>
  <c r="AA63" i="19"/>
  <c r="AA64" i="19"/>
  <c r="AA65" i="19"/>
  <c r="AA66" i="19"/>
  <c r="AA67" i="19"/>
  <c r="AA68" i="19"/>
  <c r="AA3" i="19"/>
  <c r="N30" i="4" l="1"/>
  <c r="F30" i="4"/>
  <c r="F48" i="4" l="1"/>
  <c r="N48" i="4"/>
  <c r="M12" i="4" l="1"/>
  <c r="O12" i="4"/>
  <c r="AA3" i="16"/>
  <c r="E12" i="4"/>
  <c r="D12" i="4"/>
  <c r="V52" i="4" l="1"/>
  <c r="V53" i="4"/>
  <c r="V54" i="4"/>
  <c r="V55" i="4"/>
  <c r="V56" i="4"/>
  <c r="V57" i="4"/>
  <c r="V58" i="4"/>
  <c r="V59" i="4"/>
  <c r="U53" i="4"/>
  <c r="U54" i="4"/>
  <c r="U55" i="4"/>
  <c r="U56" i="4"/>
  <c r="U57" i="4"/>
  <c r="U58" i="4"/>
  <c r="U59" i="4"/>
  <c r="U52" i="4"/>
  <c r="T53" i="4"/>
  <c r="Y53" i="4" s="1"/>
  <c r="T54" i="4"/>
  <c r="Y54" i="4" s="1"/>
  <c r="T55" i="4"/>
  <c r="Y55" i="4" s="1"/>
  <c r="T56" i="4"/>
  <c r="Y56" i="4" s="1"/>
  <c r="T57" i="4"/>
  <c r="Y57" i="4" s="1"/>
  <c r="T58" i="4"/>
  <c r="Y58" i="4" s="1"/>
  <c r="T59" i="4"/>
  <c r="Y59" i="4" s="1"/>
  <c r="T52" i="4"/>
  <c r="Y52" i="4" s="1"/>
  <c r="S52" i="4"/>
  <c r="X52" i="4" s="1"/>
  <c r="S53" i="4"/>
  <c r="X53" i="4" s="1"/>
  <c r="S54" i="4"/>
  <c r="X54" i="4" s="1"/>
  <c r="S55" i="4"/>
  <c r="X55" i="4" s="1"/>
  <c r="S56" i="4"/>
  <c r="X56" i="4" s="1"/>
  <c r="S57" i="4"/>
  <c r="X57" i="4" s="1"/>
  <c r="S58" i="4"/>
  <c r="X58" i="4" s="1"/>
  <c r="S59" i="4"/>
  <c r="X59" i="4" s="1"/>
  <c r="F53" i="4"/>
  <c r="F54" i="4"/>
  <c r="F55" i="4"/>
  <c r="F56" i="4"/>
  <c r="F57" i="4"/>
  <c r="F58" i="4"/>
  <c r="F59" i="4"/>
  <c r="E53" i="4"/>
  <c r="E54" i="4"/>
  <c r="E55" i="4"/>
  <c r="E56" i="4"/>
  <c r="E57" i="4"/>
  <c r="E58" i="4"/>
  <c r="E59" i="4"/>
  <c r="E60" i="4"/>
  <c r="D53" i="4"/>
  <c r="I53" i="4" s="1"/>
  <c r="D54" i="4"/>
  <c r="D55" i="4"/>
  <c r="D56" i="4"/>
  <c r="D57" i="4"/>
  <c r="D58" i="4"/>
  <c r="D59" i="4"/>
  <c r="D60" i="4"/>
  <c r="C53" i="4"/>
  <c r="C54" i="4"/>
  <c r="C55" i="4"/>
  <c r="C56" i="4"/>
  <c r="C57" i="4"/>
  <c r="C58" i="4"/>
  <c r="C59" i="4"/>
  <c r="E52" i="4"/>
  <c r="F52" i="4"/>
  <c r="C52" i="4"/>
  <c r="D52" i="4"/>
  <c r="T35" i="4"/>
  <c r="T36" i="4"/>
  <c r="T37" i="4"/>
  <c r="T38" i="4"/>
  <c r="T39" i="4"/>
  <c r="T40" i="4"/>
  <c r="T41" i="4"/>
  <c r="U35" i="4"/>
  <c r="U36" i="4"/>
  <c r="U37" i="4"/>
  <c r="U38" i="4"/>
  <c r="U39" i="4"/>
  <c r="U40" i="4"/>
  <c r="U41" i="4"/>
  <c r="V34" i="4"/>
  <c r="V35" i="4"/>
  <c r="V36" i="4"/>
  <c r="V37" i="4"/>
  <c r="V38" i="4"/>
  <c r="V39" i="4"/>
  <c r="V40" i="4"/>
  <c r="V41" i="4"/>
  <c r="T34" i="4"/>
  <c r="U34" i="4"/>
  <c r="S34" i="4"/>
  <c r="S35" i="4"/>
  <c r="S36" i="4"/>
  <c r="S37" i="4"/>
  <c r="S38" i="4"/>
  <c r="S39" i="4"/>
  <c r="S40" i="4"/>
  <c r="S41" i="4"/>
  <c r="F35" i="4"/>
  <c r="F36" i="4"/>
  <c r="F37" i="4"/>
  <c r="F38" i="4"/>
  <c r="F39" i="4"/>
  <c r="F40" i="4"/>
  <c r="F41" i="4"/>
  <c r="E35" i="4"/>
  <c r="E36" i="4"/>
  <c r="E37" i="4"/>
  <c r="E38" i="4"/>
  <c r="E39" i="4"/>
  <c r="E40" i="4"/>
  <c r="E41" i="4"/>
  <c r="D35" i="4"/>
  <c r="D36" i="4"/>
  <c r="D37" i="4"/>
  <c r="D38" i="4"/>
  <c r="D39" i="4"/>
  <c r="D40" i="4"/>
  <c r="D41" i="4"/>
  <c r="C35" i="4"/>
  <c r="C36" i="4"/>
  <c r="C37" i="4"/>
  <c r="C38" i="4"/>
  <c r="C39" i="4"/>
  <c r="C40" i="4"/>
  <c r="C41" i="4"/>
  <c r="E34" i="4"/>
  <c r="F34" i="4"/>
  <c r="C34" i="4"/>
  <c r="D34" i="4"/>
  <c r="I54" i="4"/>
  <c r="I58" i="4"/>
  <c r="I55" i="4"/>
  <c r="I59" i="4"/>
  <c r="I56" i="4"/>
  <c r="I52" i="4"/>
  <c r="I57" i="4"/>
  <c r="T60" i="4" l="1"/>
  <c r="W48" i="4" s="1"/>
  <c r="AA3" i="15"/>
  <c r="V17" i="4" l="1"/>
  <c r="V18" i="4"/>
  <c r="V19" i="4"/>
  <c r="V20" i="4"/>
  <c r="V21" i="4"/>
  <c r="V22" i="4"/>
  <c r="V23" i="4"/>
  <c r="U17" i="4"/>
  <c r="U18" i="4"/>
  <c r="U19" i="4"/>
  <c r="U20" i="4"/>
  <c r="U21" i="4"/>
  <c r="U22" i="4"/>
  <c r="U23" i="4"/>
  <c r="T17" i="4"/>
  <c r="Y17" i="4" s="1"/>
  <c r="T18" i="4"/>
  <c r="Y18" i="4" s="1"/>
  <c r="T19" i="4"/>
  <c r="Y19" i="4" s="1"/>
  <c r="T20" i="4"/>
  <c r="Y20" i="4" s="1"/>
  <c r="T21" i="4"/>
  <c r="Y21" i="4" s="1"/>
  <c r="T22" i="4"/>
  <c r="Y22" i="4" s="1"/>
  <c r="T23" i="4"/>
  <c r="Y23" i="4" s="1"/>
  <c r="V16" i="4"/>
  <c r="S17" i="4"/>
  <c r="S18" i="4"/>
  <c r="S19" i="4"/>
  <c r="S20" i="4"/>
  <c r="S21" i="4"/>
  <c r="S22" i="4"/>
  <c r="S23" i="4"/>
  <c r="T16" i="4"/>
  <c r="Y16" i="4" s="1"/>
  <c r="U16" i="4"/>
  <c r="S16" i="4"/>
  <c r="Y35" i="4"/>
  <c r="Y36" i="4"/>
  <c r="Y37" i="4"/>
  <c r="Y38" i="4"/>
  <c r="Y39" i="4"/>
  <c r="Y40" i="4"/>
  <c r="Y41" i="4"/>
  <c r="Y34" i="4"/>
  <c r="X35" i="4"/>
  <c r="X36" i="4"/>
  <c r="X37" i="4"/>
  <c r="X38" i="4"/>
  <c r="X39" i="4"/>
  <c r="X40" i="4"/>
  <c r="X41" i="4"/>
  <c r="I39" i="4"/>
  <c r="H54" i="4"/>
  <c r="H56" i="4"/>
  <c r="I41" i="4"/>
  <c r="I36" i="4"/>
  <c r="H58" i="4"/>
  <c r="H52" i="4"/>
  <c r="H59" i="4"/>
  <c r="H57" i="4"/>
  <c r="I40" i="4"/>
  <c r="I37" i="4"/>
  <c r="H55" i="4"/>
  <c r="H53" i="4"/>
  <c r="I38" i="4"/>
  <c r="I35" i="4"/>
  <c r="I34" i="4"/>
  <c r="AA3" i="14"/>
  <c r="X17" i="4" l="1"/>
  <c r="X19" i="4"/>
  <c r="X22" i="4"/>
  <c r="X23" i="4"/>
  <c r="X18" i="4"/>
  <c r="X20" i="4"/>
  <c r="X21" i="4"/>
  <c r="X16" i="4"/>
  <c r="X34" i="4"/>
  <c r="T42" i="4" s="1"/>
  <c r="W30" i="4" s="1"/>
  <c r="H37" i="4"/>
  <c r="H38" i="4"/>
  <c r="H39" i="4"/>
  <c r="H34" i="4"/>
  <c r="H35" i="4"/>
  <c r="H40" i="4"/>
  <c r="G48" i="4"/>
  <c r="H36" i="4"/>
  <c r="H41" i="4"/>
  <c r="E16" i="4"/>
  <c r="E23" i="4"/>
  <c r="D23" i="4"/>
  <c r="D22" i="4"/>
  <c r="F20" i="4"/>
  <c r="E22" i="4"/>
  <c r="D16" i="4"/>
  <c r="C21" i="4"/>
  <c r="E19" i="4"/>
  <c r="C16" i="4"/>
  <c r="D18" i="4"/>
  <c r="F16" i="4"/>
  <c r="E18" i="4"/>
  <c r="C22" i="4"/>
  <c r="E20" i="4"/>
  <c r="F17" i="4"/>
  <c r="D17" i="4"/>
  <c r="C17" i="4"/>
  <c r="F22" i="4"/>
  <c r="C23" i="4"/>
  <c r="E21" i="4"/>
  <c r="C20" i="4"/>
  <c r="F21" i="4"/>
  <c r="C18" i="4"/>
  <c r="F23" i="4"/>
  <c r="C19" i="4"/>
  <c r="E17" i="4"/>
  <c r="D21" i="4"/>
  <c r="D20" i="4"/>
  <c r="F18" i="4"/>
  <c r="D19" i="4"/>
  <c r="F19" i="4"/>
  <c r="N12" i="4"/>
  <c r="T24" i="4" l="1"/>
  <c r="W12" i="4" s="1"/>
  <c r="D42" i="4"/>
  <c r="G30" i="4" s="1"/>
  <c r="I23" i="4"/>
  <c r="I17" i="4"/>
  <c r="I16" i="4"/>
  <c r="H19" i="4"/>
  <c r="I21" i="4"/>
  <c r="I22" i="4"/>
  <c r="I19" i="4"/>
  <c r="I20" i="4"/>
  <c r="F12" i="4"/>
  <c r="I18" i="4"/>
  <c r="H18" i="4" l="1"/>
  <c r="H21" i="4"/>
  <c r="H20" i="4"/>
  <c r="H17" i="4"/>
  <c r="H23" i="4"/>
  <c r="H16" i="4"/>
  <c r="H22" i="4"/>
  <c r="D24" i="4" l="1"/>
  <c r="G1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tc={51141DBD-D2C7-4251-8862-F9A6166D040F}</author>
  </authors>
  <commentList>
    <comment ref="T22" authorId="0" shapeId="0" xr:uid="{51141DBD-D2C7-4251-8862-F9A6166D040F}">
      <text>
        <t>[Threaded comment]
Your version of Excel allows you to read this threaded comment; however, any edits to it will get removed if the file is opened in a newer version of Excel. Learn more: https://go.microsoft.com/fwlink/?linkid=870924
Comment:
    do we want it on or off?</t>
      </text>
    </comment>
  </commentList>
</comments>
</file>

<file path=xl/sharedStrings.xml><?xml version="1.0" encoding="utf-8"?>
<sst xmlns="http://schemas.openxmlformats.org/spreadsheetml/2006/main" count="8569" uniqueCount="4730">
  <si>
    <t>Internal Revenue Service</t>
  </si>
  <si>
    <t>Office of Safeguards</t>
  </si>
  <si>
    <t xml:space="preserve"> ▪ SCSEM Subject: Firewall</t>
  </si>
  <si>
    <t xml:space="preserve"> ▪ SCSEM Version: 6.0</t>
  </si>
  <si>
    <t xml:space="preserve"> ▪ SCSEM Release Date: September 30, 2023</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</si>
  <si>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</si>
  <si>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</si>
  <si>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</si>
  <si>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</si>
  <si>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</si>
  <si>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</si>
  <si>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</si>
  <si>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</si>
  <si>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</si>
  <si>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</si>
  <si>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</si>
  <si>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</si>
  <si>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</si>
  <si>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</si>
  <si>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</si>
  <si>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</si>
  <si>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</si>
  <si>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</si>
  <si>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</si>
  <si>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</si>
  <si>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</si>
  <si>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</si>
  <si>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</si>
  <si>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</si>
  <si>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</si>
  <si>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</si>
  <si>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</si>
  <si>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</si>
  <si>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</si>
  <si>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</si>
  <si>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</si>
  <si>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</si>
  <si>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</si>
  <si>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</si>
  <si>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</si>
  <si>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ASA SCSEM Test Results</t>
  </si>
  <si>
    <t>Check Point Firewall SCSEM Test Results</t>
  </si>
  <si>
    <t>Final Test Results</t>
  </si>
  <si>
    <t>Overall SCSEM Statistics</t>
  </si>
  <si>
    <t xml:space="preserve">This table calculates all tests in the Gen Test Cases + ASA Tests Cases tabs.
</t>
  </si>
  <si>
    <t>Passed</t>
  </si>
  <si>
    <t>Failed</t>
  </si>
  <si>
    <t>Additional Information Requested</t>
  </si>
  <si>
    <t>N/A</t>
  </si>
  <si>
    <t>Total Number of Tests Performed</t>
  </si>
  <si>
    <t>Weighted Pass Rate</t>
  </si>
  <si>
    <t>All SCSEM Tests</t>
  </si>
  <si>
    <t>Complete</t>
  </si>
  <si>
    <t>Blank</t>
  </si>
  <si>
    <t>Available</t>
  </si>
  <si>
    <t xml:space="preserve">This table calculates all tests in the Gen Test Cases + Check Point Firewall tabs.
</t>
  </si>
  <si>
    <t>Totals</t>
  </si>
  <si>
    <t>Weighted Score</t>
  </si>
  <si>
    <t>Risk Rating</t>
  </si>
  <si>
    <t>Test Cases</t>
  </si>
  <si>
    <t>Pass</t>
  </si>
  <si>
    <t>Fail</t>
  </si>
  <si>
    <t>Weight</t>
  </si>
  <si>
    <t>Possible</t>
  </si>
  <si>
    <t>Actual</t>
  </si>
  <si>
    <t>Device Weighted Score:</t>
  </si>
  <si>
    <t>Fortigate Firewall SCSEM Test Results</t>
  </si>
  <si>
    <t>PaloAlto9.1 SCSEM Test Results</t>
  </si>
  <si>
    <t xml:space="preserve">This table calculates all tests in the Gen Test Cases + Fortigate Firewall tabs.
</t>
  </si>
  <si>
    <t xml:space="preserve">This table calculates all tests in the Gen Test Cases + PaloAlto9.1 tabs.
</t>
  </si>
  <si>
    <t>PaloAlto10.0 SCSEM Test Results</t>
  </si>
  <si>
    <t>PaloAlto11.0 SCSEM Test Results</t>
  </si>
  <si>
    <t xml:space="preserve">This table calculates all tests in the Gen Test + PaloAlto10.0 Test Cases Tab </t>
  </si>
  <si>
    <t xml:space="preserve">This table calculates all tests in the Gen Test + PaloAlto11.0 Test Cases Tab </t>
  </si>
  <si>
    <t>Instructions</t>
  </si>
  <si>
    <t>Introduction and Purpose:</t>
  </si>
  <si>
    <t>This SCSEM is used by the IRS Office of Safeguards to evaluate compliance with IRS Publication 1075 for agencies that have implemented network security systems (e.g., firewalls) that control incoming and outgoing network traffic based on an applied rule set for all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</si>
  <si>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</si>
  <si>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</si>
  <si>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</si>
  <si>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</si>
  <si>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</si>
  <si>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</si>
  <si>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</si>
  <si>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</si>
  <si>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</si>
  <si>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</si>
  <si>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</si>
  <si>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</si>
  <si>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</si>
  <si>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</si>
  <si>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</si>
  <si>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</si>
  <si>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</si>
  <si>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</si>
  <si>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</si>
  <si>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</si>
  <si>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</si>
  <si>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</si>
  <si>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</si>
  <si>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</si>
  <si>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</si>
  <si>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</si>
  <si>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</si>
  <si>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</si>
  <si>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</si>
  <si>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</si>
  <si>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</si>
  <si>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</si>
  <si>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</si>
  <si>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</si>
  <si>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Issue Codes</t>
  </si>
  <si>
    <t>A single issue code must be selected for each test case to calculate the weighted risk score.  This determination must be made for all test cases in order to determine the complete weighted score.</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</si>
  <si>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</si>
  <si>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</si>
  <si>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</si>
  <si>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</si>
  <si>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</si>
  <si>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</si>
  <si>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</si>
  <si>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</si>
  <si>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A single issue code must be selected for each test case to calculate the weighted risk score.  The tester must perform this activity when executing each test.</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</si>
  <si>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</si>
  <si>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</si>
  <si>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</si>
  <si>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</si>
  <si>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</si>
  <si>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</si>
  <si>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</si>
  <si>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</si>
  <si>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</si>
  <si>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</si>
  <si>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</si>
  <si>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</si>
  <si>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</si>
  <si>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</si>
  <si>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r>
      <t xml:space="preserve">Issue Code Mapping (Select </t>
    </r>
    <r>
      <rPr>
        <b/>
        <u/>
        <sz val="10"/>
        <rFont val="Arial"/>
        <family val="2"/>
      </rPr>
      <t>one</t>
    </r>
    <r>
      <rPr>
        <b/>
        <sz val="10"/>
        <rFont val="Arial"/>
        <family val="2"/>
      </rPr>
      <t xml:space="preserve"> to enter in column L)</t>
    </r>
  </si>
  <si>
    <t>Vuln ID</t>
  </si>
  <si>
    <t>Remediation Procedure</t>
  </si>
  <si>
    <t>Risk Rating (Do Not Edit)</t>
  </si>
  <si>
    <t>FWGEN-01</t>
  </si>
  <si>
    <t>SA-22</t>
  </si>
  <si>
    <t>Unsupported System Components</t>
  </si>
  <si>
    <t>Examine &amp; Interview</t>
  </si>
  <si>
    <t>Vendor Support</t>
  </si>
  <si>
    <t>Verify that the firewall is supported by the vendor. 
Each organization shall ensure that unsupported software is removed or upgraded to a supported version prior to a vendor dropping support.</t>
  </si>
  <si>
    <t>1. Interview the SA (System Administrator) to determine if maintenance is readily available for the firewall's inter-network operating system (IOS).  Vendor support must include security updates or hot fixes that address any new security vulnerabilities.  
2. Examine configuration
Non-ASA
Examine the firewall OS version/build with the SA.
ASA 
The following command will show the current software version.
hostname#show ver | include Version
Compare results with the vendors support website to verify that support has not expired.</t>
  </si>
  <si>
    <t>The firewall is currently under support by the vendor.  Security updates or hot fixes are available to address any security flaws discovered.</t>
  </si>
  <si>
    <t>The system is not under current vendor support.</t>
  </si>
  <si>
    <r>
      <rPr>
        <b/>
        <sz val="10"/>
        <color indexed="8"/>
        <rFont val="Arial"/>
        <family val="2"/>
      </rPr>
      <t>End of General Support:</t>
    </r>
    <r>
      <rPr>
        <sz val="10"/>
        <color indexed="8"/>
        <rFont val="Arial"/>
        <family val="2"/>
      </rPr>
      <t xml:space="preserve">
PaloAlto7.1 06/30/2020 
PaloAlto8.1 03/01/2020
PaloAlto9.1  12/13/2023</t>
    </r>
  </si>
  <si>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</si>
  <si>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</si>
  <si>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</si>
  <si>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Upgrade the firewall a vendor-supported version. Once deployed, harden the upgraded system in accordance with IRS standards using the corresponding SCSEM for the firewall.</t>
  </si>
  <si>
    <t>FWGEN-02</t>
  </si>
  <si>
    <t>SI-2</t>
  </si>
  <si>
    <t>Flaw Remediation</t>
  </si>
  <si>
    <t>Install updates, patches, and additional security software</t>
  </si>
  <si>
    <t>Verify that system patch levels are up-to-date to address new vulnerabilities.</t>
  </si>
  <si>
    <t>1.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  All critical patches must be applied.
Verify if any High or critical CVEs exist. Navigate to https://nvd.nist.gov/vuln/search and search for the firewall type. If found to affect the running version, select HSI27</t>
  </si>
  <si>
    <t>The latest security patches are installed.</t>
  </si>
  <si>
    <t>The system is not regularly patched from the vendor.  The system is running %INCLUDE UPDATE LEVEL/PATCH LEVEL AND IF THERE ARE HIGH OR CRITICAL CVEs%".</t>
  </si>
  <si>
    <t>Significant</t>
  </si>
  <si>
    <t>HSI2
HSI27</t>
  </si>
  <si>
    <t>HSI2: System patch level is insufficient
HSI27: Critical security patches have not been applied</t>
  </si>
  <si>
    <t xml:space="preserve">Obtain and install the latest firewall security patches for Security-relevant software updates to include, patches, service packs, hot fixes, and antivirus signatures. 	</t>
  </si>
  <si>
    <t>FWGEN-03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</si>
  <si>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</si>
  <si>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</si>
  <si>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</si>
  <si>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</si>
  <si>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Note: If step 1 / MFA is fully implemented, but the complexity/length requirements in step 2 are not met this finding may be downgraded to moderate.</t>
    </r>
  </si>
  <si>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</si>
  <si>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Multi-factor authentication is not required for internal privileged and non-privileged access.</t>
  </si>
  <si>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</si>
  <si>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HRM20
HPW12</t>
  </si>
  <si>
    <t xml:space="preserve">HAC64: Multi-factor authentication is not required for internal privileged and non-privileged access
HAC65: Multi-factor authentication is not required for internal privileged access
HAC66: Multi-factor authentication is not required for internal non-privileged access
HRM20: Multi-factor authentication is not properly configured for external or remote access
HPW12: Passwords do not meet complexity requirements
</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</si>
  <si>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</si>
  <si>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FWGEN-04</t>
  </si>
  <si>
    <t>AC-2</t>
  </si>
  <si>
    <t>Account Management</t>
  </si>
  <si>
    <t>An account management process has been implemented for user access</t>
  </si>
  <si>
    <t>An approval process is in place for granting access to firewalls (authentication server and/or local accounts).</t>
  </si>
  <si>
    <t xml:space="preserve">1. Interview the firewall administrator and verify that account management procedures have been implemented for user account creation, termination and expiration.
2. Examine account management system workflow and/or completed user access request and approvals for end users and administrators.
</t>
  </si>
  <si>
    <t>1-2. Firewall administrator can demonstrate that an account management process has been implemented for user access.</t>
  </si>
  <si>
    <t>Account management procedures are not implemented.</t>
  </si>
  <si>
    <t>HAC37</t>
  </si>
  <si>
    <t>HAC37: Account management procedures are not implemented</t>
  </si>
  <si>
    <t>Develop a written procedure to describe the account management processes. Implement working procedures such that all firewall account requests are approved by agency management, all updates or changes to account permissions are properly vetted and tracked, and th+T8at the expiration and termination of accounts are performed timely.</t>
  </si>
  <si>
    <t>FWGEN-05</t>
  </si>
  <si>
    <t>Interview</t>
  </si>
  <si>
    <t>Accounts are reviewed periodically for proper privileges, and removed or suspended when no longer necessary</t>
  </si>
  <si>
    <t>Ensure accounts that are no longer required are immediately removed from the authentication server or firewall (authentication server or local accounts).
Verify privileged accounts are reviewed at least semi-annually for compliance with agency account management requirements.</t>
  </si>
  <si>
    <t xml:space="preserve">1. Discuss the process (e.g. management notification, ticket creation, email, etc.) for removing user accounts with the system admin for local and network (e.g. authentication server such as RADIUS, TACACS, etc.) accounts.
2. Interview firewall administrator or security administrator and determine how often users accounts are reviewed.
3. For each authentication method in use, confirm that there is a process in place to identify unused accounts and they are disabled or deleted immediately when they are no longer needed.
</t>
  </si>
  <si>
    <t>1-2. A process should be in place to enforce proper account management. Firewall accounts are reviewed at least semi-annually for compliance with account management requirements, and users accounts are disabled or removed immediately from the system that are no longer needed.</t>
  </si>
  <si>
    <t>Accounts are not reviewed periodically for proper privileges,and/or Accounts are not removed or suspended when no longer necessary.</t>
  </si>
  <si>
    <t>HAC41
HAC8</t>
  </si>
  <si>
    <t>HAC41: Accounts are not removed or suspended when no longer necessary
HAC8: Accounts are not reviewed periodically for proper privileges</t>
  </si>
  <si>
    <t xml:space="preserve">Implement working procedures to review account periodically for proper privilegessuspend, disable, or remove unneeded accounts immediately once they are no longer needed. </t>
  </si>
  <si>
    <t>FWGEN-06</t>
  </si>
  <si>
    <t>Authentication server is used for device administration.</t>
  </si>
  <si>
    <t>Verify an authentication server (e.g., Active Directory, Radius, etc.) is used to identify and authenticate administrators to the firewall.
Ensure that when an authentication server is used for administrative access to the firewall, only one account is defined locally for use in an emergency (i.e., authentication server or connection to the server is down).</t>
  </si>
  <si>
    <t>1.  Interview the firewall administrator and verify an authentication server is used to identify and authenticate administrators for management of the device.
2.Review the running configuration and verify that only one local account has been defined.  An example of a local account is shown in the example below:
Username xxxxxxx password 7 xxxxxxxxxxxx</t>
  </si>
  <si>
    <t>1. An authentication server is used to identify and authenticate firewall administrators.
2. Only one local account should be defined on the firewall when an authentication server is used.</t>
  </si>
  <si>
    <t>Authentication server is not used for device administration.</t>
  </si>
  <si>
    <t>HIA4
HAC11</t>
  </si>
  <si>
    <t>HIA4: Authentication server is not used for device administration
HAC11: User access was not established with concept of least privilege</t>
  </si>
  <si>
    <t xml:space="preserve">Implement a process to ensure all authentication is managed using an authentication server (e.g., Terminal Access Controller Access-Control System (TACACS) and Active Directory). Create only one break glass local account on the chassis that will be used only for emergencies or if the authentication server is down. </t>
  </si>
  <si>
    <t>FWGEN-07</t>
  </si>
  <si>
    <t>IA-5</t>
  </si>
  <si>
    <t>Authenticator Management</t>
  </si>
  <si>
    <t>Examine</t>
  </si>
  <si>
    <t>Passwords are not allowed to be stored unencrypted in configuration files</t>
  </si>
  <si>
    <t>Ensure that unencrypted firewall passwords are not stored in an offline configuration file.</t>
  </si>
  <si>
    <t>1.  Review the stored firewall configuration files to ensure passwords are not stored in plain-text format.</t>
  </si>
  <si>
    <t>1. Unencrypted passwords are not stored in an offline configuration file.</t>
  </si>
  <si>
    <t>Passwords are allowed to be stored unencrypted in config files</t>
  </si>
  <si>
    <t>HPW21</t>
  </si>
  <si>
    <t>HPW21: Passwords are allowed to be stored unencrypted in config files</t>
  </si>
  <si>
    <t xml:space="preserve">Ensure unencrypted firewall passwords are not stored in config files.  </t>
  </si>
  <si>
    <t>FWGEN-08</t>
  </si>
  <si>
    <t>Configure password settings to comply with IRS Publication 1075, requirements</t>
  </si>
  <si>
    <t>Ensure all password parameters (authentication server or local accounts) meet IRS Publication 1075 requirements (e.g., password complexity, aging, history, etc.)</t>
  </si>
  <si>
    <t>1. Verify that the systems password parameters (authentication server and/or local accounts) meet the following requirements:
a) Minimum password length of 8 characters
b) Passwords must contain at least one number or special character, and a combination of at least one lower and uppercase letter
c) Maximum password age of 90 days for standard user accounts, 60 days for Administrators
d) Minimum password age of 1 day
e) Password history for the previous 24 passwords 
f) Users are forced to change their initial password during their first logon</t>
  </si>
  <si>
    <t>1. Password requirements meet all IRS Publication 1075 requirements listed in the test procedure.</t>
  </si>
  <si>
    <t>Password requirements does not meet all IRS Publication 1075 requirements.</t>
  </si>
  <si>
    <t>HPW2
HPW3
HPW4
HPW6
HPW12
HPW19
HPW20</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</si>
  <si>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
HPW20: User is not required to change password upon first use</t>
  </si>
  <si>
    <t xml:space="preserve">Configure password settings to comply with IRS Publication 1075, requirements. Update the agency's authenticator management requirements and implement the following password-based authentication settings on all systems:  (i) minimum password length is at least eight characters, (ii) at least one numeric and one special character, (iii) mixture of at least one upper and one lower case letter, (iv) storage and transmission of passwords only when encrypted, (v) password minimum lifetime is one day, (vi) standard account passwords to be changed at least every 90 days, (vii) privileged account passwords to be changed at least every 60 days, and (viii) prevention of password reuse for 24 generations. </t>
  </si>
  <si>
    <t>FWGEN-09</t>
  </si>
  <si>
    <t>Individual user accounts have been created for each authorized user, and no shared accounts are used</t>
  </si>
  <si>
    <t>Ensure each user accessing the device has their own account with username and password.</t>
  </si>
  <si>
    <t>1. Review firewall configurations for authentication mechanism used.  If local accounts are defined on the firewall verify that each user has their own unique ID.  Groups, user accounts without passwords, or duplicate accounts should not exist.  
Note: If an authentication server is being used such as TACACS, RADIUS, etc.) ensure that there is no more than one local account to be used in the event of failure or emergency.</t>
  </si>
  <si>
    <t>1. Individual user accounts have been created for each authorized user. Groups, user accounts without passwords, or duplicate accounts do not exist.
No shared accounts are used other than when operationally required (e.g., root accounts).</t>
  </si>
  <si>
    <t>Agency shares administrative account inappropriately.</t>
  </si>
  <si>
    <t>HAC21
HAC20</t>
  </si>
  <si>
    <t>HAC21: Agency shares administrative account inappropriately
HAC20: Agency duplicates usernames</t>
  </si>
  <si>
    <t xml:space="preserve">Establish unique administrator accounts for all daily management activities; and remove all local accounts except for one local account to be used in the event of failure or emergency.  </t>
  </si>
  <si>
    <t>FWGEN-10</t>
  </si>
  <si>
    <t>AC-7</t>
  </si>
  <si>
    <t>Unsuccessful Logon Attempts</t>
  </si>
  <si>
    <t>Configure the system to lock accounts after three consecutive failed authentication attempts</t>
  </si>
  <si>
    <t>The system locks administrator accounts after no more than three unsuccessful attempts to logon with an invalid password.</t>
  </si>
  <si>
    <t>Check to determine if the agency limits consecutive invalid attempts to three (3) by a user within a 120 minute period.
1.  Review the system configuration to ensure that authentication retry is set for 3. 
Note: If this is an ASA device it will be covered by automated scan and should be N/A.</t>
  </si>
  <si>
    <t>1. Maximum number of unsuccessful SSH login attempts is set to three (3) within a 120 minute period.</t>
  </si>
  <si>
    <t xml:space="preserve">The firewall admin interface is not currently configured to lockout a user after three consecutive failed attempts.  </t>
  </si>
  <si>
    <t>HAC15</t>
  </si>
  <si>
    <t>HAC15: User accounts not locked out after 3 unsuccessful login attempts</t>
  </si>
  <si>
    <t xml:space="preserve">Configure the system to lock accounts after three consecutive failed authentication attempts. </t>
  </si>
  <si>
    <t>FWGEN-11</t>
  </si>
  <si>
    <t>AC-4</t>
  </si>
  <si>
    <t xml:space="preserve">Information Flow Enforcement </t>
  </si>
  <si>
    <t>Configure the firewall  to use filters that use packet headers and packet attributes, including source and destination IP addresses and ports, to prevent the flow of unauthorized or suspicious traffic between interconnected networks with different security policies (including perimeter firewalls and server VLANs).</t>
  </si>
  <si>
    <t>Information flow control regulates where information is allowed to travel within a network and between interconnected networks. Blocking or restricting detected harmful or suspicious communications between interconnected networks enforces approved authorizations for controlling the flow of traffic.
The firewall that filters traffic outbound to interconnected networks with different security policies must be configured with filters (i.e., rules, access control lists [ACLs], screens, and policies) that permit, restrict, or block traffic based on organization-defined traffic authorizations. Filtering must include packet header and packet attribute information, such as IP addresses and port numbers.
Configure filters to perform certain actions when packets match specified attributes, including the following actions:
- Apply a policy
- Accept, reject, or discard the packets
- Classify the packets based on their source address
- Evaluate the next term in the filter
- Increment a packet counter
- Set the packets€™ loss priority
- Specify an IPsec SA (if IPsec is used in the implementation)
- Specify the forwarding path
- Write an alert or message to the system log</t>
  </si>
  <si>
    <t>Verify the firewall is configured to use filters to restrict or block information system services based on best practices, known threats, and guidance in the Ports, Protocols, Services Management (PPSM) database regarding restrictions for boundary crossing for ports, protocols, and services.
If the firewall cannot be configured with filters that employ packet header and packet attributes, including source and destination IP addresses and ports, to prevent the flow of unauthorized or suspicious traffic between interconnected networks with different security policies, this is a finding.</t>
  </si>
  <si>
    <t>The firewall is configured to use filters to restrict or block information system services based on best practices.</t>
  </si>
  <si>
    <t>The firewall is not configured to use filters to restrict or block information system services based on best practices.</t>
  </si>
  <si>
    <t>HSC19</t>
  </si>
  <si>
    <t>HSC19: Network perimeter devices do not properly restrict traffic</t>
  </si>
  <si>
    <t>V-206674</t>
  </si>
  <si>
    <t>Configure filters in the firewall to examine characteristics of incoming and outgoing packets, including but not limited to the following:
Bit fields in the packet header, including IP fragmentation flags, IP options, and TCP flags
IP version 4 (IPv4) numeric range, including destination port, DiffServ code point (DSCP) value, fragment offset, Internet Control Message Protocol (ICMP) code, ICMP packet type, interface group, IP precedence, packet length, protocol, and TCP and UDP source and destination port
IP version 6 (IPv6) numeric range, including class of service (CoS) priority, destination address, destination port, ICMP code, ICMP packet type, interface group, IP address, next header, packet length, source address, source port, and TCP and UDP source and destination port
Source and destination address and prefix list</t>
  </si>
  <si>
    <t>FWGEN-12</t>
  </si>
  <si>
    <t>SC-7</t>
  </si>
  <si>
    <t>Boundary Protection</t>
  </si>
  <si>
    <t>Employ firewall filters that prevent or limit the effects of all types of commonly known denial-of-service (DoS) attacks, including flooding, packet sweeps, and unauthorized port scanning.</t>
  </si>
  <si>
    <t>Not configuring a key boundary security protection device such as the firewall against commonly known attacks is an immediate threat to the protected enclave because they are easily implemented by those with little skill. Directions for the attack are obtainable on the Internet and in hacker groups. Without filtering enabled for these attacks, the firewall will allow these attacks beyond the protected boundary.
Configure the perimeter and internal boundary firewall to guard against the three general methods of well-known DoS attacks: flooding attacks, protocol sweeping attacks, and unauthorized port scanning.
Flood attacks occur when the host receives too much traffic to buffer and slows down or crashes. Popular flood attacks include ICMP flood and SYN flood. A TCP flood attack of SYN packets initiating connection requests can overwhelm the device until it can no longer process legitimate connection requests, resulting in denial of service. An ICMP flood can overload the device with so many echo requests (ping requests) that it expends all its resources responding and can no longer process valid network traffic, also resulting in denial of service. An attacker might use session table floods and SYN-ACK-ACK proxy floods to fill up the session table of a host.
In an IP address sweep attack, an attacker sends ICMP echo requests (pings) to multiple destination addresses. If a target host replies, the reply reveals the target€™s IP address to the attacker. In a TCP sweep attack, an attacker sends TCP SYN packets to the target device as part of the TCP handshake. If the device responds to those packets, the attacker gets an indication that a port in the target device is open, which makes the port vulnerable to attack. In a UDP sweep attack, an attacker sends UDP packets to the target device. If the device responds to those packets, the attacker gets an indication that a port in the target device is open, which makes the port vulnerable to attack.
In a port scanning attack, an unauthorized application is used to scan the host devices for available services and open ports for subsequent use in an attack. This type of scanning can be used as a DoS attack when the probing packets are sent excessively.</t>
  </si>
  <si>
    <t>View the security filters for each interface or security zone.
Verify DoS filters are configured to detect and prevent known DoS attacks such as IP sweeps, TCP sweeps, buffer overflows, unauthorized port scanning, SYN floods, UDP floods, and UDP sweeps.
If filters are not configured or if the security zone is not configured with filters that guard against common DoS attacks, this is a finding.</t>
  </si>
  <si>
    <t>Filters or security zones are configured with filters that guard against common DoS attacks.</t>
  </si>
  <si>
    <t>Filters or security zones are not configured with filters that guard against common DoS attacks.</t>
  </si>
  <si>
    <t>V-206701</t>
  </si>
  <si>
    <t>Configure the firewall to detect and prevent DoS attacks. Implement filters with thresholds that are customized for the specific environment where applicable. DoS filters are based on NIST 800-53 requirements and vendor recommendations.
The following sample commands show filters that implement this requirement (these are examples only):
set filter1 icmp ip-sweep threshold 1000
set filter2 tcp port-scan threshold 1000
set filter3 tcp syn-flood alarm-threshold 1000
set filter3 tcp syn-flood attack-threshold 1100
set filter4 tcp syn-flood source-threshold 100
set filter5 tcp syn-flood destination-threshold 2048
set filter6 tcp syn-flood timeout 20
set filter7 tcp tcp-sweep threshold 1000
set filter8 udp flood threshold 5000
set filter9 udp udp-sweep threshold 1000</t>
  </si>
  <si>
    <t>FWGEN-13</t>
  </si>
  <si>
    <t>Configure the firewall deny network communications traffic by default and allow network communications traffic by exception (i.e., deny all, permit by exception).</t>
  </si>
  <si>
    <t>To prevent malicious or accidental leakage of traffic, organizations must implement a deny-by-default security posture at the network perimeter. Such rulesets prevent many malicious exploits or accidental leakage by restricting the traffic to only known sources and only those ports, protocols, or services that are permitted and operationally necessary.
As a managed boundary interface, the firewall must block all inbound and outbound network traffic unless a filter is installed to explicitly allow it. The allow filters must comply with the Ports, Protocols, and Services Management (PPSM) Category Assurance List (CAL) and Vulnerability Assessment (VA).</t>
  </si>
  <si>
    <t>Determine the default security policies on the firewall for traffic from one zone to another zone (inter-zone). 
The default policy must be a "Deny" policy that blocks all inter-zone traffic by default. Ensure no policy that circumvents the default "Deny" inter-zone policy is allowed. Traffic through the firewall is filtered so that only the specific traffic that is approved and registered in the PPSM CAL and VAs for the enclave. Verify rules or access control statements containing "any" for either the host, destination, protocol, or port are not used.
If the firewall does not deny all network communications traffic by default and allow network communications traffic by exception (i.e., deny all, permit by exception), this is a finding.</t>
  </si>
  <si>
    <t xml:space="preserve">The firewall does deny all network communications traffic by default and allow network communications traffic by exception (i.e., deny all, permit by exception). </t>
  </si>
  <si>
    <t xml:space="preserve">The firewall does not deny all network communications traffic by default and allow network communications traffic by exception (i.e., deny all, permit by exception). </t>
  </si>
  <si>
    <t>V-206694</t>
  </si>
  <si>
    <t>Configure the firewall with a "Deny" inter-zone policy which, by default, blocks traffic between zones and allows network communications traffic by exception (i.e., deny all, permit by exception) in accordance with PPSM CAL and VAs for the enclave.</t>
  </si>
  <si>
    <t>FWGEN-14</t>
  </si>
  <si>
    <t>AU-3</t>
  </si>
  <si>
    <t>Content of Audit Records</t>
  </si>
  <si>
    <t>Configure the firewall to generate traffic log entries containing information to establish the source of the events, such as the source IP address at a minimum.</t>
  </si>
  <si>
    <t>Without establishing the source of the event, it is impossible to establish, correlate, and investigate the events leading up to an outage or attack. In order to compile an accurate risk assessment and provide forensic analysis, security personnel need to know the source of the event.
In addition to logging where events occur within the network, the traffic log events must also identify sources of events, such as IP addresses, processes, and node or device names.</t>
  </si>
  <si>
    <t>Examine the traffic log configuration on the firewall or view several alert events on the organization's central audit server.
Verify the entries sent to the traffic log include sufficient information to ascertain the source of the events (e.g., IP address, session, or packet ID).
If the traffic log entries do not include sufficient information to ascertain the source of the events, this is a finding.</t>
  </si>
  <si>
    <t xml:space="preserve">The traffic log entries do include sufficient information to ascertain the source of the events. </t>
  </si>
  <si>
    <t xml:space="preserve">The traffic log entries do not include sufficient information to ascertain the source of the events. </t>
  </si>
  <si>
    <t>Moderate</t>
  </si>
  <si>
    <t>HAU22</t>
  </si>
  <si>
    <t>HAU22: Content of audit records is not sufficient</t>
  </si>
  <si>
    <t>V-206681</t>
  </si>
  <si>
    <t>Configure the firewall implementation to ensure entries sent to the traffic log include sufficient information to ascertain the source of each event (e.g., IP address, session, or packet ID).</t>
  </si>
  <si>
    <t>FWGEN-15</t>
  </si>
  <si>
    <t>SI-4</t>
  </si>
  <si>
    <t xml:space="preserve">Information System Monitoring </t>
  </si>
  <si>
    <t>Configure the firewall to generate an alert that can be forwarded to, at a minimum, the ISSO and ISSM when denial-of-service (DoS) incidents are detected.</t>
  </si>
  <si>
    <t>Without an alert, security personnel may be unaware of major detection incidents that require immediate action, and this delay may result in the loss or compromise of information.
The firewall generates an alert that notifies designated personnel of the Indicators of Compromise (IOCs), which require real-time alerts. These messages should include a severity level indicator or code as an indicator of the criticality of the incident. These indicators reflect the occurrence of a compromise or a potential compromise.
Since these incidents require immediate action, these messages are assigned a critical or level 1 priority/severity, depending on the system's priority schema.
CJCSM 6510.01B, "Cyber Incident Handling Program", lists nine Cyber Incident and Reportable Event Categories. DoD has determined that categories identified by CJCSM 6510.01B Major Indicators (category 1, 2, 4, or 7 detection events) will require an alert when an event is detected.
Alerts may be transmitted, for example, telephonically, by electronic mail messages, or by text messaging. The firewall must either send the alert to a management console that is actively monitored by authorized personnel or use a messaging capability to send the alert directly to designated personnel.</t>
  </si>
  <si>
    <t>If a network device such as the events, network management, or SNMP server is configured to send an alert when DoS incidents are detected, this is not a finding.
Verify the firewall is configured to send an alert via instant message, email, SNMP, or another authorized method to the ISSO, ISSM, and other identified personnel when DoS incidents are detected.
If the firewall is not configured to send an alert via an approved and immediate method when DoS incidents are detected, this is a finding.</t>
  </si>
  <si>
    <t xml:space="preserve">The firewall is configured to send an alert via an approved and immediate method when DoS incidents are detected. </t>
  </si>
  <si>
    <t>The firewall is not configured to send an alert via an approved and immediate method when DoS incidents are detected.</t>
  </si>
  <si>
    <t>HSI20</t>
  </si>
  <si>
    <t xml:space="preserve">HSI20: Agency does not receive security alerts, advisories, or directives </t>
  </si>
  <si>
    <t>V-206711</t>
  </si>
  <si>
    <t>Configure the firewall (or another network device) to send an alert via instant message, email, or another authorized method to the ISSO and ISSM and other identified personnel when DoS incidents are detected.</t>
  </si>
  <si>
    <t>FWGEN-16</t>
  </si>
  <si>
    <t>Configure the firewall to generate traffic log entries containing information to establish the outcome of the events, such as, at a minimum, the success or failure of the application of the firewall rule.</t>
  </si>
  <si>
    <t>Without information about the outcome of events, security personnel cannot make an accurate assessment as to whether an attack was successful or if changes were made to the security state of the network.
Event outcomes can include indicators of event success or failure and event-specific results. They also provide a means to measure the impact of an event and help authorized personnel to determine the appropriate response.</t>
  </si>
  <si>
    <t>Examine the traffic log configuration on the firewall or view several alert events on the organization's central audit server.
Verify the entries sent to the traffic log include sufficient information to ascertain the outcome of the firewall rules. Verify that, at a minimum, the success or failure of the event is evented.
If the traffic log entries do not include sufficient information to ascertain the outcome of the application of the firewall rules, this is a finding.
If the traffic log entries do not include the success or failure of the application of the firewall rules, this is a finding.</t>
  </si>
  <si>
    <t>The traffic log entries do include the success or failure of the application of the firewall rules.</t>
  </si>
  <si>
    <t>The traffic log entries do not include the success or failure of the application of the firewall rules.</t>
  </si>
  <si>
    <t>V-206682</t>
  </si>
  <si>
    <t>FWGEN-17</t>
  </si>
  <si>
    <t>AU-5</t>
  </si>
  <si>
    <t xml:space="preserve">Response to Audit Processing Failure </t>
  </si>
  <si>
    <t>Configure the firewall must generate a real-time alert to, at a minimum, the SCA and ISSO, if communication with the central audit server is lost.</t>
  </si>
  <si>
    <t>Without a real-time alert (less than a second), security personnel may be unaware of an impending failure of the audit functions and system operation may be adversely impacted. Alerts provide organizations with urgent messages. Automated alerts can be conveyed in a variety of ways, including via a regularly monitored console, telephonically, via electronic mail, via text message, or via websites.
Log processing failures include software/hardware errors, failures in the log capturing mechanisms, and log storage capacity being reached or exceeded. Most firewalls use UDP to send audit records to the server and cannot tell if the server has received the transmission, thus the site should either implement a connection-oriented communications solution (e.g., TCP) or implement a heartbeat with the central audit server and send an alert if it is unreachable.</t>
  </si>
  <si>
    <t>If a network device such as the events, network management, or SNMP server is configured to send an alert when communication is lost with the central audit server, this is not a finding.
Verify the firewall is configured to send an alert via instant message, email, SNMP, or another authorized method to the SCA, ISSO, and other identified personnel when communication is lost with the central audit server.
If the firewall is not configured to send an immediate alert via an approved method when communication is lost with the central audit server, this is a finding.</t>
  </si>
  <si>
    <t xml:space="preserve">The firewall is configured to send an immediate alert via an approved method when communication is lost with the central audit server. </t>
  </si>
  <si>
    <t xml:space="preserve">The firewall is not configured to send an immediate alert via an approved method when communication is lost with the central audit server. </t>
  </si>
  <si>
    <t>HAU25</t>
  </si>
  <si>
    <t>HAU25: Audit processing failures are not properly reported and responded to</t>
  </si>
  <si>
    <t>V-206700</t>
  </si>
  <si>
    <t>Configure the firewall (or another network device) to send an alert via instant message, email, or another authorized method to the SCA, ISSO, and other identified personnel for any log failure event where the filtering functions are unable to write events to the central audit server.</t>
  </si>
  <si>
    <t>FWGEN-18</t>
  </si>
  <si>
    <t>Configure the firewall to send traffic log entries to a central audit server for management and configuration of the traffic log entries.</t>
  </si>
  <si>
    <t>Without the ability to centrally manage the content captured in the traffic log entries, identification, troubleshooting, and correlation of suspicious behavior would be difficult and could lead to a delayed or incomplete analysis of an ongoing attack.
The DoD requires centralized management of all network component audit record content. Network components requiring centralized traffic log management must have the ability to support centralized management. The content captured in traffic log entries must be managed from a central location (necessitating automation). Centralized management of traffic log records and logs provides for efficiency in maintenance and management of records, as well as the backup and archiving of those records. 
Ensure at least one syslog server is configured on the firewall.
If the product inherently has the ability to store log records locally, the local log must also be secured. However, this requirement is not met since it calls for a use of a central audit server.</t>
  </si>
  <si>
    <t>Examine the traffic log configuration on the firewall.
Verify the firewall is configured to send traffic log entries to the organization's central audit server. 
If the firewall is not configured to send traffic log entries to the organization's central audit server, this is a finding.</t>
  </si>
  <si>
    <t xml:space="preserve">The firewall is configured to send traffic log entries to the organization's central audit server. </t>
  </si>
  <si>
    <t xml:space="preserve">The firewall is not configured to send traffic log entries to the organization's central audit server. </t>
  </si>
  <si>
    <t>HAU16</t>
  </si>
  <si>
    <t>HAU16: A centralized automated audit log analysis solution is not implemented</t>
  </si>
  <si>
    <t>V-206699</t>
  </si>
  <si>
    <t>Configure the firewall to ensure traffic log entries are transmitted to the organization's central audit server (e.g., syslog server).</t>
  </si>
  <si>
    <t>FWGEN-19</t>
  </si>
  <si>
    <t>AC-17</t>
  </si>
  <si>
    <t>Remote Access</t>
  </si>
  <si>
    <t>Configure firewall that filters traffic from the VPN access points with organization-defined filtering rules that apply to the monitoring of remote access traffic.</t>
  </si>
  <si>
    <t>Remote access devices (such as those providing remote access to network devices and information systems) that lack automated capabilities increase risk and make remote user access management difficult at best.
Remote access is access to DoD non-public information systems by an authorized user (or an information system) communicating through an external, non-organization-controlled network.
Automated monitoring of remote access sessions allows organizations to detect cyber attacks and also ensure ongoing compliance with remote access policies by auditing connection activities of remote access capabilities from a variety of information system components (e.g., servers, workstations, notebook computers, smart phones, and tablets).</t>
  </si>
  <si>
    <t>Review the firewall configuration statements used to create a group policy with filtering rules for remote clients accessing the network using a VPN.
Verify both ingress and egress traffic on this interface is subject to the remote access policy and filtering rules required by the organization. 
If the firewall is used to filter traffic from the VPN access points but is not configured with filtering rules that apply to the monitoring of remote access traffic, this is a finding.</t>
  </si>
  <si>
    <t>The firewall that filters traffic from the VPN access points is configured with organization-defined filtering rules that apply to the monitoring of remote access traffic.</t>
  </si>
  <si>
    <t>The firewall that filters traffic from the VPN access points is not configured with organization-defined filtering rules that apply to the monitoring of remote access traffic.</t>
  </si>
  <si>
    <t>HAC62</t>
  </si>
  <si>
    <t>HAC62: Host-based firewall is not configured according to industry standard best practice</t>
  </si>
  <si>
    <t>V-206676</t>
  </si>
  <si>
    <t>Configure a group policy for remote clients and apply to the interface that is connected to allow ingress and egress to the VPN access points.</t>
  </si>
  <si>
    <t>FWGEN-20</t>
  </si>
  <si>
    <t>Configure the firewall to apply ingress filters to traffic that is inbound to the network through any active external interface.</t>
  </si>
  <si>
    <t>Unrestricted traffic to the trusted networks may contain malicious traffic that poses a threat to an enclave or to other connected networks. Additionally, unrestricted traffic may transit a network, which uses bandwidth and other resources.
Firewall filters control the flow of network traffic, ensure the flow of traffic is only allowed from authorized sources to authorized destinations. Networks with different levels of trust (e.g., the Internet) must be kept separated.</t>
  </si>
  <si>
    <t>Obtain and review the list of authorized sources and destinations. This is usually part of the System Design Specification, Accreditation or Authorization Package, ports, protocols, and services documentation, and Ports, Protocols, and Services Management (PPSM) database.
If the list of authorized sources and destinations is not available, this is a finding.
Review the firewall configuration for each of the configured inbound zones and interfaces.
Verify an ingress filter (e.g., Access Control List) is applied to each inbound zone/interface, including the management interface.
Verify ingress filters for the management interface to block all transit traffic (i.e., any traffic not destined to the firewall itself). Verify that traffic accessing the firewall originates from the Network Operations Center (NOC).
If an ingress filter is not configured for each active inbound zone or interface, this is a finding.</t>
  </si>
  <si>
    <t>An ingress filter is configured for each active inbound zone or interface.</t>
  </si>
  <si>
    <t>An ingress filter is not configured for each active inbound zone or interface.</t>
  </si>
  <si>
    <t>HSC27</t>
  </si>
  <si>
    <t>HSC27: Traffic inspection is not sufficient</t>
  </si>
  <si>
    <t>V-206703</t>
  </si>
  <si>
    <t>Configure a security policy to each inbound zone and/or interface to implement continuous filtering of outbound traffic.
Apply security policy zones/interfaces through which inbound traffic flows from untrusted external networks or subnetworks. 
Configure the ingress filters for the management interface to block all transit traffic (i.e., any traffic not destined to the firewall itself) and so that traffic accessing the firewall originates from the NOC.</t>
  </si>
  <si>
    <t>FWGEN-21</t>
  </si>
  <si>
    <t>Configure the firewall to immediately use updates made to policy enforcement mechanisms such as firewall rules, security policies, and security zones.</t>
  </si>
  <si>
    <t>Information flow policies regarding dynamic information flow control include, for example, allowing or disallowing information flows based on changes to the Ports, Protocols, Services Management [PPSM] Category Assurance Levels [CAL] list, vulnerability assessments, or mission conditions. Changing conditions include changes in the threat environment and detection of potentially harmful or adverse events.</t>
  </si>
  <si>
    <t>Verify the firewall immediately uses updates made to policy enforcement mechanisms such as firewall rules, security policies, and security zones. For example, there is no need to reinitialize or reboot or the action to commit the changes is prompted.
If the firewall does not immediately use updates made to policy enforcement mechanisms such as firewall rules, security policies, and security zones, this is a finding.</t>
  </si>
  <si>
    <t xml:space="preserve">The firewall immediately use updates made to policy enforcement mechanisms such as firewall rules, security policies, and security zones. </t>
  </si>
  <si>
    <t>The firewall is not configured to immediately use updates made to policy enforcement mechanisms such as firewall rules, security policies, and security zones.</t>
  </si>
  <si>
    <t>HCM19</t>
  </si>
  <si>
    <t>HCM19: Firewall rules are not reviewed or removed when no longer necessary</t>
  </si>
  <si>
    <t>V-206675</t>
  </si>
  <si>
    <t>Require system administrators to commit and test changes upon configuration of the firewall.</t>
  </si>
  <si>
    <t>FWGEN-22</t>
  </si>
  <si>
    <t>Configure the  firewall implementation to manage excess bandwidth to limit the effects of packet flooding types of denial-of-service (DoS) attacks.</t>
  </si>
  <si>
    <t>A firewall experiencing a DoS attack will not be able to handle production traffic load. The high utilization and CPU caused by a DoS attack will also have an effect on control keep-alive and timers used for neighbor peering resulting in route flapping and will eventually black hole production traffic.
The device must be configured to contain and limit a DoS attack's effect on the device's resource utilization. The use of redundant components and load balancing are examples of mitigating "flood-type" DoS attacks through increased capacity.</t>
  </si>
  <si>
    <t>Use the "show" command to verify that all inbound interfaces have a stateless firewall filter to set rate limits based on a destination.
If the firewall does not have a stateless firewall filter that sets rate limits based on a destination, this is a finding.</t>
  </si>
  <si>
    <t>All inbound interfaces have a stateless firewall filter to set rate limits based on a destination.</t>
  </si>
  <si>
    <t>The firewall does not have a stateless firewall filter that sets rate limits based on a destination.</t>
  </si>
  <si>
    <t>V-206693</t>
  </si>
  <si>
    <t>Configure a stateless firewall filter to set rate limits based on a destination of the packets. Apply the stateless firewall filter to all inbound interfaces.</t>
  </si>
  <si>
    <t>FWGEN-23</t>
  </si>
  <si>
    <t>CM-7</t>
  </si>
  <si>
    <t>Least Functionality</t>
  </si>
  <si>
    <t>Disable or remove the  firewall unnecessary network services and functions that are not used as part of its role in the architecture.</t>
  </si>
  <si>
    <t>Network devices are capable of providing a wide variety of functions (capabilities or processes) and services. Some of these functions and services are installed and enabled by default. The organization must determine which functions and services are required to perform the content filtering and other necessary core functionality for each component of the firewall. These unnecessary capabilities or services are often overlooked and therefore may remain unsecured. They increase the risk to the platform by providing additional attack vectors.
Some services may be security related but, based on the firewall€™s role in the architecture, must not be installed on the same hardware. For example, the device may serve as a router, VPN, or other perimeter services. However, if these functions are not part of the documented role of the firewall in the enterprise or branch architecture, the software and licenses should not be installed on the device. This mitigates the risk of exploitation of unconfigured services or services that are not kept updated with security fixes. If left unsecured, these services may provide a threat vector.
Some services are not authorized for combination with the firewall and individual policy must be in place to instruct the administrator to remove these services. Examples of these services are Network Time Protocol (NTP), domain name server (DNS), email server, FTP server, web server, and Dynamic Host Configuration Protocol (DHCP). 
Only remove unauthorized services. This control is not intended to restrict the use of firewalls with multiple authorized roles.</t>
  </si>
  <si>
    <t>Review the documentation and architecture for the device or check the system-installed licenses or services.
Determine what services and functions are installed on the firewall. Compare installed services and functions to the documentation showing the approved services.
If unneeded services and functions are installed on the device but are not part of the documented role of the device, this is a finding.</t>
  </si>
  <si>
    <t>Unneeded services and functions are not installed on the device but are not part of the documented role of the device</t>
  </si>
  <si>
    <t>Unneeded services and functions are installed on the device but are not part of the documented role of the device.</t>
  </si>
  <si>
    <t>V-206690</t>
  </si>
  <si>
    <t>Display and remove unnecessary licenses, services, and functions from the firewall. Examples include NTP, DNS, and DHCP.
Note: Only remove unauthorized services. This control is not intended to restrict the use of network devices with multiple authorized roles.</t>
  </si>
  <si>
    <t>FWGEN-24</t>
  </si>
  <si>
    <t>CM-6</t>
  </si>
  <si>
    <t>Configuration Settings</t>
  </si>
  <si>
    <t>The firewall must fail to a secure state upon the failure of the following: system initialization, shutdown, or system abort.</t>
  </si>
  <si>
    <t xml:space="preserve">Failure to a known safe state helps prevent systems from failing to a state that may cause loss of data or unauthorized access to system resources. Network elements that fail suddenly and with no incorporated failure state planning may leave the hosting system available but with a reduced security protection capability. Preserving the information system state information also facilitates system restart and return to the operational mode of the organization with less disruption to mission-essential processes. </t>
  </si>
  <si>
    <t xml:space="preserve">Verify the firewall stops forwarding traffic or maintains the configured security policies upon the failure of the following: system initialization, shutdown, or system abort.
If the firewall does not stop forwarding traffic or maintain the configured security policies upon the failure of system initialization, shutdown, or system abort, this is a finding.
</t>
  </si>
  <si>
    <t>The firewall does stop forwarding traffic or maintain the configured security policies upon the failure of system initialization, shutdown, or system abort.</t>
  </si>
  <si>
    <t>The firewall does not stop forwarding traffic or maintain the configured security policies upon the failure of system initialization, shutdown, or system abort.</t>
  </si>
  <si>
    <t>HSI35</t>
  </si>
  <si>
    <t>HSI35: Failover is not properly configured</t>
  </si>
  <si>
    <t>V-206696</t>
  </si>
  <si>
    <t>Configure the firewall to stop forwarding traffic or maintain the configured security policies upon the failure of the following actions: system initialization, shutdown, or system abort.</t>
  </si>
  <si>
    <t>FWGEN-25</t>
  </si>
  <si>
    <t>In the event of a system failure of the firewall function, the firewall must be configured to save diagnostic information, log system messages, and load the most current security policies, rules, and signatures when restarted.</t>
  </si>
  <si>
    <t>Failure to a secure state can address safety or security in accordance with the mission needs of the organization. Failure to a secure state helps prevent a loss of confidentiality, integrity, or availability in the event of a failure of the information system or a component of the system. Preserving state information helps to facilitate the restart of the firewall application and a return to the operational mode with less disruption.
This requirement applies to a failure of the firewall function rather than the device or operating system as a whole.
Since it is usually not possible to test this functionality in a production environment, systems should be validated either in a testing environment or prior to installation. This requirement is usually a function of the design of the firewall. Compliance can be verified by acceptance/validation processes or vendor attestation.</t>
  </si>
  <si>
    <t>View the firewall failover configuration or system documentation.
Verify that in the event of a system failure of the firewall function, the firewall saves diagnostic information, logs system messages, and loads the most current security policies, rules, and signatures. Testing of this functionality in a production environment is not recommended.
If in the event of a system failure of the firewall function the firewall does not save diagnostic information, log system messages, and load the most current security policies, rules, and signatures when restarted, this is a finding.</t>
  </si>
  <si>
    <t>The event of a system failure of the firewall function the firewall does save diagnostic information, log system messages, and load the most current security policies, rules, and signatures when restarted.</t>
  </si>
  <si>
    <t>The event of a system failure of the firewall function does not save diagnostic information, log system messages, and load the most current security policies, rules, and signatures when restarted.</t>
  </si>
  <si>
    <t>V-206698</t>
  </si>
  <si>
    <t>Configure the firewall to fail securely in the event of a transiently corrupt state or failure condition.
When the system restarts, the system boot process must not succeed without passing all self-tests for cryptographic algorithms, RNG tests, and software integrity tests.</t>
  </si>
  <si>
    <t>FWGEN-26</t>
  </si>
  <si>
    <t>The firewall must generate traffic log records when traffic is denied, restricted, or discarded.</t>
  </si>
  <si>
    <t>Without generating log records that log usage of objects by subjects and other objects, it would be difficult to establish, correlate, and investigate the events relating to an incident or identify those responsible for one.
Security objects are data objects that are controlled by security policy and bound to security attributes.
The firewall must not forward traffic unless it is explicitly permitted via security policy. Logging for firewall security-related sources such as screens and security policies must be configured separately. To ensure security objects such as firewall filters (i.e., rules, access control lists [ACLs], screens, and policies) send events to a syslog server and local logs, security logging must be configured one each firewall term.</t>
  </si>
  <si>
    <t>View the configuration of the firewall or the central audit server log records.
Verify the firewall generates traffic log records when traffic is denied, restricted, or discarded.
If the firewall does not generate traffic log records for events when traffic is denied, restricted, or discarded, this is a finding.</t>
  </si>
  <si>
    <t>The firewall generates traffic log entries containing information to establish what type of events occurred.</t>
  </si>
  <si>
    <t>The firewall does not generate traffic log entries containing information to establish what type of events occurred.</t>
  </si>
  <si>
    <t>HAU17</t>
  </si>
  <si>
    <t>HAU17: Audit logs do not capture sufficient auditable events</t>
  </si>
  <si>
    <t>V-206713</t>
  </si>
  <si>
    <t>Configure the firewall central audit server stanza to generate traffic log records for events when traffic is denied, restricted, or discarded.</t>
  </si>
  <si>
    <t>FWGEN-27</t>
  </si>
  <si>
    <t>AU-9</t>
  </si>
  <si>
    <t>Protection of Audit Information</t>
  </si>
  <si>
    <t>The firewall must protect the traffic log from unauthorized modification of local log records.</t>
  </si>
  <si>
    <t>If audit data were to become compromised, forensic analysis and discovery of the true source of potentially malicious system activity would be impossible to achieve.
To ensure the veracity of audit data, the information system and/or the application must protect audit information from unauthorized modification. This can be achieved through multiple methods, which will depend on system architecture and design. Some commonly employed methods include ensuring log files receive the proper file system permissions and limiting log data locations.
Audit information includes all information (e.g., audit records, audit settings, and audit reports) needed to successfully audit information system activity.
This does not apply to traffic logs generated on behalf of the device itself (management).</t>
  </si>
  <si>
    <t>Verify the firewall's fine-grained permissions are configured to prevent unauthorized modification of local log records.
If the firewall does not protect traffic log records from unauthorized modification while stored locally, this is a finding.</t>
  </si>
  <si>
    <t>The firewall's fine-grained permissions are configured to prevent unauthorized modification of local log records.</t>
  </si>
  <si>
    <t>The firewall does not protect traffic log records from unauthorized modification while stored locally.</t>
  </si>
  <si>
    <t>V-206687</t>
  </si>
  <si>
    <t>Validate the firewall includes a baseline cryptographic module that provides confidentiality and integrity services for authentication and for protecting communications with adjacent systems.
Configure role-based, fine-grained permissions management for controlling commands needed to modify log records.</t>
  </si>
  <si>
    <t>FWGEN-28</t>
  </si>
  <si>
    <t>In the event that communication with the central audit server is lost, the firewall must continue to queue traffic log records locally.</t>
  </si>
  <si>
    <t>It is critical that when the network element is at risk of failing to process traffic logs as required, it takes action to mitigate the failure. Audit processing failures include software/hardware errors, failures in the audit capturing mechanisms, and audit storage capacity being reached or exceeded. Responses to audit failure depend on the nature of the failure mode.
In accordance with DoD policy, the traffic log must be sent to a central audit server. When logging functions are lost, system processing cannot be shut down because firewall availability is an overriding concern given the role of the firewall in the enterprise. The system should either be configured to log events to an alternative server or queue log records locally. Upon restoration of the connection to the central audit server, action should be taken to synchronize the local log data with the central audit server.
If the central audit server uses User Datagram Protocol (UDP) communications instead of a connection oriented protocol such as TCP, a method for detecting a lost connection must be implemented.</t>
  </si>
  <si>
    <t>Verify logging has been enabled and configured for local queuing of the traffic log.
If a local log file (or files) is not configured to capture events locally if communication with the central audit server is lost, this is a finding.</t>
  </si>
  <si>
    <t>Logging is enabled and configured for local queuing of the traffic log.</t>
  </si>
  <si>
    <t>The local log file (or files) is not configured to capture events locally if communication with the central audit server is lost.</t>
  </si>
  <si>
    <t>V-206684</t>
  </si>
  <si>
    <t>Configure local backup events files to capture DoD-defined auditable events either consistently or, if possible, in the event communication with the central audit server is lost.</t>
  </si>
  <si>
    <t>FWGEN-29</t>
  </si>
  <si>
    <t>The firewall must be configured to use TCP when sending log records to the central audit server.</t>
  </si>
  <si>
    <t>If the default UDP protocol is used for communication between the hosts and devices to the Central Log Server, then log records that do not reach the log server are not detected as a data loss. The use of TCP to transport log records to the log servers improves delivery reliability.</t>
  </si>
  <si>
    <t>Review the firewall configuration and verify that it is configured to use TCP.
If the firewall is not configured to use TCP when sending log records to the central audit server, this is a finding.</t>
  </si>
  <si>
    <t>The firewall is configured to use TCP.</t>
  </si>
  <si>
    <t>The firewall is not configured to use TCP when sending log records to the central audit server.</t>
  </si>
  <si>
    <t>HAC43</t>
  </si>
  <si>
    <t>HAC43: Management sessions are not properly restricted by ACL</t>
  </si>
  <si>
    <t>V-206685</t>
  </si>
  <si>
    <t xml:space="preserve">Configure the firewall to use TCP when sending log records to the central audit server.
</t>
  </si>
  <si>
    <t>FWGEN-30</t>
  </si>
  <si>
    <t>The firewall must protect the traffic log from unauthorized deletion of local log files and log records.</t>
  </si>
  <si>
    <t>If audit data were to become compromised, forensic analysis and discovery of the true source of potentially malicious system activity would be impossible to achieve.
To ensure the veracity of audit data, the information system and/or the application must protect audit information from unauthorized modification. This can be achieved through multiple methods, which will depend on system architecture and design. Some commonly employed methods include ensuring log files receive the proper file system permissions and limiting log data locations.
Audit information includes all information (e.g., audit records, audit settings, and audit reports) needed to successfully audit information system activity.
This requirement does not apply to traffic logs generated on behalf of the device itself (device management).</t>
  </si>
  <si>
    <t>Verify the firewall's fine-grained permissions are configured to prevent unauthorized deletion of local log files or log records.
If the firewall does not protect traffic log records and log files from unauthorized deletion while stored locally, this is a finding.</t>
  </si>
  <si>
    <t>The firewall's fine-grained permissions are configured to prevent unauthorized deletion of local log files or log records.</t>
  </si>
  <si>
    <t>The firewall does not protect traffic log records and log files from unauthorized deletion while stored locally.</t>
  </si>
  <si>
    <t>HAU10</t>
  </si>
  <si>
    <t>Audit logs are not properly protected</t>
  </si>
  <si>
    <t>V-206688</t>
  </si>
  <si>
    <t>Validate the firewall includes a baseline cryptographic module that provides confidentiality and integrity services for authentication and for protecting communications with adjacent systems.
Configure role-based, fine-grained permissions management for controlling commands needed to delete log files and records.</t>
  </si>
  <si>
    <t>FWGEN-31</t>
  </si>
  <si>
    <t>AU-8</t>
  </si>
  <si>
    <t>Time Stamps</t>
  </si>
  <si>
    <t>The firewall must generate traffic log entries containing information to establish when (date and time) the events occurred.</t>
  </si>
  <si>
    <t>Without establishing when events occurred, it is impossible to establish, correlate, and investigate the events leading up to an outage or attack.
In order to compile an accurate risk assessment, and provide forensic analysis of network traffic patterns, it is essential for security personnel to know when flow control events occurred (date and time) within the infrastructure.
Associating event types with detected events in the network traffic logs provides a means of investigating an attack, recognizing resource utilization or capacity thresholds, or identifying an improperly configured network element.</t>
  </si>
  <si>
    <t>Examine the traffic log configuration on the firewall or view several alert events on the organization's central audit server.
Verify the entries sent to the traffic log include the date and time of each event.
If the traffic log entries do not include the date and time the event occurred, this is a finding.</t>
  </si>
  <si>
    <t>The traffic log entries do include the date and time the event occurred.</t>
  </si>
  <si>
    <t>The traffic log entries do not include the date and time the event occurred.</t>
  </si>
  <si>
    <t>HAU12</t>
  </si>
  <si>
    <t>HAU12: Audit records are not timestamped</t>
  </si>
  <si>
    <t>V-206679</t>
  </si>
  <si>
    <t>Configure the firewall to ensure entries sent to the traffic log include the date and time of the event.</t>
  </si>
  <si>
    <t>FWGEN-32</t>
  </si>
  <si>
    <t>Configure the firewall to generate traffic log entries containing information to establish what type of events occurred.</t>
  </si>
  <si>
    <t>Without establishing what type of event occurred, it would be difficult to establish, correlate, and investigate the events leading up to an outage or attack.
Audit event content that may be necessary to satisfy this requirement includes, for example, time stamps, source and destination addresses, user/process identifiers, event descriptions, success/fail indications, filenames involved, and access control or flow control rules invoked.
Associating event types with detected events in the network element logs provides a means of investigating an attack, recognizing resource utilization or capacity thresholds, or identifying an improperly configured network element.</t>
  </si>
  <si>
    <t>Examine the traffic log configuration on the firewall or view several alert events on the organization's central audit server.
Verify the entries sent to the traffic log include sufficient information to determine the type or category for each event in the traffic log.
If the traffic log entries do not include enough information to determine what type of event occurred, this is a finding.</t>
  </si>
  <si>
    <t>The firewall traffic log entries sent to the traffic log do include the location of each event (e.g., network name, network subnet, port, or network segment).</t>
  </si>
  <si>
    <t>The firewall is not configured to generate traffic log entries containing information to establish what type of events occurred.</t>
  </si>
  <si>
    <t>V-206678</t>
  </si>
  <si>
    <t>Configure the firewall to ensure entries sent to the traffic log include sufficient information to determine the type or category for each event in the traffic log.</t>
  </si>
  <si>
    <t>FWGEN-33</t>
  </si>
  <si>
    <t>AU-12</t>
  </si>
  <si>
    <t xml:space="preserve">Audit Generation </t>
  </si>
  <si>
    <t>Configure the firewall to generate traffic log records when attempts are made to send packets between security zones that are not authorized to communicate.</t>
  </si>
  <si>
    <t>Without generating log records that are specific to the security and mission needs of the organization, it would be difficult to establish, correlate, and investigate the events relating to an incident or identify those responsible for one.
Access for different security levels maintains separation between resources (particularly stored data) of different security domains.
The firewall can be configured to use security zones that are configured with different security policies based on risk and trust levels. These zones can be leveraged to prevent traffic from one zone from sending packets to another zone. For example, information from certain IP sources will be rejected if the destination matches specified security zones that are not authorized.</t>
  </si>
  <si>
    <t>View the configuration of the firewall or the central audit server log records.
Verify the firewall generates traffic log records when attempts are made to send packets between security zones that are not authorized to communicate.
If the firewall does not generate traffic log records when attempts are made to send packets between security zones that are not authorized to communicate, this is a finding.</t>
  </si>
  <si>
    <t>The firewall generates traffic log records when attempts are made to send packets between security zones that are not authorized to communicate.</t>
  </si>
  <si>
    <t>The firewall is not configured to generate traffic log records when attempts are made to send packets between security zones that are not authorized to communicate.</t>
  </si>
  <si>
    <t>V-206714</t>
  </si>
  <si>
    <t>Configure the firewall central audit server stanza to generate traffic log records when attempts are made to send packets between security zones that are not authorized to communicate.</t>
  </si>
  <si>
    <t>FWGEN-34</t>
  </si>
  <si>
    <t>Configure the firewall to block outbound traffic containing denial-of-service (DoS) attacks to protect against the use of internal information systems to launch any DoS attacks against other networks or endpoints.</t>
  </si>
  <si>
    <t>DoS attacks can take multiple forms but have the common objective of overloading or blocking a network or host to deny or seriously degrade performance. If the network does not provide safeguards against DoS attacks, network resources will be unavailable to users.
Installation of a firewall at key boundaries in the architecture mitigates the risk of DoS attacks. These attacks can be detected by matching observed communications traffic with patterns of known attacks and monitoring for anomalies in traffic volume/type.
The firewall must include protection against DoS attacks that originate from inside the enclave that can affect either internal or external systems. These attacks may use legitimate or rogue endpoints from inside the enclave. These attacks can be simple "floods" of traffic to saturate circuits or devices, malware that consumes CPU and memory on a device or causes it to crash, or a configuration issue that disables or impairs the proper function of a device. For example, an accidental or deliberate misconfiguration of a routing table can misdirect traffic for multiple networks.</t>
  </si>
  <si>
    <t>Obtain and review the list of outbound interfaces and zones from site personnel.
Review each of the configured outbound interfaces and zones. Verify zones that communicate outbound have been configured with the DoS firewall filter (i.e., rules, access control lists [ACLs], screens, or policies) such as IP sweeps, TCP sweeps, buffer overflows, unauthorized port scanning, SYN floods, UDP floods, and UDP sweeps.
If all outbound interfaces are not configured to block DoS attacks, this is a finding.</t>
  </si>
  <si>
    <t>All outbound interfaces are configured to block DoS attacks.</t>
  </si>
  <si>
    <t>Outbound interfaces are not configured to block DoS attacks.</t>
  </si>
  <si>
    <t>V-206692</t>
  </si>
  <si>
    <t>Associate a properly configured DoS firewall filter (e.g., rules, access control lists [ACLs], screens, or policies) to outbound interfaces and security zones.
Apply a firewall filter to each outbound interface example:
set security zones security-zone untrust interfaces &lt;OUTBOUND-INTERFACE&gt;
set security zones security-zone trust screen untrust-screen</t>
  </si>
  <si>
    <t>FWGEN-35</t>
  </si>
  <si>
    <t>Configure the firewall to restrict it from accepting outbound packets that contain an illegitimate address in the source address field via an egress filter or by enabling Unicast Reverse Path Forwarding (uRPF).</t>
  </si>
  <si>
    <t>A compromised host in an enclave can be used by a malicious platform to launch cyberattacks on third parties. This is a common practice in "botnets", which are a collection of compromised computers using malware to attack other computers or networks. Denial-of-Service attacks frequently leverage IP source address spoofing to send packets to multiple hosts that, in turn, will then send return traffic to the hosts with the IP addresses that were forged. This can generate significant amounts of traffic. Therefore, protection measures to counteract IP source address spoofing must be taken. When uRPF is enabled in strict mode, the packet must be received on the interface that the device would use to forward the return packet, thereby mitigating IP source address spoofing.</t>
  </si>
  <si>
    <t xml:space="preserve">Review the firewall configuration to verify uRPF or an egress filter has been configured on all internal interfaces to restrict the firewall from accepting outbound packets that contain an illegitimate address in the source address field.
If uRPF or an egress ACL to restrict the firewall from accepting outbound IP packets that contain an illegitimate address in the source address field has not been configured on all internal interfaces, this is a finding.
</t>
  </si>
  <si>
    <t>uRPF or an egress ACL to restrict the firewall from accepting outbound IP packets that contain an illegitimate address in the source address field has  been configured on all internal interfaces.</t>
  </si>
  <si>
    <t>uRPF or an egress ACL to restrict the firewall from accepting outbound IP packets that contain an illegitimate address in the source address field has not been configured on all internal interfaces.</t>
  </si>
  <si>
    <t>V-223013</t>
  </si>
  <si>
    <t>Configure the firewall with an egress filter or uRPF on all internal interfaces to restrict the firewall from accepting any outbound packet that contains an illegitimate address in the source field.</t>
  </si>
  <si>
    <t>FWGEN-36</t>
  </si>
  <si>
    <t>Configure the firewall to apply egress filters to traffic that is outbound from the network through any internal interface.</t>
  </si>
  <si>
    <t>If outbound communications traffic is not filtered, hostile activity intended to harm other networks or packets from networks destined to unauthorized networks may not be detected and prevented.
Access control policies and access control lists implemented on devices, such as firewalls, that control the flow of network traffic ensure the flow of traffic is only allowed from authorized sources to authorized destinations. Networks with different levels of trust (e.g., the Internet) must be kept separated.
This requirement addresses the binding of the egress filter to the interface/zone rather than the content of the egress filter.</t>
  </si>
  <si>
    <t>Obtain and review the list of authorized sources and destinations. This is usually part of the System Design Specification, Accreditation or Authorization Package, ports, protocols, and services documentation, and Ports, Protocols, and Services Management (PPSM) database.
If the list of authorized sources and destinations is not available, this is a finding. 
Review the firewall configuration for each of the configured outbound zones and interfaces.
Verify a security policy is applied to each outbound zone/interface, including the management interface.
If an egress filter is not configured for each active outbound zone or interface, this is a finding.</t>
  </si>
  <si>
    <t>An egress filter is configured for each active outbound zone or interface.</t>
  </si>
  <si>
    <t>An egress filter is not configured for each active outbound zone or interface.</t>
  </si>
  <si>
    <t>V-206704</t>
  </si>
  <si>
    <t>Configure a security policy to each outbound zone and/or interface to implement continuous filtering of outbound traffic.
Apply security policy zones/interfaces (including the management interface) through which outbound traffic flows to untrusted external networks or subnetworks.</t>
  </si>
  <si>
    <t>FWGEN-37</t>
  </si>
  <si>
    <t>Configure the firewall to inspect all inbound and outbound IPv6 traffic for unknown or out-of-order extension headers.</t>
  </si>
  <si>
    <t>IPv6 packets with unknown extension headers as well as out-of-order headers can create Denial-of-Service attacks for other networking components as well as host devices. IPv6 inspection can check conformance to RFC 2460 enforcing the order extension headers. While routers only need to examine the IPv6 destination address and the Hop-by-Hop Options header, firewalls must recognize and parse through all existing extension headers since the upper-layer protocol information resides in the last header. An attacker is able to chain many extension headers in order to pass firewall and intrusion detections. An attacker can cause a denial of service if an intermediary device or destination host is not capable of processing an extensive or out-of-order chain of extension headers. Hence, it is imperative the firewall is configured to drop packets with unknown or out-of-order headers.</t>
  </si>
  <si>
    <t xml:space="preserve">Review the firewall configuration to verify that IPv6 inspection is being performed on all interfaces.
If the firewall is not configured to inspect all inbound and outbound IPv6 traffic for unknown or out-of-order extension headers, this is a finding.
</t>
  </si>
  <si>
    <t>The firewall is configured to inspect all inbound and outbound IPv6 traffic for unknown or out-of-order extension headers.</t>
  </si>
  <si>
    <t>The firewall is not configured to inspect all inbound and outbound IPv6 traffic for unknown or out-of-order extension headers.</t>
  </si>
  <si>
    <t>V-223012</t>
  </si>
  <si>
    <t>FWGEN-38</t>
  </si>
  <si>
    <t>Configure the premise firewall (located behind the premise router) to block all outbound management traffic.</t>
  </si>
  <si>
    <t>The management network must still have its own subnet in order to enforce control and access boundaries provided by Layer 3 network nodes such as routers and firewalls. Management traffic between the managed network elements and the management network is routed via the same links and nodes as that used for production or operational traffic. 
Safeguards must be implemented to ensure that the management traffic does not leak past the managed network's premise equipment. If a firewall is located behind the premise router, all management traffic must be blocked at that point, with the exception of management traffic destined to premise equipment.</t>
  </si>
  <si>
    <t>Review the firewall configuration to verify that it is blocking all outbound management traffic.
If the firewall is not blocking management network from leaking to outside networks, this is a finding.</t>
  </si>
  <si>
    <t>The firewall is blocking management network from leaking to outside networks.</t>
  </si>
  <si>
    <t>The firewall is not blocking management network from leaking to outside networks.</t>
  </si>
  <si>
    <t>V-206707</t>
  </si>
  <si>
    <t>With the exception of management traffic destined to perimeter equipment, configure a firewall located behind the premise router to block all outbound management traffic.</t>
  </si>
  <si>
    <t>FWGEN-39</t>
  </si>
  <si>
    <t>Configure the firewall to inspect all inbound and outbound traffic at the application layer.</t>
  </si>
  <si>
    <t xml:space="preserve">Application inspection enables the firewall to control traffic based on different parameters that exist within the packets such as enforcing application-specific message and field length. Inspection provides improved protection against application-based attacks by restricting the types of commands allowed for the applications. Application inspection all enforces conformance against published RFCs.
Some applications embed an IP address in the packet that needs to match the source address that is normally translated when it goes through the firewall. Enabling application inspection for a service that embeds IP addresses, the firewall translates embedded addresses and updates any checksum or other fields that are affected by the translation. Enabling application inspection for a service that uses dynamically assigned ports, the firewall monitors sessions to identify the dynamic port assignments, and permits data exchange on these ports for the duration of the specific session. 
</t>
  </si>
  <si>
    <t xml:space="preserve">Review the firewall configuration to verify that inspection for applications deployed within the network is being performed on all interfaces.
If the firewall is not configured to inspect all inbound and outbound traffic at the application layer, this is a finding.
</t>
  </si>
  <si>
    <t>The firewall is not configured to inspect all inbound and outbound traffic at the application layer.</t>
  </si>
  <si>
    <t>V-223011</t>
  </si>
  <si>
    <t xml:space="preserve">Configure the firewall to inspect all inbound and outbound traffic at the application layer.
</t>
  </si>
  <si>
    <t>FWGEN-40</t>
  </si>
  <si>
    <t>Configure the firewall to generate traffic log entries containing information to establish the location on the network where the events occurred.</t>
  </si>
  <si>
    <t>Without establishing where events occurred, it is impossible to establish, correlate, and investigate the events leading up to an outage or attack.
In order to compile an accurate risk assessment and provide forensic analysis, it is essential for security personnel to know where events occurred, such as network element components, modules, device identifiers, node names, and functionality. 
Associating information about where the event occurred within the network provides a means of investigating an attack, recognizing resource utilization or capacity thresholds, or identifying an improperly configured network element.</t>
  </si>
  <si>
    <t>Examine the traffic log configuration on the firewall or view several alert events on the organization's central audit server.
Verify the entries sent to the traffic log include the location of each event (e.g., network name, network subnet, port, or network segment).
If the traffic log entries do not include the event location, this is a finding.</t>
  </si>
  <si>
    <t>The traffic log entries sent to the traffic log include sufficient information to determine the type or category for each event in the traffic log.</t>
  </si>
  <si>
    <t>The traffic log entries do not collect sufficient information to determine the type or category for each event in the traffic log.</t>
  </si>
  <si>
    <t>V-206680</t>
  </si>
  <si>
    <t>Configure the firewall to ensure entries sent to the traffic log include the location of each event (e.g., network name, network subnet, network segment, or port).</t>
  </si>
  <si>
    <t>FWGEN-41</t>
  </si>
  <si>
    <t>Configure the firewall to restrict traffic entering the VPN tunnels to the management network to only the authorized management packets based on destination address.</t>
  </si>
  <si>
    <t>Protect the management network with a filtering firewall configured to block unauthorized traffic. This requirement is similar to the out-of-band management (OOBM) model, when the production network is managed in-band. The management network could also be housed at a Network Operations Center (NOC) that is located locally or remotely at a single or multiple interconnected sites. 
NOC interconnectivity, as well as connectivity between the NOC and the managed networks€™ premise routers, would be enabled using either provisioned circuits or VPN technologies such as IPsec tunnels or MPLS VPN services.</t>
  </si>
  <si>
    <t>Inspect the architecture diagrams. Inspect the NOC and the managed network. Note that the IPsec tunnel endpoints may be configured on the premise or gateway router, the VPN gateway firewall, or a VPN concentrator. 
Verify that all traffic between the managed network and management network and vice-versa is secured via IPsec encapsulation.
If the firewall does not restrict traffic entering the VPN tunnels to the management network to only the authorized management packets based on destination address, this is a finding.</t>
  </si>
  <si>
    <t>The firewall is restricting traffic entering the VPN.</t>
  </si>
  <si>
    <t>The firewall does not restrict traffic entering the VPN tunnels to the management network to only the authorized management packets based on destination address.</t>
  </si>
  <si>
    <t>V-206708</t>
  </si>
  <si>
    <t>Where IPsec technology is deployed to connect the managed network to the NOC, restrict the traffic entering the tunnels so that only the authorized management packets with authorized destination addresses are permitted.</t>
  </si>
  <si>
    <t>FWGEN-42</t>
  </si>
  <si>
    <t>Configure the perimeter firewall to filter traffic destined to the internal enclave in accordance with the specific traffic that is approved and registered in the Ports, Protocols, and Services Management (PPSM) Category Assurance List (CAL), Vulnerability Assessments (VAs) for that the enclave.</t>
  </si>
  <si>
    <t>The enclave's internal network contains the servers where mission-critical data and applications reside. Malicious traffic can enter from an external boundary or originate from a compromised host internally.
Vulnerability assessments must be reviewed by the SA and protocols must be approved by the IA staff before entering the enclave. 
Firewall filters (e.g., rules, access control lists [ACLs], screens, and policies) are the first line of defense in a layered security approach. They permit authorized packets and deny unauthorized packets based on port or service type. They enhance the posture of the network by not allowing packets to even reach a potential target within the security domain. The filters provided are highly susceptible ports and services that should be blocked or limited as much as possible without adversely affecting customer requirements. Auditing packets attempting to penetrate the network but stopped by the firewall filters will allow network administrators to broaden their protective ring and more tightly define the scope of operation. 
If the perimeter is in a Deny-by-Default posture and what is allowed through the filter is in accordance with the PPSM CAL and VAs for the enclave, and if the permit rule is explicitly defined with explicit ports and protocols allowed, then all requirements related to the database being blocked would be satisfied.</t>
  </si>
  <si>
    <t>Review the perimeter firewall to verify it filters traffic destined to the internal enclave in accordance with the guidelines contained in the PPSM CAL and VAs for the enclave.
If the perimeter firewall does not filter traffic destined to the internal enclave in accordance with the guidelines contained in the PPSM CAL and VAs for the enclave, this is a finding.</t>
  </si>
  <si>
    <t>The perimeter firewall filters traffic destined to the internal enclave in accordance with the guidelines contained in the PPSM CAL and VAs for the enclave.</t>
  </si>
  <si>
    <t>The perimeter firewall does not filter traffic destined to the internal enclave in accordance with the guidelines contained in the PPSM CAL and VAs for the enclave.</t>
  </si>
  <si>
    <t>V-206695</t>
  </si>
  <si>
    <t>Configure the perimeter firewall to filter traffic destined to the internal enclave in accordance with the guidelines contained in the PPSM CAL and VAs for the enclave.</t>
  </si>
  <si>
    <t>FWGEN-43</t>
  </si>
  <si>
    <t>Configured firewall to allow authorized users to record a packet capture based IP, traffic type (TCP, UDP, or ICMP), or protocol.</t>
  </si>
  <si>
    <t>Without the ability to capture, record, and log content related to a user session, investigations into suspicious user activity would be hampered.
This configuration ensures the ability to select specific sessions to capture in order to support general auditing/incident investigation or to validate suspected misuse.</t>
  </si>
  <si>
    <t>View the documented process for packet capture.
Verify the firewall allows authorized users to perform a packet capture based on IP, traffic type (TCP, UDP, or ICMP), or protocol.
If the firewall is not configured to allow authorized users to capture, record, and log all content related to a user session, this is a finding.</t>
  </si>
  <si>
    <t>The  firewall allows authorized users to perform a packet capture based on IP, traffic type (TCP, UDP, or ICMP), or protocol.</t>
  </si>
  <si>
    <t>The firewall is not configured to allow authorized users to capture, record, and log all content related to a user session.</t>
  </si>
  <si>
    <t>V-206712</t>
  </si>
  <si>
    <t>Document a process for authorized users to capture, record, and log all content based on IP, traffic type (TCP, UDP, or ICMP), or protocol.</t>
  </si>
  <si>
    <t>FWGEN-44</t>
  </si>
  <si>
    <t>AU-2</t>
  </si>
  <si>
    <t>Audit Events</t>
  </si>
  <si>
    <t>The system audits sufficient events and actions.</t>
  </si>
  <si>
    <t>Ensure the system audits sufficient events and actions.</t>
  </si>
  <si>
    <t>1. Obtain and review device audit logs that document security-related events. This must include: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
Note: If this is an ASA device it will be covered by automated scan and should be N/A.</t>
  </si>
  <si>
    <t>1. Administrative actions are logged.</t>
  </si>
  <si>
    <t>No auditing is being performed on the system.</t>
  </si>
  <si>
    <t>HAU2
HAU6
HAU17
HAU21</t>
  </si>
  <si>
    <t>HAU2: No auditing is being performed on the system
HAU6: System does not audit changes to access control settings
HAU17: Audit logs do not capture sufficient auditable events
HAU21: System does not audit all attempts to gain access</t>
  </si>
  <si>
    <t xml:space="preserve">Configure audit logs to meet IRS Publication 1075 requirements and capture the following security-related events:
a) all unsuccessful login and authorization attempts
b) all identification and authentication attempts
c) all actions, connections and requests performed by privileged users
d) all actions, connections and requests performed by privileged functions
e) all changes to logical access control authorities
f) all system changes with the potential to compromise the integrity of security policy configurations
g) the creation, modification and deletion of objects including files, directories and user accounts
h) the creation, modification and deletion of user accounts and group accounts
i) the creation, modification and deletion of user account and group account privileges
j) system startup and shutdown functions </t>
  </si>
  <si>
    <t>FWGEN-45</t>
  </si>
  <si>
    <t>Content of audit records is sufficient.</t>
  </si>
  <si>
    <t>Checks to see if sufficient security relevant data is captured in system logs.</t>
  </si>
  <si>
    <t xml:space="preserve">1. Review the logging mechanism to see what elements are recorded. The following elements are selected to be recorded in the logs: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Disabling of audit features or failures
7. Clearing of audit log files
</t>
  </si>
  <si>
    <t>1. Sufficient security relevant data is captured in system logs.</t>
  </si>
  <si>
    <t>Content of audit records is not sufficient.</t>
  </si>
  <si>
    <t>Ensure sufficient security relevant data is captured in system logs.  The following elements are selected to be recorded in the logs: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Disabling of audit features or failures
7) Clearing of audit log files</t>
  </si>
  <si>
    <t>FWGEN-46</t>
  </si>
  <si>
    <t>AU-4</t>
  </si>
  <si>
    <t>Audit Storage Capacity</t>
  </si>
  <si>
    <t>Administrators are notified when audit storage threshold is reached.</t>
  </si>
  <si>
    <t>Ensure storage mechanisms send alerts upon audit logs approaching maximum storage capacity.</t>
  </si>
  <si>
    <t>1. Interview the firewall administrator and confirm the agency has defined a storage capacity limit for their audit logs.
2. Examine firewall configuration settings and ensure audit log mechanisms are in place to alert an SA when a storage device nears capacity.</t>
  </si>
  <si>
    <t>1-2. The firewall or IDS will immediately alert the SA by displaying a message at the remote administrative console, generate an alarm or alert, and page or send an electronic message if the nears storage capacity.</t>
  </si>
  <si>
    <t>Audit storage capacity threshold has not been defined, or Administrators are not notified when audit storage threshold is reached.</t>
  </si>
  <si>
    <t>Limited</t>
  </si>
  <si>
    <t>HAU23
HAU24</t>
  </si>
  <si>
    <t>HAU23: Audit storage capacity threshold has not been defined
HAU24: Administrators are not notified when audit storage threshold is reached</t>
  </si>
  <si>
    <t xml:space="preserve">Configure alerts or electronic messages to notify administrators if audit logs approach maximum storage capacity. </t>
  </si>
  <si>
    <t>FWGEN-47</t>
  </si>
  <si>
    <t>AU-6</t>
  </si>
  <si>
    <t>Audit Review, Analysis, and Reporting</t>
  </si>
  <si>
    <t>Audit logs are reviewed per Pub 1075 requirements.</t>
  </si>
  <si>
    <t>Firewall audit logs are reviewed on a weekly basis for anomalies.</t>
  </si>
  <si>
    <t>1. Verify that logs are reviewed and analyzed on a weekly basis, and that the results of each review are documented and given to management.
Audit trails and/or system logs should be reviewed:
- Excessive logon attempt failures by single or multiple users
- Logons at unusual/non-duty hours
- Unusual or unauthorized activity by System Administrators
- Command-line activity by a user that should not have that capability
- System failures or errors
- Unusual or suspicious patterns of activity
Verify that security-related events are recorded in the logs and are available to Security and Telecomm Management staff members.  This must include unsuccessful attempts to access firewalls (ACL violations and logon failures) 
Verify that gaps in log data are treated as a possible sign of logging being disabled.  Steps need to be taken to ensure that logging is enabled and functioning properly.
Note: If device audit logs (firewall event logs and administrator logs) are correlated and reviewed at the enterprise-level (e.g., through the implementation of a SIEM tool), this test case will be N/A and will be evaluated in the agency's Network Assessment.</t>
  </si>
  <si>
    <t>1. Firewall logs are reviewed on at least a weekly basis.
Security-related events are recorded in the logs and are available to the management staff.
Any gaps in the log data are identified and updated accordingly.</t>
  </si>
  <si>
    <t>Audit logs are reviewed, but not per Pub 1075 requirements.</t>
  </si>
  <si>
    <t>HAU3
HAU18
HAU19</t>
  </si>
  <si>
    <t>HAU3: Audit logs are not being reviewed
HAU18: Audit logs are reviewed, but not per Pub 1075 requirements
HAU19: Audit log anomalies or findings are not reported and tracked</t>
  </si>
  <si>
    <t>Document and implement audit logs to be reviewed at least on a weekly basis for anomalies.</t>
  </si>
  <si>
    <t>FWGEN-48</t>
  </si>
  <si>
    <t xml:space="preserve">Interview &amp; Examine </t>
  </si>
  <si>
    <t>NTP is properly implemented.</t>
  </si>
  <si>
    <t>Check to validate the system is synchronized with the agency's authoritative time server.</t>
  </si>
  <si>
    <t xml:space="preserve">1. Interview firewall administrator to ensure the system is synchronized with the agency's authoritative time server.
 2. Examine configuration file(s) to verify NTP has been properly configured to synchronize with the agency's internal authoritative time server.   
ASA
Please run the following commands to determine NTP time source:
hostname#show run ntp
</t>
  </si>
  <si>
    <t>1-2. The firewall is configured to synchronize type with an internal authoritative time source.</t>
  </si>
  <si>
    <t>NTP is not properly implemented.</t>
  </si>
  <si>
    <t>HAU11</t>
  </si>
  <si>
    <t>HAU11: NTP is not properly implemented</t>
  </si>
  <si>
    <t>Configure the firewall to synchronize with an internal authoritative time source.</t>
  </si>
  <si>
    <t>FWGEN-49</t>
  </si>
  <si>
    <t>A centralized automated audit log analysis solution is implemented.</t>
  </si>
  <si>
    <t>The audit trail shall be protected from unauthorized access, use, deletion or modification.
The audit trail shall be restricted to personnel routinely responsible for performing security audit functions.</t>
  </si>
  <si>
    <t>1. Interview the SA if measures are taken to restrict the use of auditing tools and protect their output so that they can only be read by users with appropriate privileges, and cannot be deleted or modified.
2. Examine if all audit logs (firewall event and administrator logs) are sent to a SIEM for review and analysis by security personnel. Ensure personnel who review and clear audit logs are separate from personnel that perform non-audit administration.</t>
  </si>
  <si>
    <t>1. Audit information is made available only to users that have the appropriate privileges. Audit information is protected such that the audit trail cannot be altered by the firewall administration team.
2. The agency implements a SIEM tool or other automated analysis mechanism to centrally review firewall logs for suspicious activity.</t>
  </si>
  <si>
    <t>A centralized automated audit log analysis solution is not implemented.</t>
  </si>
  <si>
    <t>HAU10
HAU16</t>
  </si>
  <si>
    <t>HAU10: Audit logs are not properly protected
HAU16: A centralized automated audit log analysis solution is not implemented</t>
  </si>
  <si>
    <t>Configure permissions on the log files on the appliance itself or Kiwi / syslog server to prevent firewall administrators from modifying files. T</t>
  </si>
  <si>
    <t>FWGEN-50</t>
  </si>
  <si>
    <t>AU-11</t>
  </si>
  <si>
    <t>Audit Record Retention</t>
  </si>
  <si>
    <t xml:space="preserve">Interview </t>
  </si>
  <si>
    <t>Audit records are retained per Pub 1075.</t>
  </si>
  <si>
    <t xml:space="preserve">Verify that audit data is archived and maintained.
IRS practice has been to retain archived audit logs/trails for the remainder of the year they were made plus six years.  Logs must be retained for a total of 7 years. </t>
  </si>
  <si>
    <t>1. Interview the SA to determine if audit data is captured, backed up, and maintained. IRS practice has been to retain archived audit logs/trails for the remainder of the year they were made plus six years for a total of 7 years.
Note: If device audit logs (firewall event and administrator logs) are correlated and reviewed at the enterprise-level (e.g., through the implementation of a SIEM tool), this test case will be N/A and will be evaluated in the agency's Network Assessment.</t>
  </si>
  <si>
    <t>1. Audit data is captured, backed up, and maintained. IRS requires agencies to retain archived audit logs/trails for the remainder of the year they were made plus six years for a total of 7 years.</t>
  </si>
  <si>
    <t>Audit records are not retained per Pub 1075.</t>
  </si>
  <si>
    <t>HAU7</t>
  </si>
  <si>
    <t>HAU7: Audit records are not retained per Pub 1075</t>
  </si>
  <si>
    <t xml:space="preserve">Provision sufficient storage and/or backup media for the logs generated and kept between log rotation intervals. Ensure logs are backed up, archived off of the system and retained for a minimum period of seven years per IRS Publication 1075 requirements. </t>
  </si>
  <si>
    <t>Do not edit below</t>
  </si>
  <si>
    <t>Info</t>
  </si>
  <si>
    <t>Test (Automated)</t>
  </si>
  <si>
    <t>Test (Manual)</t>
  </si>
  <si>
    <t>Criticality Ratings</t>
  </si>
  <si>
    <r>
      <t xml:space="preserve">Issue Code Mapping (Select </t>
    </r>
    <r>
      <rPr>
        <b/>
        <u/>
        <sz val="10"/>
        <rFont val="Arial"/>
        <family val="2"/>
      </rPr>
      <t>one</t>
    </r>
    <r>
      <rPr>
        <b/>
        <sz val="10"/>
        <rFont val="Arial"/>
        <family val="2"/>
      </rPr>
      <t xml:space="preserve"> to enter in column N)</t>
    </r>
  </si>
  <si>
    <t>CIS Benchmark Section #</t>
  </si>
  <si>
    <t>Recommendation #</t>
  </si>
  <si>
    <t>Rationale Statement</t>
  </si>
  <si>
    <t xml:space="preserve">Remediation Statement (Internal Use Only)         </t>
  </si>
  <si>
    <t>CAP Request Statement (Internal Use Only)</t>
  </si>
  <si>
    <t>ASA-01</t>
  </si>
  <si>
    <t xml:space="preserve">Set Logon Password </t>
  </si>
  <si>
    <t>Changes the default login password</t>
  </si>
  <si>
    <t>1) Run the following to determine whether the login password is set
hostname# show running-config passwd
The output should look like
passwd xxxxxx encrypted 
Example:
Asa#show running-config passwd 
passwd 8Ry2YjIyt7RRXU24 encrypted
Here 8Ry2YjIyt7RRXU24 is the encrypted format of the plain-text password used as login password
2) If an output is displayed, the system is compliant. If not, it is a finding.</t>
  </si>
  <si>
    <t>The default login password has been changed.</t>
  </si>
  <si>
    <t>The default login password has not been changed.</t>
  </si>
  <si>
    <t>HPW17</t>
  </si>
  <si>
    <t>HPW17: Default passwords have not been changed</t>
  </si>
  <si>
    <t>1.1</t>
  </si>
  <si>
    <t>1.1.1</t>
  </si>
  <si>
    <t>The login password is used for Telnet and SSH connections. The default device configuration does not require any strong user authentication enabling unfettered access to an attacker that can reach the device. A user can enter the default password and just press the Enter key at the Password prompt to login to the device. Setting the login password causes the device to enforce use of a strong password to access user mode. Using default or well-known passwords makes it easier for an attacker to gain entry to a device.</t>
  </si>
  <si>
    <t>Run the following to set the login password.
hostname(config)#passwd 
The login_password parameter should be the plain-text password used to log into the system.</t>
  </si>
  <si>
    <t>Set Logon Password. One method to accomplish the recommended state is to execute the following command(s):
hostname(config)#passwd 
The login_password parameter should be the plain-text password used to log into the system.</t>
  </si>
  <si>
    <t>To close this finding, please provide a screenshot showing the logon password has been set with the agency's CAP.</t>
  </si>
  <si>
    <t>ASA-02</t>
  </si>
  <si>
    <t xml:space="preserve">Set Enable Password </t>
  </si>
  <si>
    <t>Sets the password for users accessing privileged EXEC mode when they run the enable command</t>
  </si>
  <si>
    <t>1) Run the following to determine whether the login password is set
hostname#show run enable
The output should look like
enable password xxxxxxx encrypted 
Example:
Asa#show run enable 
enable password 8Ry2YjIyt7RRXU24 encrypted
Here 8Ry2YjIyt7RRXU24 is the encrypted format of the plain-text password used as enable password
2) If an output is displayed, the system is compliant. If not, it is a finding.</t>
  </si>
  <si>
    <t>If an output is displayed, the system is compliant. If not, it is a finding.</t>
  </si>
  <si>
    <t>Enable password has not been set.</t>
  </si>
  <si>
    <t>HPW13</t>
  </si>
  <si>
    <t>HPW13: Enabled secret passwords are not implemented correctly</t>
  </si>
  <si>
    <t>1.1.2</t>
  </si>
  <si>
    <t>The default device configuration does not require any strong user authentication enabling unfettered access to an attacker that can reach the device. A user can enter the default password and just press the Enter key at the Password prompt to login to the device. Setting the enable password causes the device to enforce use of a strong password to access privileged EXEC mode. Using default or well-known passwords makes it easier for an attacker to gain entry to a device.</t>
  </si>
  <si>
    <t>Run the following to set the enable password.
hostname(config)#enable password  level 
The enable_password parameter should be the plain-text password used to log into the enable mode
If the privilege level is not configured, the default one is 15.</t>
  </si>
  <si>
    <t>Set Enable Password. One method to accomplish the recommended state is to execute the following command(s):
hostname(config)#enable password  level 
The enable_password parameter should be the plain-text password used to log into the enable mode
If the privilege level is not configured, the default one is 15.</t>
  </si>
  <si>
    <t>To close this finding, please provide a screenshot showing password has been set for users accessing privileged EXEC mode with the agency's CAP.</t>
  </si>
  <si>
    <t>ASA-03</t>
  </si>
  <si>
    <t>SC-12</t>
  </si>
  <si>
    <t>Cryptographic Key Establishment and Management</t>
  </si>
  <si>
    <t>Set Master Key Passphrase</t>
  </si>
  <si>
    <t>Defines the master key passphrase used for to encrypt the application secret-keys contained in the configuration file for software releases from 8.3(1) and above.</t>
  </si>
  <si>
    <t>1) Run the following to find whether the software version of the security appliance is from 8.3(1)  and above
hostname# sh version | i Software_Version_8.[3-9] hostname# sh version | i Software_Version_9.[0-9]
Example:
asa-dmz# sh version | i Software_Version_8.[3-9]
Cisco Adaptive Security Appliance Software Version 8.4(2) 
asa-dmz# sh version | i Software_Version_9.[0-9]
In this example, the software version is 8.4(2
Datacenter-fw-01# sh version | i Software_Version_8.[3-9]
Datacenter-fw-01# sh version | i Software_Version_9.[0-9]
Cisco Adaptive Security Appliance Software Version 9.5(2) 
In this example, the software version is 9.5(2)
2) If an output is displayed, go to the step 3. If not, the release is not from 8.3(1)  and above and the recommendation is not applicable.
3) Run the following to find whether the existing keys are type 6 encrypted
hostname# sh run | in key.6
Example:
cis-asa-1/admin# sh run | in key.6 
key 6 "JDYkW0hEIquGiXMdznN2 
Here the Tacacs+ key is encrypted using AES encryption and master key. If it was not the case, the key would be displayed with stars only as follows: **key \*\*\*\*\*\***
4) If an output is displayed, the system is compliant, if not it is a finding.</t>
  </si>
  <si>
    <t>Master Key Passphrase has been set.</t>
  </si>
  <si>
    <t>Master Key Passphrase has not been set.</t>
  </si>
  <si>
    <t>HPW11</t>
  </si>
  <si>
    <t>HPW11: Password transmission does not use strong cryptography</t>
  </si>
  <si>
    <t>1.1.3</t>
  </si>
  <si>
    <t>For ASA software releases from 8.3 and below, the VPN pre shared keys, Tacacs+/Radius shared keys or Routing protocols authentication passwords are encrypted in the running-configuration once generated. They can be viewed in plain-text when the file is transferred through TFTP or FTP to be stored out of the device. Therefore, if the stored file falls into the hands on an attacker, he/she will have all the passwords and application encryption keys.
From version 8.3(1) and above, the master key passphrase helps to generate the AES encryption key used to encrypt secret-keys both in the running configuration and when the file is exported through TFTP or FTP to be stored in a different location.
It improves the security because the master key is never displayed in the running-configuration.</t>
  </si>
  <si>
    <t>1) Set the master key passphrase with the following command:
hostname (config)# key config-key password-encryption 
The passphrase is between 8 and 128 characters long
2) Enable the AES encryption of existing keys of the running-configuration
hostname(config)# password encryption aes
3) Run the following for the encryption of keys in the startup-configuration
hostname(config)# write memory.</t>
  </si>
  <si>
    <t>Set Master Key Passphrase. One method to accomplish the recommended state is to execute the following command(s):
hostname (config)# key config-key password-encryption 
The passphrase is between 8 and 128 characters long
Enable the AES encryption of existing keys of the running-configuration
hostname(config)# password encryption aes
Run the following for the encryption of keys in the startup-configuration
hostname(config)# write memory.</t>
  </si>
  <si>
    <t>To close this finding, please provide a screenshot showing Master Key Passphrase has been set with the agency's CAP.</t>
  </si>
  <si>
    <t>ASA-04</t>
  </si>
  <si>
    <t>Disable Password Recovery</t>
  </si>
  <si>
    <t>Disables the password recovery</t>
  </si>
  <si>
    <t>1) Run the following to determine if the password recovery has been disabled
hostname#sh run | in no.service.password-recovery
2) If an output is displayed, the system is compliant. If not, it is a finding.</t>
  </si>
  <si>
    <t>Password Recovery has been disabled.</t>
  </si>
  <si>
    <t>Password Recovery has not been disabled.</t>
  </si>
  <si>
    <t>HCM45</t>
  </si>
  <si>
    <t>HCM45: System configuration provides additional attack surface</t>
  </si>
  <si>
    <t>1.1.4</t>
  </si>
  <si>
    <t>Disabling the password recovery is an additional physical control. It will prevent an attacker that will have circumvented all the physical safeguards and being in contact with the security appliance to change the existing login password, enable password and local user password and then hack the system.</t>
  </si>
  <si>
    <t>Run the following to disable the password recovery:
hostname (config)# no service password-recovery.</t>
  </si>
  <si>
    <t>Disable Password Recovery. One method to accomplish the recommended state is to execute the following command(s):
hostname (config)# no service password-recovery.</t>
  </si>
  <si>
    <t>To close this finding, please provide a screenshot showing password recovery has been disabled with the agency's CAP.</t>
  </si>
  <si>
    <t>ASA-05</t>
  </si>
  <si>
    <t>Set Password Policy is enabled</t>
  </si>
  <si>
    <t>Enforces the Enterprise Password Policy by setting compliant local password requirements for the security appliance</t>
  </si>
  <si>
    <t>1) Run the following to determine whether the password-policy is set
hostname#show run password-policy
Example:
Asa#sh run password-policy 
password-policy minimum-length 14
password-policy minimum-numeric 1
Here the password-policy is configured for the passwords to have at least 8 characters and to contain at least a number
2) If an output is displayed, the system is compliant. If not, it is a finding.</t>
  </si>
  <si>
    <t>Password Policy has been enabled.</t>
  </si>
  <si>
    <t>Password requirements meet all IRS Publication 1075 requirements listed in the test procedure.</t>
  </si>
  <si>
    <t>1.1.5</t>
  </si>
  <si>
    <t>The password policy helps to prevent unauthorized accesses by enforcing the password for more complexity and making them difficult to be guessed. This applies to the local database.</t>
  </si>
  <si>
    <t>Run the following to set the password lifetime in days to less than or equal to 90 for regular user and admin.
hostname(config)#password-policy lifetime 90 days for users and admin
Run the following to set the minimum number of characters that must be changed between the old and the new passwords, to be to be greater than or equal to 14
hostname(config)#password-policy minimum-changes 14
Run the following to set the minimum number of upper case characters in the password, to be to be greater than or equal to 1
hostname(config)#password-policy minimum-uppercase 1
Run the following to set the minimum number of lower case characters in the password, to be to be greater than or equal to 1
hostname(config)#password-policy minimum-lowercase 1
Run the following to set the minimum number of numeric characters in the password, to be greater than or equal to 1
hostname(config)#password-policy minimum-numeric 1
Run the following to set the minimum number of special characters in the password, to be greater than or equal to 1
hostname(config)#password-policy minimum-special 1
Run the following to set the password minimum length, to be greater than or equal to 14
hostname(config)#password-policy minimum-length 14.</t>
  </si>
  <si>
    <t>Enforces the Enterprise Password Policy by setting compliant local password requirements for the security appliance. One method to accomplish the recommended state is to execute the following command(s):
Run the following to set the password lifetime in days to less than or equal to 90 for regular user and admin.
hostname(config)#password-policy lifetime 90 days for users and admin
Run the following to set the minimum number of characters that must be changed between the old and the new passwords, to be to be greater than or equal to 14
hostname(config)#password-policy minimum-changes 14
Run the following to set the minimum number of upper case characters in the password, to be to be greater than or equal to 1
hostname(config)#password-policy minimum-uppercase 1
Run the following to set the minimum number of lower case characters in the password, to be to be greater than or equal to 1
hostname(config)#password-policy minimum-lowercase 1
Run the following to set the minimum number of numeric characters in the password, to be greater than or equal to 1
hostname(config)#password-policy minimum-numeric 1
Run the following to set the minimum number of special characters in the password, to be greater than or equal to 1
hostname(config)#password-policy minimum-special 1
Run the following to set the password minimum length, to be greater than or equal to 14
hostname(config)#password-policy minimum-length 14.</t>
  </si>
  <si>
    <t>To close this finding, please provide a screenshot showing password policy has been enabled with the agency's CAP.</t>
  </si>
  <si>
    <t>ASA-06</t>
  </si>
  <si>
    <t>Set Domain Name</t>
  </si>
  <si>
    <t>Sets the domain name for the security appliance</t>
  </si>
  <si>
    <t>1) Acquire the enterprise domain name 
2) Run the following to check whether it is configured
hostname#sh run domain-name | in 
The output should be the domain.
Example:
asa_internet#sh run domain-name | in example.com
example.com
3) If an output is displayed, the system is compliant. If not, it is a finding.</t>
  </si>
  <si>
    <t>The domain name for the security appliance has been set.</t>
  </si>
  <si>
    <t>The domain name for the security appliance has not been set.</t>
  </si>
  <si>
    <t>HAC27</t>
  </si>
  <si>
    <t>HAC27: Default accounts have not been disabled or renamed</t>
  </si>
  <si>
    <t>1.2</t>
  </si>
  <si>
    <t>1.2.1</t>
  </si>
  <si>
    <t>The domain name is important during the deployment of RSA keys and certificates used by the appliance.</t>
  </si>
  <si>
    <t>1) Acquire the enterprise domain name (enterprise_domain)
2) Run the following to configure the domain name
hostname(config)#domain-name.</t>
  </si>
  <si>
    <t>Sets the domain name for the security appliance. One method to implement the recommended state is to acquire the enterprise domain name (enterprise_domain), and run the following to command:
hostname(config)#domain-name.</t>
  </si>
  <si>
    <t>To close this finding, please provide a screenshot showing domain name for the security appliance has been set with the agency's CAP.</t>
  </si>
  <si>
    <t>ASA-07</t>
  </si>
  <si>
    <t>Set Host Name</t>
  </si>
  <si>
    <t>Changes the device default hostname</t>
  </si>
  <si>
    <t>1) Run the following to check whether the default name is changed
hostname# sh run hostname | e _ciscoasa_|_asa 
The output should look like:
hostname name_of_device
where the name\_of\_device is not the default one.
Example:
Datacenter-asa-1# sh run hostname | e _ciscoasa_|_asa_
hostname Datacenter-asa-1 
Here the hostname is Datacenter-asa-1
2) If an output is displayed, the system is compliant. If not it is a finding</t>
  </si>
  <si>
    <t>The device default hostname has been changed.</t>
  </si>
  <si>
    <t>The device default hostname has not been changed.</t>
  </si>
  <si>
    <t>1.2.2</t>
  </si>
  <si>
    <t>The device hostname plays an important role in asset inventory and identification as a security requirement, but also in the public keys and certificate deployments as well as when correlating logs from different systems during an incident handling.</t>
  </si>
  <si>
    <t>1) Acquire the enterprise naming convention to build the name_of_device
2) Run the following to configure the device hostname
hostname(config)#hostname</t>
  </si>
  <si>
    <t>Change the device default hostname. One method to accomplish the recommended state is to execute the following command(s):
hostname(config)#hostname.</t>
  </si>
  <si>
    <t>To close this finding, please provide a screenshot showing device default hostname has been changed with the agency's CAP.</t>
  </si>
  <si>
    <t>ASA-08</t>
  </si>
  <si>
    <t>Enable Failover</t>
  </si>
  <si>
    <t>Enables failover between the security appliance and another security appliance in order to achieve high availability</t>
  </si>
  <si>
    <t>1) Run the following to check if failover is enabled
hostname#sh run failover | grep -v no
Example:
Asa-fw# sh run failover | grep -v no
failover
failover lan unit secondary
failover lan interface fointerface GigabitEthernet0/0
failover link fointerface GigabitEthernet0/0
failover interface ip fointerface 10.0.0.1 255.0.0.0 standby 10.0.0.2 
2) If an output is displayed, the system is compliant. If not, it is a finding.</t>
  </si>
  <si>
    <t>Failover has been enabled.</t>
  </si>
  <si>
    <t xml:space="preserve">Failover has not been enabled. </t>
  </si>
  <si>
    <t>1.2.3</t>
  </si>
  <si>
    <t>Enabling failover helps to meet the availability requirement of the security CIA (Confidentiality - Integrity - Availability) triad, ensuring a physical and logical redundancy of firewalls in order to avoid service disruption should the security appliance or its component fails. It requires to identical systems in hardware and software version connected through a failover and a state links.</t>
  </si>
  <si>
    <t>Follow the steps below to enable active/standby failover. The commands are run in the system execution space
1) For each appliance, identify the failover link physical interface  and assign it a name  and IP address  and subnet mask . Identify the other device IP address for each appliance as 
2) For each appliance, identify the state link physical interface  and assign it a name  and IP address  and subnet mask . Identify the other device IP address for each appliance as 
3) Run the following on the Active device to set it as primary node
hostname(config)#failover lan unit primary
4) Run the following on the Standby device to set it as secondary node
hostname(config)#failover lan unit secondary 
5) Run the following on both security appliances
hostname(config)#failover lan interface  
hostname(config)#failover interface ip    standby 
hostname(config)#interface 
hostname(config-if)#no shutdown
hostname(config)#failover link  
hostname(config)#failover interface ip    standby 
hostname(config)#interface 
hostname(config-if)#no shutdown
hostname(config)#failover
hostname(config)#write memory.</t>
  </si>
  <si>
    <t>Enables failover between the security appliance and another security appliance in order to achieve high availability. One method to accomplish the recommended state is to execute the following command(s):
For each appliance, identify the failover link physical interface  and assign it a name  and IP address  and subnet mask . Identify the other device IP address for each appliance as 
For each appliance, identify the state link physical interface  and assign it a name  and IP address  and subnet mask . Identify the other device IP address for each appliance as 
Run the following on the Active device to set it as primary node
hostname(config)#failover lan unit primary
Run the following on the Standby device to set it as secondary node
hostname(config)#failover lan unit secondary 
Run the following on both security appliances
hostname(config)#failover lan interface  
hostname(config)#failover interface ip    standby 
hostname(config)#interface 
hostname(config-if)#no shutdown
hostname(config)#failover link  
hostname(config)#failover interface ip    standby 
hostname(config)#interface 
hostname(config-if)#no shutdown
hostname(config)#failover
hostname(config)#write memory.</t>
  </si>
  <si>
    <t>ASA-09</t>
  </si>
  <si>
    <t>Disable Unused Interfaces</t>
  </si>
  <si>
    <t>Disables the unused interfaces</t>
  </si>
  <si>
    <t>1) Run the following command to check if there are unused ports that have not been disabled.
hostname#sh int ip brief | in __down 
Example:
This first command lists all the interfaces
Corp-FW# show int ip brief
Interface IP-Address OK? Method Status Protocol
GigabitEthernet0/1 unassigned YES unset up up
GigabitEthernet0/1.201 172.16.61.1 YES CONFIG up up
GigabitEthernet0/1.202 172.16.62.171 YES CONFIG up up
GigabitEthernet1/0 unassigned YES unset administratively down down
GigabitEthernet1/1 unassigned YES unset administratively down down
GigabitEthernet1/2 unassigned YES unset down down
GigabitEthernet1/3 192.168.1.11 YES manual up up 
This second command is the audit command which looks for unused interfaces that are not disabled
Corp-FW#sh int ip brief | in __down
GigabitEthernet1/2 unassigned YES unset down down 
Here, the interface GigabitEthernet1/2 is unused but not shutdown since the status is 'down' instead of being 'administratively down'
2) If there is no output displayed, the system is compliant. If not, it is a finding.</t>
  </si>
  <si>
    <t>Unused Interfaces is disabled.</t>
  </si>
  <si>
    <t>Unused Interfaces is not disabled.</t>
  </si>
  <si>
    <t>HCM10</t>
  </si>
  <si>
    <t>HCM10: System has unneeded functionality installed</t>
  </si>
  <si>
    <t>1.2.4</t>
  </si>
  <si>
    <t>Shutting down the unused interfaces is a complement to physical security. In fact, an attacker connecting physically to an unused port of the security appliance can use the interface to gain access to the device if the relevant interface has not been disabled and the source restriction to management access is not enabled.</t>
  </si>
  <si>
    <t>1) Identify the physical name  of the unused interfaces that are not disabled
2) For each of the identified interfaces, run the following command
Hostname(config)#interface 
Hostname(config-if)#shutdown.</t>
  </si>
  <si>
    <t>Disable Unused Interfaces. One method to accomplish the recommended state is to execute the following command(s) For each of the identified interfaces:
Hostname(config)#interface 
Hostname(config-if)#shutdown.</t>
  </si>
  <si>
    <t>To close this finding, please provide a screenshot showing unused interfaces is disabled with the agency's CAP.</t>
  </si>
  <si>
    <t>ASA-10</t>
  </si>
  <si>
    <t>SI-7</t>
  </si>
  <si>
    <t>Software, Firmware, and Information Integrity</t>
  </si>
  <si>
    <t>Verify Image Integrity</t>
  </si>
  <si>
    <t>Verifies integrity of an uploaded software before upgrading the system</t>
  </si>
  <si>
    <t>1) Acquire the location in the security appliance of the new image  and the MD5 checksum  from the Cisco.com Website
2) Run the following command to verify that the MD5 checksum value of the new image matches the one provided on the Cisco.com Website
hostname#verify  
Example:
Asa-fw# verify disk0:asa803-6-k8.bin 76b5448039e642099334abbfec5a8705 
Verifying file integrity of disk0:/asa803-6-k8.bin!!!!!!!!!!!!!!!!!!
!!!!!!!!!!!!!!!!!!!!!!!!!!!!!!!!!!!!!!!!!!!!!!!!!!!!!!!!!!!!!!!!!!!!
* !!!!!!!!!!!!!!!!!!!!!!!!!!!!!!!!!!!!!!!!!!!!!!!!!!!
!!!!!!!!!!!!!!!!!!!!!!!!!!!!!!!!!!!!!!!!!!!!!!Done!
Verified (disk0:/asa803-6-k8.bin) = 76b5448039e642099334abbfec5a8705
The new image location is disk0:asa803-6-k8.bin
3) If the message '**Verified**' appears at the end of the output, the new image is valid. If instead the message '**%Error verifying**' is displayed, the image is not valid. It is a finding.</t>
  </si>
  <si>
    <t>Image Integrity is verified.</t>
  </si>
  <si>
    <t>Image Integrity is not verified.</t>
  </si>
  <si>
    <t>1.3</t>
  </si>
  <si>
    <t>1.3.1</t>
  </si>
  <si>
    <t>Sometimes, manipulating software from downloading them from the Cisco.com website to uploading them in the security appliance can modify the software, mostly when the copy has not been properly performed or the software has transited into malware infected machines. For an upgrade to be performed without downtime, the image integrity should be verified.</t>
  </si>
  <si>
    <t>Download a new image from the Cisco.com website and apply the audit procedure until obtaining the message '**Verified**' at the end of the output.</t>
  </si>
  <si>
    <t>Verify the integrity of an uploaded software before upgrading the system. One method to implement the recommended state is to download a new image from the Cisco.com website and apply the audit procedure until obtaining the message '**Verified**' at the end of the output.</t>
  </si>
  <si>
    <t>To close this finding, please provide a screenshot showing image integrity has been verified with the agency's CAP.</t>
  </si>
  <si>
    <t>ASA-11</t>
  </si>
  <si>
    <t>Verify Image Authenticity</t>
  </si>
  <si>
    <t>Verifies for digitally signed images that the running image is from a trusted source</t>
  </si>
  <si>
    <t>1) Run the following command to verify the authenticity of the image currently running on the security appliance
hostname#show software authenticity running | in CiscoSystems$
Example:
Asa-fw# show software authenticity running
Image type : Release
 Signer Information
 Common Name : abraxas
 Organization Unit : ASAv
 Organization Name : CiscoSystems
 Certificate Serial Number : 565963AF
 Hash Algorithm : SHA2 512
 Signature Algorithm : 2048-bit RSA
 Key Version : A
Asa-fw# show software authenticity running | in CiscoSystems$
 Organization Name : CiscoSystems 
2) If an output is displayed, the image is sourced from Cisco. The system is compliant. If there is no output displayed, the image is not from a trusted source. It is a finding.</t>
  </si>
  <si>
    <t>Image Authenticity is verified.</t>
  </si>
  <si>
    <t>Image Authenticity is not verified.</t>
  </si>
  <si>
    <t>1.3.2</t>
  </si>
  <si>
    <t>The software image being a code can be vulnerable to many attacks such as malicious code injection in the software, the modification of the code installed in the ROM. In order to ensure that the image running is from a trusted source, the image is digitally signed and its certificate should be verified.</t>
  </si>
  <si>
    <t>1) Correct the errors on the hardware and software
2) Run the audit procedure until the system is compliant
3) Implement secure delivery of hardware and harden the software distribution server</t>
  </si>
  <si>
    <t>Verify digitally signed images that the running image is from a trusted source. One method to implement the recommended state: 
1) Correct the errors on the hardware and software
2) run the audit procedure until the system is compliant
3) Implement secure delivery of hardware and harden the software distribution server.</t>
  </si>
  <si>
    <t>To close this finding, please provide a screenshot showing digitally signed images with the agency's CAP.</t>
  </si>
  <si>
    <t>ASA-12</t>
  </si>
  <si>
    <t>Set aaa local authentication max failed attempts to less than or equal to 3</t>
  </si>
  <si>
    <t>Limits the maximum number of times a local user can enter a wrong password before being locked out</t>
  </si>
  <si>
    <t>1) Acquire the enterprise standard maximum value (enterprise\_max\_value) for local authentication failed attempts
2) Run the following to determine whether the standard value is configured.
hostname#sh run aaa | in max-fail 3
The output should look like
aaa local authentication attempts max-fail 3
Example:
Asa#sh run aaa | in max-fail.3
aaa local authentication attempts max-fail 3
Here the max-fail attempts is 3 and it is configured
3) If an output is displayed, the system is compliant. If not, it is a finding.</t>
  </si>
  <si>
    <t>aaa local authentication max failed attempts has been set to 3.</t>
  </si>
  <si>
    <t>aaa local authentication max failed attempts has not been set to 3.</t>
  </si>
  <si>
    <t>1.4.1</t>
  </si>
  <si>
    <t>1.4.1.1</t>
  </si>
  <si>
    <t>Limiting the number of failed authentication attempts is a prevention and safeguard against brute force and dictionary attacks on systems. The implementation of the aaa local authentication max failed attempts helps to limit the number of consecutive failed login attempts when the AAA authentication scheme through the local database is used as method.</t>
  </si>
  <si>
    <t>Run the following to configure the maximum number of consecutive local login failures to be less than or equal to 3
hostname(config)# aaa local authentication attempts max-fail 3.</t>
  </si>
  <si>
    <t>Set aaa local authentication max failed attempts to less than or equal to 3. One method to accomplish the recommended state is to execute the following command(s):
hostname(config)# aaa local authentication attempts max-fail 3.</t>
  </si>
  <si>
    <t>To close this finding, please provide a screenshot showing aaa local authentication max failed attempts has been set to 3 with the agency's CAP.</t>
  </si>
  <si>
    <t>ASA-13</t>
  </si>
  <si>
    <t xml:space="preserve">Set local username and password </t>
  </si>
  <si>
    <t>Sets a local username and password</t>
  </si>
  <si>
    <t>1) Run the following to determine whether a local username password is set
hostname#show running-config username
The output should look like
username  password xxxxxxx encrypted 
Example:
Asa#show running-config username
username cisuser password 3USUcOPFUiMCO4Jk encrypted
Here the username is cisuser and 3USUcOPFUiMCO4Jk is the encrypted format of the plain-text password that has been configured
2) If an output is displayed, the system is compliant. If not, it is a finding.</t>
  </si>
  <si>
    <t>Local username and password has been set.</t>
  </si>
  <si>
    <t>Local username and password has not been set.</t>
  </si>
  <si>
    <t>HIA1</t>
  </si>
  <si>
    <t>HIA1: Adequate device identification and authentication is not employed</t>
  </si>
  <si>
    <t>1.4.1.2</t>
  </si>
  <si>
    <t>Default device configuration does not require strong user authentication enabling unfettered access to an attacker that can reach the device. Creating a local account with a strong password enforces login authentication and provides a fallback authentication mechanism in case remote centralized authentication, authorization and accounting services are unavailable.</t>
  </si>
  <si>
    <t>Run the following to set a local username and password.
hostname(config)#username  password  privilege 
The privilege level is chosen between 0 and 15. If the privilege is not configured, the default one is 2.</t>
  </si>
  <si>
    <t>Set local username and password. One method to accomplish the recommended state is to execute the following command(s):
hostname(config)#username  password  privilege
The privilege level is chosen between 0 and 15. If the privilege is not configured, the default one is 2.</t>
  </si>
  <si>
    <t>To close this finding, please provide a screenshot showing local username and password has been set with the agency's CAP.</t>
  </si>
  <si>
    <t>ASA-14</t>
  </si>
  <si>
    <t>Remove default accounts</t>
  </si>
  <si>
    <t>Deletes the known default accounts configured</t>
  </si>
  <si>
    <t>1) Run the following to determine whether a known default account is available.
hostname#show running-config username | in _admin_|_asa_|_cisco_|_pix_|_root_
The output should look like:
username  password xxxxxxx encrypted 
Example:
Asa-fw-1#show running-config username | in _admin_|_asa_|_cisco_|_pix_|_root_
username admin password 3USUcOPFUiMCO4Jk encrypted privilege 15 
Here the known default account is admin.
2) If there is no output displayed, the system is compliant. If not, it is a finding.</t>
  </si>
  <si>
    <t>Default accounts has been removed.</t>
  </si>
  <si>
    <t>Default accounts have not been removed.</t>
  </si>
  <si>
    <t>1.4.1.3</t>
  </si>
  <si>
    <t>In order to attempt access to known devices' platforms, attackers use the available database of the known default accounts for each platform or Operating System. The known default accounts are often (without limiting to) the following: 'root', 'asa', 'admin', 'cisco', 'pix'. When the attacker has discovered that a default account is enabled on a system, the work of attempting to access to the device will be half done given that the remaining part will be on guessing the password and risks for devices to be intruded are very high. It is a best practice to use Enterprise customized administrative accounts.</t>
  </si>
  <si>
    <t>1) Acquire the Enterprise customized administrative account `` and password ``
2) Run the following to create the customized administrative account as well as the required privilege level `
hostname(config)#username  password  privilege
3) Run the following to delete the known default accounts identified during the audit
hostname(config)# no username.</t>
  </si>
  <si>
    <t>Remove default accounts. One method to accomplish the recommended state is to execute the following command(s):
hostname(config)#username  password  privilege
Run the following to delete the known default accounts identified during the audit
hostname(config)# no username.</t>
  </si>
  <si>
    <t>To close this finding, please provide a screenshot showing default accounts have been removed with the agency's CAP.</t>
  </si>
  <si>
    <t>ASA-15</t>
  </si>
  <si>
    <t>AC-3</t>
  </si>
  <si>
    <t>Access Enforcement</t>
  </si>
  <si>
    <t>Configure TACACS+/RADIUS correctly</t>
  </si>
  <si>
    <t>Specifies the AAA server-group and each individual server using the TACACS+ or RADIUS protocol</t>
  </si>
  <si>
    <t>1) Acquire the enterprise standard protocol (protocol\_name) for authentication (TACACS+ or RADIUS)
2) Perform the following to determine if the AAA server-group is configured with the required protocol
hostname#sh run aaa-server | i protocol.
The output should look like:
aaa-server server_group_name protocol protocol_name 
Example:
Asa#sh run aaa-server | i protocol.tacacs+ 
aaa-server cisco_tacacs protocol tacacs+
Here the the protocol\_name is tacacs+ and server\_group\_name is cisco\_tacacs
3) If an output is displayed, go to the step 4. If not, it is a finding and the remediation procedure should be applied.
4) Perform the following to determine if there is at least an AAA server configured for the server group  identified in step 2
hostname#sh run aaa-server  | i host
The output should look like:
aaa-server server_group_name (interface_name) host server_ip_address
Example:
Asa#sh run aaa-server cisco_tacacs | i host 
aaa-server cisco_tacacs (MGMT) host 192.16.0.223
Here the server\_group\_name is cisco\_tacacs, the interface\_name is MGMT and the server\_ip\_address is 192.168.0.223
5) If an output is displayed, the system is compliant. If not, it is a finding and the remediation procedure should be applied.</t>
  </si>
  <si>
    <t>TACACS+/RADIUS has been configured correctly.</t>
  </si>
  <si>
    <t>TACACS+/RADIUS has not been configured correctly.</t>
  </si>
  <si>
    <t>HIA3</t>
  </si>
  <si>
    <t>HIA3: Authentication server is not used for end user authentication</t>
  </si>
  <si>
    <t>1.4.2</t>
  </si>
  <si>
    <t>1.4.2.1</t>
  </si>
  <si>
    <t>Authentication, authorization and accounting (AAA) scheme provide an authoritative source for managing and monitoring access for devices. Many protocols are supported for the communication between the systems and the AAA servers: http-form, kerberos, ldap, nt, radius, sdi, tacacs+.</t>
  </si>
  <si>
    <t>1) Acquire the enterprise standard protocol (protocol\_name) for authentication (TACACS+ or RADIUS)
2) Run the following to configure the AAA server-group for the required protocol
hostname(config)#aaa-server  protocol 
3) Run the following to configure the AAA server:
hostname(config)#aaa-server  () host  
_server-group\_name:_ the above server-group configured
_interface\_name:_ the network interface from which the AAA server will be accessed
_aaa-server\_ip:_ the IP address of the AAA server
_shared\_key:_ the TACACS+ or RADIUS shared key.</t>
  </si>
  <si>
    <t>Configure TACACS+/RADIUS correctly. One method to accomplish the recommended state is to execute the following:
Acquire the enterprise standard protocol (protocol\_name) for authentication (TACACS+ or RADIUS)
Run the following to configure the AAA server-group for the required protocol
hostname(config)#aaa-server  protocol 
Run the following to configure the AAA server:
hostname(config)#aaa-server  () host  
_server-group\_name:_ the above server-group configured
_interface\_name:_ the network interface from which the AAA server will be accessed
_aaa-server\_ip:_ the IP address of the AAA server
_shared\_key:_ the TACACS+ or RADIUS shared key.</t>
  </si>
  <si>
    <t>To close this finding, please provide a screenshot showing TACACS+/RADIUS has been configured correctly with the agency's CAP.</t>
  </si>
  <si>
    <t>ASA-16</t>
  </si>
  <si>
    <t>Configure aaa authentication enable console correctly</t>
  </si>
  <si>
    <t>Authenticates users trying to access the Enable mode (privileged EXEC mode) through the 'enable' command.</t>
  </si>
  <si>
    <t>1) Perform the following to determine if the aaa authentication is configured for the access to the enable mode (privileged EXEC mode)
hostname# sh run | i aaa authentication enable console
The output should look like
aaa authentication enable console server_group_name
Example:
Asa#sh run | i aaa authentication enable console
aaa authentication enable console cisco_tacacs
Here the remote servers group name is cisco\_tacacs
2) If an output is displayed, the system is compliant. If not, it is a finding.</t>
  </si>
  <si>
    <t>aaa authentication enable console has been configured correctly.</t>
  </si>
  <si>
    <t>aaa authentication enable console has not been configured correctly.</t>
  </si>
  <si>
    <t>1.4.3</t>
  </si>
  <si>
    <t>1.4.3.1</t>
  </si>
  <si>
    <t>The default access to enable mode is done through a password. AAA provides a primary method for authenticating users (a username/password database stored on a TACACS+ or RADIUS server or group of servers) and then specifies backup method (a locally stored username/password database). The backup method is used if the primary method's database cannot be accessed by the networking device.</t>
  </si>
  <si>
    <t>Configure the aaa authentication for enable access using the TACACS+ server-group as primary method and the local database as backup method
hostname(config)# aaa authentication enable console local.</t>
  </si>
  <si>
    <t>Configure aaa authentication enable console correctly. One method to implement the recommended state is to configure the aaa authentication for enable access using the TACACS+ server-group as primary method and the local database as backup method
hostname(config)# aaa authentication enable console local.</t>
  </si>
  <si>
    <t>To close this finding, please provide a screenshot showing aaa authentication enable console has been configured correctly with the agency's CAP.</t>
  </si>
  <si>
    <t>ASA-17</t>
  </si>
  <si>
    <t>Configure aaa authentication http console correctly</t>
  </si>
  <si>
    <t>Authenticates ASDM users who access the security appliance over HTTP</t>
  </si>
  <si>
    <t>1) Perform the following to determine if aaa authentication http is configured.
hostname#sh run aaa authentication | i http.console
The output should look like
aaa authentication http console server_group_name
Example:
Asa#sh run aaa authentication | i http.console 
aaa authentication http console cisco_tacacs
Here the remote servers group name is cisco\_tacacs
2) If an output is displayed, the system is compliant. If not, it is a finding.</t>
  </si>
  <si>
    <t>aaa authentication http console has been configured correctly.</t>
  </si>
  <si>
    <t>aaa authentication http console has not been configured correctly.</t>
  </si>
  <si>
    <t>1.4.3.2</t>
  </si>
  <si>
    <t>By default, the enable password is used in combination with no username for http access. The aaa command is used to define the TACACS+/RADIUS authentication method. The local database can be mentioned as backup method to this primary method, failing that the ASDM will use the default administrator username and enabled password for authentication.</t>
  </si>
  <si>
    <t>Configure the aaa authentication for http using the TACACS+ server-group as primary method and the local database as backup method.
hostname(config)#aaa authentication http console local.</t>
  </si>
  <si>
    <t>Configure the aaa authentication for http using the TACACS+ server-group as primary method and the local database as backup method. One method to accomplish the recommended state is to execute the following command(s):
hostname(config)#aaa authentication http console local.</t>
  </si>
  <si>
    <t>To close this finding, please provide a screenshot showing aaa authentication http console has been configured correctly with the agency's CAP.</t>
  </si>
  <si>
    <t>ASA-18</t>
  </si>
  <si>
    <t>SC-13</t>
  </si>
  <si>
    <t xml:space="preserve">Cryptographic Protection </t>
  </si>
  <si>
    <t>Configure aaa authentication secure-http-client correctly</t>
  </si>
  <si>
    <t>Provides a secure method, SSL, to protect username and password to be sent in clear text</t>
  </si>
  <si>
    <t>1) Perform the following command to determine if the secure communication is enabled.
hostname#sh run | i aaa authentication secure-http-client
 The output should be:
aaa authentication secure-http-client 
Example:
Asa#sh run | i aaa authentication secure-http-client
aaa authentication secure-http-client
2) If an output is displayed, the system is compliant. If not, it is a finding.</t>
  </si>
  <si>
    <t>aaa authentication secure-http-client has been configured correctly.</t>
  </si>
  <si>
    <t>aaa authentication secure-http-client has not been configured correctly.</t>
  </si>
  <si>
    <t>HSC42</t>
  </si>
  <si>
    <t>HSC42: Encryption capabilities do not meet the latest FIPS 140 requirements</t>
  </si>
  <si>
    <t>1.4.3.3</t>
  </si>
  <si>
    <t>If HTTP authentication is used without the command aaa authentication secure-http-client, the username and password are sent from the client to the security appliance in clear text.</t>
  </si>
  <si>
    <t>Configure the secure aaa authentication for http
hostname(config)#aaa authentication secure-http-client.</t>
  </si>
  <si>
    <t>Configure aaa authentication secure-http-client correctly. One method to accomplish the recommended state is to execute the following command(s):
hostname(config)#aaa authentication secure-http-client.</t>
  </si>
  <si>
    <t>To close this finding, please provide a screenshot showing aaa authentication secure-http-client has been configured correctly with the agency's CAP.</t>
  </si>
  <si>
    <t>ASA-19</t>
  </si>
  <si>
    <t>Configure aaa authentication serial console correctly</t>
  </si>
  <si>
    <t>Authenticates users who access the security appliance using the serial Console port</t>
  </si>
  <si>
    <t>Step 1: Perform the following to determine if aaa authentication serial is configured.
hostname#sh run aaa authentication | i serial.console
The output should look like
aaa authentication serial console server_group_name
Example:
Asa#sh run aaa authentication | i serial.console 
aaa authentication serial console cisco_tacacs
Here the remote servers group name is cisco\_tacacs
2) If an output is displayed, the system is compliant. If not, it is a finding.</t>
  </si>
  <si>
    <t>aaa authentication serial console has been configured correctly.</t>
  </si>
  <si>
    <t>aaa authentication serial console has not been configured correctly.</t>
  </si>
  <si>
    <t>1.4.3.4</t>
  </si>
  <si>
    <t>Using AAA authentication for interactive management access to the device provides consistent, centralized control of your network. The default under AAA (local or network) is to require users to log in using a valid user name and password. This rule applies for both local and network AAA. Fallback mode should also be enabled to allow emergency access to the firewall in the event that the AAA server was unreachable, by utilizing the LOCAL keyword after the AAA server-tag.</t>
  </si>
  <si>
    <t>Configure the aaa authentication serial using the TACACS+ server-group as primary method and the local database as backup method.
hostname(config)#aaa authentication serial console local.</t>
  </si>
  <si>
    <t>Configure the aaa authentication serial using the TACACS+ server-group as primary method and the local database as backup method. One method to accomplish the recommended state is to execute the following command(s):
hostname(config)#aaa authentication serial console local.</t>
  </si>
  <si>
    <t>To close this finding, please provide a screenshot showing aaa authentication serial console has been configured correctly with the agency's CAP.</t>
  </si>
  <si>
    <t>ASA-20</t>
  </si>
  <si>
    <t>Configure aaa authentication ssh console correctly</t>
  </si>
  <si>
    <t>Authenticates users who access the device using SSH</t>
  </si>
  <si>
    <t>1) Perform the following to determine if aaa authentication ssh is configured.
hostname#sh run aaa authentication | i ssh.console
The output should look like
aaa authentication ssh console server_group_name
Example:
Asa#sh run aaa authentication | i ssh.console 
aaa authentication ssh console cisco_tacacs
Here the remote servers group name is cisco\_tacacs
2) If an output is displayed, the system is compliant. If not, it is a finding.</t>
  </si>
  <si>
    <t>aaa authentication ssh console has been configured correctly.</t>
  </si>
  <si>
    <t>aaa authentication ssh console has not been configured correctly.</t>
  </si>
  <si>
    <t>1.4.3.5</t>
  </si>
  <si>
    <t>Configure the aaa authentication ssh using the TACACS+ server-group as primary method and the local database as backup method.
hostname(config)#aaa authentication ssh console  local.</t>
  </si>
  <si>
    <t>Configure the aaa authentication ssh using the TACACS+ server-group as primary method and the local database as backup method. One method to accomplish the recommended state is to execute the following command(s):
hostname(config)#aaa authentication ssh console  local.</t>
  </si>
  <si>
    <t>To close this finding, please provide a screenshot showing aaa authentication ssh console has been configured correctly with the agency's CAP.</t>
  </si>
  <si>
    <t>ASA-21</t>
  </si>
  <si>
    <t>Configure aaa authentication telnet console correctly</t>
  </si>
  <si>
    <t>Authenticates users who access the security appliance using Telnet</t>
  </si>
  <si>
    <t>1) Perform the following to determine if aaa authentication Telnet is configured.
hostname#sh run aaa authentication | i telnet.console
The output should look like
aaa authentication telnet console server_group_name 
Example:
Asa#sh run aaa authentication | i telnet.console 
aaa authentication telnet console cisco_tacacs
Here the remote servers group name is cisco\_tacacs
2) If an output is displayed, the system is compliant. If not, it is a finding.</t>
  </si>
  <si>
    <t>aaa authentication telnet console has been configured correctly.</t>
  </si>
  <si>
    <t>aaa authentication telnet console has not been configured correctly.</t>
  </si>
  <si>
    <t>1.4.3.6</t>
  </si>
  <si>
    <t>Configure the aaa authentication Telnet using the TACACS+ server-group as primary method and the local database as backup method.
hostname(config)#aaa authentication telnet console  local.</t>
  </si>
  <si>
    <t>Configure the aaa authentication Telnet using the TACACS+ server-group as primary method and the local database as backup method. One method to accomplish the recommended state is to execute the following command(s):
hostname(config)#aaa authentication telnet console  local.</t>
  </si>
  <si>
    <t>To close this finding, please provide a screenshot showing aaa authentication telnet console has been configured correctly with the agency's CAP.</t>
  </si>
  <si>
    <t>ASA-22</t>
  </si>
  <si>
    <t>AC-6</t>
  </si>
  <si>
    <t>Least Privilege</t>
  </si>
  <si>
    <t>Configure aaa command authorization correctly</t>
  </si>
  <si>
    <t>Defines the source of authorization for the commands entered by an administrator/user</t>
  </si>
  <si>
    <t>1) Perform the following to determine if command authorization is enabled
hostname#sh run aaa authorization | i command 
The output should look like
aaa authorization command server_group_name 
Example:
Asa#sh run aaa authorization | in command 
aaa authorization command cisco_tacacs
Here the remote servers group name is cisco\_tacacs
2) If an output is displayed, the system is compliant. If not, it is a finding.</t>
  </si>
  <si>
    <t>aaa command authorization is configured correctly.</t>
  </si>
  <si>
    <t>aaa command authorization is not configured correctly.</t>
  </si>
  <si>
    <t>HAC11</t>
  </si>
  <si>
    <t>HAC11: User access was not established with concept of least privilege</t>
  </si>
  <si>
    <t>1.4.4</t>
  </si>
  <si>
    <t>1.4.4.1</t>
  </si>
  <si>
    <t>Requiring authorization for commands enforces separation of duties and provides least privilege access for specific job roles.</t>
  </si>
  <si>
    <t>Run the following to determine the remote the TACACS+/RADIUS servers (server\_group\_name) as source of authorization and the local database (LOCAL) as fallback method if the remote servers are not available.
hostname(config)# aaa authorization command  LOCAL 
This implies that locally, each privilege has its sets of commands configured and username associated just in accordance with the privilege and command definition in the remote servers.</t>
  </si>
  <si>
    <t>Configure aaa command authorization correctly. One method to accomplish the recommended state is to execute the following:
Run the following to determine the remote the TACACS+/RADIUS servers (server\_group\_name) as source of authorization and the local database (LOCAL) as fallback method if the remote servers are not available.
hostname(config)# aaa authorization command  LOCAL 
This implies that locally, each privilege has its sets of commands configured and username associated just in accordance with the privilege and command definition in the remote servers.</t>
  </si>
  <si>
    <t>To close this finding, please provide a screenshot showing aaa command authorization has been configured correctly with the agency's CAP.</t>
  </si>
  <si>
    <t>ASA-23</t>
  </si>
  <si>
    <t>Configure aaa authorization exec correctly</t>
  </si>
  <si>
    <t>Limits the access to the privileged exec mode</t>
  </si>
  <si>
    <t>1) Run the following to determine whether the AAA authentication exec is enabled.
hostname# sh run aaa authorization | in exec 
Example:
datacenter-asa# sh run aaa authorization | in exec
aaa authorization exec authentication-server 
2) If an output is displayed, the system is compliant. If not, it is a finding.</t>
  </si>
  <si>
    <t>aaa authorization exec is configured correctly.</t>
  </si>
  <si>
    <t>aaa authorization exec is not configured correctly.</t>
  </si>
  <si>
    <t>1.4.4.2</t>
  </si>
  <si>
    <t>When a user is placed in the privileged EXEC mode, valuable information can be obtained. The AAA authorization exec enforces the segregation of users rights so that only authorized users can get access to the privileged EXEC mode. Once this feature is enabled, the user rights are provided by the authentication servers mentioned in the AAA authentication console and AAA authentication enable schemes.</t>
  </si>
  <si>
    <t>Run the following to enable the AAA authorization exec
hostname(config)# aaa authorization exec authentication-server.</t>
  </si>
  <si>
    <t>Enable the AAA authorization exec. One method to accomplish the recommended state is to execute the following command(s):
hostname(config)# aaa authorization exec authentication-server.</t>
  </si>
  <si>
    <t>ASA-24</t>
  </si>
  <si>
    <t>Configure aaa command accounting correctly</t>
  </si>
  <si>
    <t>Enables accounting of administrative access by specifying that each command, or commands of a specified privilege level or higher, entered by an administrator/user is recorded and sent to the accounting server or servers.</t>
  </si>
  <si>
    <t>1) Perform the following to determine if command accounting is enabled.
hostname#sh run aaa accounting | in command
The output should look like
aaa accounting command server_group_name 
Example:
Asa#sh run aaa accounting | in command 
aaa accounting command cisco_tacacs
Here the remote servers group name is cisco\_tacacs
2) If an output is displayed, the system is compliant. If not, it is a finding</t>
  </si>
  <si>
    <t>aaa command accounting is configured correctly.</t>
  </si>
  <si>
    <t>aaa command accounting is not configured correctly.</t>
  </si>
  <si>
    <t>1.4.5</t>
  </si>
  <si>
    <t>1.4.5.1</t>
  </si>
  <si>
    <t>The AAA accounting feature enables to track the actions performed by users and to store the data collected into AAA serves for further audit or further analysis. While the aaa accounting serial, ssh, telnet and enable commands collect and sent the accounting records related to the start and end of sessions done on each access type, the aaa accounting command provides the accounting records related to each command entered by the users during the session and whatever the privilege level of the user.</t>
  </si>
  <si>
    <t>Run the following in order to record all the commands entered at all the privilege levels and to send them to the AAA servers
hostname(config)# aaa accounting command.</t>
  </si>
  <si>
    <t>Configure aaa command accounting correctly. One method to accomplish the recommended state is to execute the following command(s):
Run the following in order to record all the commands entered at all the privilege levels and to send them to the AAA servers:
hostname(config)# aaa accounting command.</t>
  </si>
  <si>
    <t>ASA-25</t>
  </si>
  <si>
    <t>Configure aaa accounting for SSH correctly</t>
  </si>
  <si>
    <t>Enables accounting of administrative access by specifying the start and stop of SSH sessions</t>
  </si>
  <si>
    <t>1) Perform the following to determine if ssh accounting is enabled.
hostname#sh run aaa accounting | in ssh
The output should look like
aaa accounting ssh console server_group_name
Example:
Asa#sh run aaa accounting | in ssh 
aaa accounting ssh console cisco_tacacs
Here the remote servers group name is cisco\_tacacs
2) If an output is displayed, the system is compliant. If not, it is a finding</t>
  </si>
  <si>
    <t>aaa accounting for SSH is configured correctly.</t>
  </si>
  <si>
    <t>aaa accounting for SSH is not configured correctly.</t>
  </si>
  <si>
    <t>1.4.5.2</t>
  </si>
  <si>
    <t xml:space="preserve">Run the following in order to record ssh session start and stop and to send them to the AAA servers
hostname(config)#aaa accounting ssh console.
</t>
  </si>
  <si>
    <t>Configure aaa accounting for SSH correctly. One method to accomplish the recommended state is to execute the following command(s):
hostname(config)#aaa accounting ssh console.</t>
  </si>
  <si>
    <t>ASA-26</t>
  </si>
  <si>
    <t>Configure aaa accounting for Serial console correctly</t>
  </si>
  <si>
    <t>Enables accounting of administrative access by specifying the start and stop of serial console sessions</t>
  </si>
  <si>
    <t>1) Perform the following to determine if the serial console accounting is enabled.
hostname#sh run aaa accounting | in serial
The output should look like
aaa accounting serial console server_group_name
Example:
Asa#sh run aaa accounting | in serial 
aaa accounting serial console cisco_tacacs
Here the remote servers group name is cisco\_tacacs
2) If an output is displayed, the system is compliant. If not, it is a finding</t>
  </si>
  <si>
    <t>aaa accounting for serial console is configured correctly.</t>
  </si>
  <si>
    <t>aaa accounting for serial console is not configured correctly.</t>
  </si>
  <si>
    <t>1.4.5.3</t>
  </si>
  <si>
    <t xml:space="preserve">Run the following in order to record serial console session start and stop and to send them to the AAA servers
hostname(config)#aaa accounting serial console.
</t>
  </si>
  <si>
    <t>Configure aaa accounting for Serial console correctly. One method to accomplish the recommended state is to execute the following command(s):
hostname(config)#aaa accounting serial console.</t>
  </si>
  <si>
    <t>ASA-27</t>
  </si>
  <si>
    <t>Configure aaa accounting for EXEC mode correctly</t>
  </si>
  <si>
    <t>Enables accounting of administrative access by specifying the start and stop of EXEC sessions</t>
  </si>
  <si>
    <t>1) Perform the following to determine if exec mode accounting is enabled.
hostname#sh run aaa accounting | in enable
The output should look like
aaa accounting command server_group_name
Example:
Asa#sh run aaa accounting | in enable
aaa accounting enable console cisco_tacacs
Here the remote servers group name is cisco\_tacacs
2) If an output is displayed, the system is compliant. If not, it is a finding</t>
  </si>
  <si>
    <t>aaa accounting for EXEC mode is configured correctly.</t>
  </si>
  <si>
    <t>aaa accounting for EXEC mode is not configured correctly.</t>
  </si>
  <si>
    <t>1.4.5.4</t>
  </si>
  <si>
    <t xml:space="preserve">Run the following in order to record exec mode session start and stop and to send them to the AAA servers
hostname(config)# aaa accounting enable console.
</t>
  </si>
  <si>
    <t xml:space="preserve">Configure aaa accounting for EXEC mode correctly. One method to accomplish the recommended state is to execute the following command(s):
hostname(config)# aaa accounting enable console.
</t>
  </si>
  <si>
    <t>ASA-28</t>
  </si>
  <si>
    <t>AC-8</t>
  </si>
  <si>
    <t>System Use Notification</t>
  </si>
  <si>
    <t>Set ASDM banner</t>
  </si>
  <si>
    <t>Sets the banner message for the ASDM access</t>
  </si>
  <si>
    <t>1) Run the following command to determine if the ASDM banner is set:
hostname#sh run banner asdm | i banner.asdm
Example:
Asa-fw# sh run banner asdm | in banner.asdm
banner asdm
banner asdm -----------------"This is the property of CIS"-----------------------
banner asdm --------Unauthorized users may be subject to prosecution-------------
banner asdm 
2) If an output is displayed, the system is compliant. If not, it is a finding.</t>
  </si>
  <si>
    <t>ASDM banner has been set. The Warning Banner must contain the following 4 elements:
-  the system contains US government information
-  users’ actions are monitored and audited
-  unauthorized use of the system is prohibited 
-  unauthorized use of the system is subject to criminal and civil penalties.</t>
  </si>
  <si>
    <t>The ASDM banner does not meet IRS Publication 1075 Exhibit 8 standards.</t>
  </si>
  <si>
    <t>Added banner language</t>
  </si>
  <si>
    <t>HAC14
HAC38</t>
  </si>
  <si>
    <t>HAC14: Warning banner is insufficient
HAC38: Warning banner does not exist</t>
  </si>
  <si>
    <t>1.5</t>
  </si>
  <si>
    <t>1.5.1</t>
  </si>
  <si>
    <t>Configuring a banner is an additional security safeguard to protect the device. In fact, banners are deterrent controls meant to discourage attackers by letting them know that their access is illegitimate and the possible consequences of going further.</t>
  </si>
  <si>
    <t>Run the following command to set the ASDM banner where 
* is a line of the banner text.
hostname(config)#banner asdm
* 
Repeat the command for each line if the banner text has several lines.</t>
  </si>
  <si>
    <t>Configure an IRS compliant warning banner to be presented upon ASDM access. One method to accomplish the recommended state is to execute the following command(s):
set the ASDM banner where 
* is a line of the banner text.
hostname(config)#banner asdm
* 
Repeat the command for each line if the banner text has several lines. The banner must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</si>
  <si>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ASA-29</t>
  </si>
  <si>
    <t>Set EXEC banner</t>
  </si>
  <si>
    <t>Sets the banner message for the access to the privileged EXEC mode</t>
  </si>
  <si>
    <t>1) Run the following command to determine if the EXEC banner is set:
hostname#sh run banner exec | i banner.exec
Example:
Asa-fw# sh run banner exec | in banner.exec
banner exec
banner exec -----------------"This is the property of CIS"-----------------------
banner exec --------Unauthorized users may be subject to prosecution-------------
banner exec 
2) If an output is displayed, the system is compliant. If not, it is a finding.</t>
  </si>
  <si>
    <t>EXEC banner has been set. The Warning Banner must contain the following 4 elements:
-  the system contains US government information
-  users’ actions are monitored and audited
-  unauthorized use of the system is prohibited 
-  unauthorized use of the system is subject to criminal and civil penalties.</t>
  </si>
  <si>
    <t>The EXEC banner does not meet IRS Publication 1075 Exhibit 8 standards.</t>
  </si>
  <si>
    <t>1.5.2</t>
  </si>
  <si>
    <t>Run the following command to set the EXEC banner where 
* is a line of the banner text.
hostname(config)#banner exec 
* 
Repeat the command for each line if the banner text has several lines.</t>
  </si>
  <si>
    <t>Configure an IRS compliant warning banner to be presented upon EXEC access. One method to accomplish the recommended state is to execute the following command(s):
Run the following command to set the EXEC banner where 
* is a line of the banner text.
hostname(config)#banner exec 
* 
Repeat the command for each line if the banner text has several lines. The banner must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</si>
  <si>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ASA-30</t>
  </si>
  <si>
    <t>Set LOGIN banner</t>
  </si>
  <si>
    <t>Sets the LOGIN banner for access to the Command Line Interface (CLI)</t>
  </si>
  <si>
    <t>1) Run the following command to determine if the LOGIN banner is set:
hostname#sh run banner login | i banner.login
Example:
Asa-fw# sh run banner login | in banner.login
banner login
banner login -----------------"This is the property of CIS"-----------------------
banner login --------Unauthorized users may be subject to prosecution-------------
banner login 
2) If an output is displayed, the system is compliant. If not, it is a finding.</t>
  </si>
  <si>
    <t>LOGIN banner has been set. The Warning Banner must contain the following 4 elements:
-  the system contains US government information
-  users’ actions are monitored and audited
-  unauthorized use of the system is prohibited 
-  unauthorized use of the system is subject to criminal and civil penalties.</t>
  </si>
  <si>
    <t>The LOGIN banner does not meet IRS Publication 1075 Exhibit 8 standards.</t>
  </si>
  <si>
    <t>1.5.3</t>
  </si>
  <si>
    <t>Run the following command to set the LOGIN banner where 
* is a line of the banner text.
hostname(config)#banner login 
* 
Repeat the command for each line if the banner text has several lines.</t>
  </si>
  <si>
    <t>Configure an IRS compliant warning banner to be presented upon LOGIN banner. One method to accomplish the recommended state is to execute the following command(s):
Run the following command to set the LOGIN banner where 
* is a line of the banner text.
hostname(config)#banner login 
* 
Repeat the command for each line if the banner text has several lines. The banner must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</si>
  <si>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ASA-31</t>
  </si>
  <si>
    <t>Set MOTD banner</t>
  </si>
  <si>
    <t>Sets the message-of-the-day (MOTD) banner for first access to the Command Line Interface (CLI)</t>
  </si>
  <si>
    <t>1) Run the following command to determine if the MOTD banner is set:
hostname#sh run banner motd | i banner.motd
Example:
Asa-fw# sh run banner motd | in banner.motd
banner motd
banner motd -----------------"This is the property of CIS"-----------------------
banner motd --------Unauthorized users may be subject to prosecution-------------
banner motd 
2) If an output is displayed, the system is compliant. If not, it is a finding.</t>
  </si>
  <si>
    <t xml:space="preserve">the MOTD banner is set. </t>
  </si>
  <si>
    <t>The MOTD banner is not set.</t>
  </si>
  <si>
    <t>HSI30</t>
  </si>
  <si>
    <t>HSI30: System output is not secured in accordance with Publication 1075</t>
  </si>
  <si>
    <t>1.5.4</t>
  </si>
  <si>
    <t>Run the following command to set the MOTD banner where 
* is a line of the banner text.
hostname(config)#banner motd 
* 
Repeat the command for each line if the banner text has several lines.</t>
  </si>
  <si>
    <t>Sets the message-of-the-day (MOTD) banner. One method to accomplish the recommended state is to execute the following command(s):
Run the following command to set the MOTD banner where 
* is a line of the banner text.
hostname(config)#banner motd 
* 
Repeat the command for each line if the banner text has several lines.</t>
  </si>
  <si>
    <t>ASA-32</t>
  </si>
  <si>
    <t>Set SSH source restriction to an authorized IP address</t>
  </si>
  <si>
    <t>Determines the client IP addresses that are allowed to connect to the security appliance through SSH</t>
  </si>
  <si>
    <t>1) Run the following to verify if ssh access source restriction is enabled:
hostname# sh run ssh | i ssh_[0-9]|[0-9]|[0-9] 
The output should look like
ssh source_ip source_netmask interface_name 
Example:
Asa#sh run ssh | i ssh_[0-9]|[0-9]|[0-9] 
ssh 192.168.0.0 255.255.255.0 mgmt
Here the source\_ip value is 192.168.0.0, the source\_netmask 255.255.255.0 and the interface\_name is mgmt
2) If an output is displayed, the system is compliant. If not, it is a finding.</t>
  </si>
  <si>
    <t>SSH source restriction has been set to an authorized IP address.</t>
  </si>
  <si>
    <t>SSH source restriction has not been set to an authorized IP address.</t>
  </si>
  <si>
    <t>1.6</t>
  </si>
  <si>
    <t>1.6.1</t>
  </si>
  <si>
    <t>One key element of securing the network is the security of management access to the infrastructure devices. It is critical to establish the appropriate controls in order to prevent unauthorized access to infrastructure devices. One of them is permitting only authorized originators to attempt device management access. This ensures that the processing of access requests is restricted to an authorized source IP address, thus reducing the risk of unauthorized access and the exposure to other attacks, such as brute force, dictionary, or DoS attacks.</t>
  </si>
  <si>
    <t xml:space="preserve">Run the following to enable SSH access source restriction
hostname(config)#ssh. </t>
  </si>
  <si>
    <t xml:space="preserve">Enable SSH access source restriction. One method to accomplish the recommended state is to execute the following command(s):
hostname(config)#ssh. </t>
  </si>
  <si>
    <t>To close this finding, please provide a screenshot showing SSH source restriction has been set to an authorized IP address with the agency's CAP.</t>
  </si>
  <si>
    <t>ASA-33</t>
  </si>
  <si>
    <t>Enable SSH version 2</t>
  </si>
  <si>
    <t>Sets the SSH version to 2</t>
  </si>
  <si>
    <t>1) Run the following to determine whether SSH version 2 is enabled:
hostname#sh run ssh version | in 2
The output should be:
ssh version 2 
2) If this output is displayed, the system is compliant. If not, there is a finding.</t>
  </si>
  <si>
    <t>SSH version 2 is enabled.</t>
  </si>
  <si>
    <t>SSH version 2 is not enabled.</t>
  </si>
  <si>
    <t>1.6.2</t>
  </si>
  <si>
    <t>SSH is an application running on top of a reliable transport layer, such as TCP/IP, that provides strong authentication and encryption capabilities. The ASA allows SSH connections to the ASA for management purposes. The ASA supports the SSH remote shell functionality provided in SSH Versions 1 and 2. However, SSH version 1 is known to be a vulnerable protocol that can be exploited by attackers.</t>
  </si>
  <si>
    <t>Run the following to enable SSH version 2
hostname(config)# ssh version 2.</t>
  </si>
  <si>
    <t>Set the SSH version to 2. One method to accomplish the recommended state is to execute the following command(s):
hostname(config)# ssh version 2.</t>
  </si>
  <si>
    <t>To close this finding, please provide a screenshot showing SSH version 2 is enabled with the agency's CAP.</t>
  </si>
  <si>
    <t>ASA-34</t>
  </si>
  <si>
    <t>Verify RSA key pair is greater than or equal to 2048 bits</t>
  </si>
  <si>
    <t>Generates an RSA key pair used by SSH protocol of at least 2048 bits</t>
  </si>
  <si>
    <t>1) Run the following to determine whether the RSA key modulus size is equal or greater than 2048 bits.
hostname#sh crypto key mypubkey rsa | i _Modulus_Size_.bits.._[2-9][0-9][0-9][0-9]
This is an example of output where the key pair modulus size is 2048 bits:
Asa# sh crypto key mypubkey rsa | i _Modulus_Size_.bits.._[2-9][0-9][0-9][0-9]
 Modulus Size (bits): 2048 
2) If this output is not displayed, either there is no key configured, either the available modulus size is less than 2048 bits. The system is not compliant. If is a finding.
3) Run the following to check if there is already an existing RSA key pair:
hostname# sh crypto key mypubkey rsa | i ^Key|^_Usage|^_Modulus 
The example below shows that there are already created RSA key pairs, but they are not compliant, since one is 1024 bits and the other 768 bits.
Asa# sh crypto key mypubkey rsa | i ^Key|^_Usage|^_Modulus 
 Key pair was generated at: 13:54:47 UTC Sep 14 2008
 Key name: 
 Usage: General Purpose Key
 Modulus Size (bits): 1024
 Key pair was generated at: 06:43:39 UTC Mar 2 2003
 Key name: .server
 Usage: Encryption Key
 Modulus Size (bits): 768</t>
  </si>
  <si>
    <t>RSA key pair is greater than or equal to 2048 bits.</t>
  </si>
  <si>
    <t>RSA key pair is not greater than or equal to 2048 bits.</t>
  </si>
  <si>
    <t>HSC29</t>
  </si>
  <si>
    <t>HSC29: Cryptographic key pairs are not properly managed</t>
  </si>
  <si>
    <t>1.6.3</t>
  </si>
  <si>
    <t>Secure Shell (SSH) is a secure remote-login protocol. The ASA allows SSH connections to the ASA for management purposes and supports the SSH DES and 3DES ciphers. SSH uses a key-exchange method based on Rivest-Shamir-Adleman (RSA) public-key. Since RSA 1024-bit keys are likely to become crackable, it is recommended to have RSA keys of at least 2048 bits.</t>
  </si>
  <si>
    <t>1) Acquire the enterprise standard RSA key size greater or equal than 2048 bits
2) If the audit procedure revealed existing non-compliant key pairs, run the following to remove them:
hostname(config)#crypto key zeroize rsa
3) Run the following to generate compliant RSA key pair:
hostname(config)# crypto key generate rsa modulus 
4) Run the following to save the RSA keys to persistent Flash memory
hostname(config)#write memory.</t>
  </si>
  <si>
    <t>Verify RSA key pair is greater than or equal to 2048 bits. One method to accomplish the recommended state is to execute the following:
Acquire the enterprise standard RSA key size greater or equal than 2048 bits
If the audit procedure revealed existing non-compliant key pairs, run the following to remove them:
hostname(config)#crypto key zeroize rsa
Run the following to generate compliant RSA key pair:
hostname(config)# crypto key generate rsa modulus 
Run the following to save the RSA keys to persistent Flash memory
hostname(config)#write memory.</t>
  </si>
  <si>
    <t>ASA-35</t>
  </si>
  <si>
    <t>Enable SCP protocol for file transfers</t>
  </si>
  <si>
    <t>Enables Secure Copy protocol</t>
  </si>
  <si>
    <t>1) Run the following command to determine
hostname# sh run ssh | grep scopy 
Example:
Corp-FW# sh run ssh | grep scopy
ssh scopy enable 
2) If an output is displayed, the system is compliant. If not, it is a finding.</t>
  </si>
  <si>
    <t>SCP protocol has been set to enable for file transfers.</t>
  </si>
  <si>
    <t>SCP protocol has not been set to enable for file transfers.</t>
  </si>
  <si>
    <t>1.6.4</t>
  </si>
  <si>
    <t>FTP and TFTP are protocols that transfer data in clear text across the network and thus are vulnerable to packet sniffing. Files and mostly configuration files should be transferred using secure protocols such as HTTPS or SCP.</t>
  </si>
  <si>
    <t>Run the following command to enable secure copy
hostname(config)# ssh scopy enable.</t>
  </si>
  <si>
    <t>Enable SCP protocol for file transfers. One method to accomplish the recommended state is to execute the following command(s):
hostname(config)# ssh scopy enable.</t>
  </si>
  <si>
    <t>To close this finding, please provide a screenshot showing SCP protocol has been set to enable for file transfers with the agency's CAP.</t>
  </si>
  <si>
    <t>ASA-36</t>
  </si>
  <si>
    <t xml:space="preserve">Disable Telnet </t>
  </si>
  <si>
    <t>Disables the telnet access to the security appliance in the case it has been configured</t>
  </si>
  <si>
    <t>1) Run the following to verify if telnet access is enabled:
hostname# sh run telnet | i telnet_[0-9]|[0-9]|[0-9] 
The output should look like
telnet source_ip source_netmask interface_name 
Example:
Asa#sh run telnet | i telnet_[0-9]|[0-9]|[0-9] 
telnet 192.168.0.0 255.255.255.0 mgmt
telnet timeout 15
Here the source\_ip value is 192.168.0.0, the source\_netmask 255.255.255.0 and the interface\_name is mgmt
2) If this output is displayed, the system is not compliant. It is a finding.</t>
  </si>
  <si>
    <t>Telnet is disabled.</t>
  </si>
  <si>
    <t>Telnet is not disabled.</t>
  </si>
  <si>
    <t>1.6.5</t>
  </si>
  <si>
    <t>Telnet is an unsecure protocol as username and password are conveyed in clear text during the administrator authentication and can be retrieved through network sniffing.</t>
  </si>
  <si>
    <t>1) Run the following to remove the telnet access
hostname(config)#no telnet 0.0.0.0 0.0.0.0 
2) Run the following to remove the configured telnet timeout
hostname(config)#no telnet timeout.</t>
  </si>
  <si>
    <t>Disable Telnet. One method to accomplish the recommended state is to execute the following command(s):
hostname(config)#no telnet 0.0.0.0 0.0.0.0 
Run the following to remove the configured telnet timeout
hostname(config)#no telnet timeout.</t>
  </si>
  <si>
    <t>To close this finding, please provide a screenshot showing telnet is disabled with the agency's CAP.</t>
  </si>
  <si>
    <t>ASA-37</t>
  </si>
  <si>
    <t>Redistrict HTTP source restriction to an authorized IP address</t>
  </si>
  <si>
    <t>Determines the client IP addresses that are allowed to connect to the security appliance through HTTP</t>
  </si>
  <si>
    <t>1) Run the following to verify if http access source restriction is enabled:
hostname# sh run http | i http_[0-9]|[0-9]|[0-9] 
The output should look like
http source_ip source_netmask interface_name 
Example:
Asa#sh run http | i http_[0-9]|[0-9]|[0-9] 
http 192.168.0.0 255.255.255.0 mgmt
Here the source\_ip value is 192.168.0.0, the source\_netmask 255.255.255.0 and the interface\_name is mgmt
2) If an output is displayed, the system is compliant. If not, it is a finding.</t>
  </si>
  <si>
    <t>HTTP source restriction is set to an authorized IP address.</t>
  </si>
  <si>
    <t>HTTP source restriction is not set to an authorized IP address.</t>
  </si>
  <si>
    <t>1.7</t>
  </si>
  <si>
    <t>1.7.1</t>
  </si>
  <si>
    <t>Run the following to enable HTTP access source restriction
hostname(config)#http.</t>
  </si>
  <si>
    <t>Redistrict HTTP source restriction to an authorized IP address. One method to implement the recommended state is to run the following command:
hostname(config)#http.</t>
  </si>
  <si>
    <t>To close this finding, please provide a screenshot showing HTTP source restriction is set to an authorized IP address with the agency's CAP.</t>
  </si>
  <si>
    <t>ASA-38</t>
  </si>
  <si>
    <t>SC-8</t>
  </si>
  <si>
    <t>Transmission Confidentiality and Integrity</t>
  </si>
  <si>
    <t>Set TLS 1.2 for HTTPS access</t>
  </si>
  <si>
    <t>Enable SSL server version to TLS 1.2</t>
  </si>
  <si>
    <t>1) For Software version 8.x, run the following to check that AES 256 algorithm is enabled
hostname#sh run ssl | in encryption.aes256-sha1$
Example:
Corp_fw#sh run ssl | in encryption.aes256-sha1$
ssl encryption aes256-sha1
For Software version 9.x, run the following to check that AES 256 algorithm is enabled
hostname#sh run ssl | in custom_"AES256-SHA"$
Example:
Corp_fw#sh run ssl | in custom_"AES256-SHA"$
ssl cipher tlsv1 custom "AES256-SHA"
2) If an output is displayed, the system is compliant. If not, it is a finding.</t>
  </si>
  <si>
    <t>TLS 1.2 is set for HTTPS access.</t>
  </si>
  <si>
    <t>TLS 1.2 is not set for HTTPS access.</t>
  </si>
  <si>
    <r>
      <rPr>
        <b/>
        <sz val="10"/>
        <rFont val="Arial"/>
        <family val="2"/>
      </rPr>
      <t>Note -</t>
    </r>
    <r>
      <rPr>
        <sz val="10"/>
        <rFont val="Arial"/>
        <family val="2"/>
      </rPr>
      <t xml:space="preserve"> As of 9/30/2021, TLS 1.2 does not have an announced end of life date and is still acceptable.  Refer to NIST 800-52 Rev 2 for further information.</t>
    </r>
  </si>
  <si>
    <t>1.7.2</t>
  </si>
  <si>
    <t>Given that the network may be prone to sniffing, the HTTP access to the security appliance must be secured with SSL or TLS protocols. The latest version of SSL that is SSL v3 is now inclined to many vulnerabilities, and systems should use at least TLS 1.0 as the SSL server version.</t>
  </si>
  <si>
    <t>For version 8.x, run the following command to enable AES 256 algorithm
hostname(config)# ssl encryption aes256-sha1
For version 9.x, run the following command to enable AES 256 algorithm
hostname(config)# ssl cipher tlsv1 custom AES256-SHA.</t>
  </si>
  <si>
    <t>Enable SSL server version to TLS 1.2. One method to accomplish the recommended state is to execute the following command(s):
For version 8.x, run the following command to enable AES 256 algorithm
hostname(config)# ssl encryption aes256-sha1
For version 9.x, run the following command to enable AES 256 algorithm
hostname(config)# ssl cipher tlsv1 custom AES256-SHA.</t>
  </si>
  <si>
    <t>To close this finding, please provide a screenshot showing TLS 1.2 is set for HTTPS access with the agency's CAP.</t>
  </si>
  <si>
    <t>ASA-39</t>
  </si>
  <si>
    <t>Set SSL AES 256 encryption for HTTPS access</t>
  </si>
  <si>
    <t>Sets the SSL encryption algorithm to AES 256</t>
  </si>
  <si>
    <t>SSL AES 256 encryption has been set for HTTPS access.</t>
  </si>
  <si>
    <t>SSL AES 256 encryption has not been set for HTTPS access.</t>
  </si>
  <si>
    <t>1.7.3</t>
  </si>
  <si>
    <t>Given that the network may be prone to sniffing, the HTTP access to the security appliance must be secured with SSL or TLS protocols. A secure encryption algorithm must be used.</t>
  </si>
  <si>
    <t>Set SSL AES 256 encryption for HTTPS access. One method to accomplish the recommended state is to execute the following command(s):
For version 8.x, run the following command to enable AES 256 algorithm
hostname(config)# ssl encryption aes256-sha1
For version 9.x, run the following command to enable AES 256 algorithm
hostname(config)# ssl cipher tlsv1 custom AES256-SHA.</t>
  </si>
  <si>
    <t>To close this finding, please provide a screenshot showing SSL AES 256 encryption has been set for HTTPS access with the agency's CAP.</t>
  </si>
  <si>
    <t>ASA-40</t>
  </si>
  <si>
    <t>AC-12</t>
  </si>
  <si>
    <t>Session Termination</t>
  </si>
  <si>
    <t>Set console session timeout to less than or equal to 5 minutes</t>
  </si>
  <si>
    <t>Sets the idle timeout for a console session before the security appliance terminates it</t>
  </si>
  <si>
    <t>1) Run the following command to show what the console timeout is set to
hostname#sh run console | in timeout.5
The output should look like
console timeout 5
Example:
Asa-fw#sh run console | in timeout.5
console timeout 5
Here the session timeout is 5 minutes
2) If an output is displayed, the system is compliant. If not, there is a finding.</t>
  </si>
  <si>
    <t>Console session timeout has been set to less than or equal to 5 minutes.</t>
  </si>
  <si>
    <t>Console session timeout has not been set to less than or equal to 5 minutes.</t>
  </si>
  <si>
    <t>HRM5</t>
  </si>
  <si>
    <t>HRM5: User sessions do not terminate after the Publication 1075 period of inactivity</t>
  </si>
  <si>
    <t>1.8</t>
  </si>
  <si>
    <t>1.8.1</t>
  </si>
  <si>
    <t>Limiting session timeout prevents unauthorized users from using abandoned sessions to perform malicious activities.</t>
  </si>
  <si>
    <t>1) Run the following command to set the console timeout to less than or equal to 5 minutes
hostname(config)# console timeout 5.</t>
  </si>
  <si>
    <t>Set console session timeout to less than or equal to 5 minutes. One method to accomplish the recommended state is to execute the following command(s):
hostname(config)# console timeout 5.</t>
  </si>
  <si>
    <t>ASA-41</t>
  </si>
  <si>
    <t>Set SSH session timeout to less than or equal to 5 minutes</t>
  </si>
  <si>
    <t>Sets the idle timeout for an SSH session before the security appliance terminates it</t>
  </si>
  <si>
    <t>1) Run the following to verify the required timeout is configured:
hostname#sh run ssh | in timeout.5
The output should look like
ssh timeout 5
Example:
Asa#sh run ssh | in timeout.5
ssh timeout 5 
Here the session timeout is 5 minutes
2) If an output is displayed, the system is compliant. If not, there is a finding.</t>
  </si>
  <si>
    <t>SSH session timeout has been set to less than or equal to 5 minutes.</t>
  </si>
  <si>
    <t>SSH session timeout has not been set to less than or equal to 5 minutes.</t>
  </si>
  <si>
    <t>1.8.2</t>
  </si>
  <si>
    <t>1) Run the following to set the SSH timeout to 5 minutes
hostname(config)# ssh timeout 5.</t>
  </si>
  <si>
    <t>Set SSH session timeout to less than or equal to 5 minutes. One method to accomplish the recommended state is to execute the following command(s):
hostname(config)# ssh timeout 5.</t>
  </si>
  <si>
    <t>ASA-42</t>
  </si>
  <si>
    <t>Set HTTP session timeout to less than or equal to 5 minutes</t>
  </si>
  <si>
    <t>Sets the timeout for an HTTP session before the security appliance terminates it</t>
  </si>
  <si>
    <t>1) Run the following to verify the required timeout is configured:
hostname#sh run http | in session-timeout.5
The output should look like
http server session-timeout 5 
Example:
Asa#sh run http | in session-timeout.5
http server session-timeout 5
Here the session-timeout is 5 minutes
2) If an output is displayed, the system is compliant. If not, there is a finding.</t>
  </si>
  <si>
    <t>HTTP session timeout has been set to less than or equal to 5 minutes.</t>
  </si>
  <si>
    <t>HTTP session timeout has not been set to less than or equal to 5 minutes.</t>
  </si>
  <si>
    <t>1.8.3</t>
  </si>
  <si>
    <t>1) Run the following to set the HTTP timeout to less than or equal to 5 minutes
hostname(config)# http server session-timeout 5.</t>
  </si>
  <si>
    <t>Set HTTP session timeout to less than or equal to 5 minutes. One method to accomplish the recommended state is to execute the following command(s):
hostname(config)# http server session-timeout 5.</t>
  </si>
  <si>
    <t>ASA-43</t>
  </si>
  <si>
    <t>Configure timezone properly</t>
  </si>
  <si>
    <t>Sets the local time zone information so that the time displayed by the ASA is more relevant to those who are viewing it</t>
  </si>
  <si>
    <t>1) Acquire standard zone name (enterprise\_zone\_name) used by the enterprise (GMT, UTC, EDT, PST)
2) Run the following to check if the required value is configured
hostname#sh run clock | in
The output should look like
clock timezone enterprise_zone_name local_offset 
Example:
Asa# sh run clock | in EDT
clock timezone EDT 1 
Here the enterprise\_zone\_name is `EDT` and the `local_offset` is `1`
3) If an output is displayed, the system is compliant. If not, there is a finding.</t>
  </si>
  <si>
    <t>Local timezone has been configured properly.</t>
  </si>
  <si>
    <t>Local timezone has not been configured properly.</t>
  </si>
  <si>
    <t>1.9</t>
  </si>
  <si>
    <t>1.9.2</t>
  </si>
  <si>
    <t>Having a correct time set on a Cisco ASA is important for two main reasons. The first reason is that digital certificates compare this time to the range defined by their Valid From and Valid To fields to define a specific validity period. The second reason is to have a relevant time stamps when logging information. Whether you are sending messages to a syslog server, sending messages to an SNMP monitoring station, or performing packet captures, time stamps have little usefulness if you cannot be certain of their accuracy.</t>
  </si>
  <si>
    <t>1) Acquire standard zone name (enterprise\_zone\_name) used by the enterprise (GMT, UTC, EDT, PST)
2) Run the following to configure the required value
hostname(config)# clock timezone.</t>
  </si>
  <si>
    <t>Configure timezone properly. One method to accomplish the recommended state is to execute the following command(s):
Acquire standard zone name (enterprise\_zone\_name) used by the enterprise (GMT, UTC, EDT, PST), and run the following to configure the required value:
hostname(config)# clock timezone.</t>
  </si>
  <si>
    <t>ASA-44</t>
  </si>
  <si>
    <t>IA-3</t>
  </si>
  <si>
    <t>Device Identification and Authentication</t>
  </si>
  <si>
    <t>Enable NTP authentication</t>
  </si>
  <si>
    <t>Enables NTP authentication in order to receive time information only from trusted sources</t>
  </si>
  <si>
    <t>1) Run the following command to check whether NTP authentication is enabled
hostname#sh run ntp | in authenticate
Example:
Asa-fw#sh run ntp | in authenticate
ntp authenticate 
2) If an output is displayed, the system is compliant. If not, it is a finding.</t>
  </si>
  <si>
    <t>NTP authentication is enabled.</t>
  </si>
  <si>
    <t>NTP authentication is not enabled.</t>
  </si>
  <si>
    <t>1.9.1</t>
  </si>
  <si>
    <t>1.9.1.1</t>
  </si>
  <si>
    <t>When authentication is not enabled, attackers can disguise as NTP servers and broadcast wrong time and it will be difficult to correlate events upon an incident. In some other cases, attackers can perform NTP DDoS attacks such as NTP Amplification.</t>
  </si>
  <si>
    <t>Run the following command to enable NTP authentication
hostname(config)#ntp authenticate.</t>
  </si>
  <si>
    <t>Enable NTP authentication. One method to accomplish the recommended state is to execute the following command(s):
hostname(config)#ntp authenticate.</t>
  </si>
  <si>
    <t>ASA-45</t>
  </si>
  <si>
    <t>Configure NTP authentication key properly</t>
  </si>
  <si>
    <t>Sets the key used to authenticate NTP servers</t>
  </si>
  <si>
    <t>1) Run the following command to check whether the NTP key is configured
hostname#sh run ntp | in authentication-key
Example
Asa-fw#sh run ntp | in authentication-key
ntp authentication-key 11 md5 ***** 
2) If an output is displayed, the system is compliant. If not, it is a finding.</t>
  </si>
  <si>
    <t>NTP authentication key is configured correctly.</t>
  </si>
  <si>
    <t>NTP authentication key is not  configured correctly.</t>
  </si>
  <si>
    <t>1.9.1.2</t>
  </si>
  <si>
    <t>1) Run the following to set the authentication key ID 
hostname(config)# ntp trusted-key  
2) Run the following to configure the authentication key 
hostname(config)# ntp authentication-key  md5.</t>
  </si>
  <si>
    <t>Configure NTP authentication key properly. One method to accomplish the recommended state is to execute the following command(s):
hostname(config)# ntp trusted-key  
Run the following to configure the authentication key 
hostname(config)# ntp authentication-key  md5.</t>
  </si>
  <si>
    <t>ASA-46</t>
  </si>
  <si>
    <t>Ensure trusted NTP server exists</t>
  </si>
  <si>
    <t>Sets a NTP server for which authentication is enabled in order to receive time information</t>
  </si>
  <si>
    <t>1) Run the following command to check whether a trusted NTP server is configured
hostname#sh run ntp | in [0-5]_key
Example
Asa-fw#sh run ntp | in [0-5]_key
ntp server 10.140.1.100 key 11 source mgmt 
2) If an output is displayed, the system is compliant. If not, it is a finding.</t>
  </si>
  <si>
    <t>Trusted NTP server exist.</t>
  </si>
  <si>
    <t>Trusted NTP server does not exist.</t>
  </si>
  <si>
    <t>1.9.1.3</t>
  </si>
  <si>
    <t>When authentication is not enabled, attackers can disguise as NTP servers and broadcast wrong time and it will be difficult to correlate events upon an incident. In some other cases, attackers can perform NTP DDoS attacks such as NTP Amplification. The trusted NTP server will be authenticated through the NTP authentication key.</t>
  </si>
  <si>
    <t>1) Acquire the authentication key ID , the IP address of the NTP server  and the interface  used by the appliance to communicate with the NTP server.
2) Run the following to configure the trusted NTP server
hostname(config)# ntp server  key  source.</t>
  </si>
  <si>
    <t>Set NTP server for which authentication is enabled in order to receive time information. One method to accomplish the recommended state is to execute the following command(s):
Acquire the authentication key ID , the IP address of the NTP server  and the interface used by the appliance to communicate with the NTP server, and run the following to configure the trusted NTP server:
hostname(config)# ntp server  key  source.</t>
  </si>
  <si>
    <t>ASA-47</t>
  </si>
  <si>
    <t>Audit Generation</t>
  </si>
  <si>
    <t>Enable logging</t>
  </si>
  <si>
    <t>Enables logging</t>
  </si>
  <si>
    <t>1) Run the following to check if logging is enabled
hostname# sh run logging | in enable 
Example:
Dc-fw-01# sh run logging | in enable
logging enable 
2) If an output is displayed, the system is compliant. If not, it is a finding.</t>
  </si>
  <si>
    <t>Logging is enabled.</t>
  </si>
  <si>
    <t>Logging is not enabled.</t>
  </si>
  <si>
    <t>HAU2</t>
  </si>
  <si>
    <t>HAU2: No auditing is being performed on the system</t>
  </si>
  <si>
    <t>1.10</t>
  </si>
  <si>
    <t>1.10.1</t>
  </si>
  <si>
    <t>Logging is fundamental for audit requirements and incident management and should be enabled on any business critical system storing or conveying information.</t>
  </si>
  <si>
    <t>Run the following to enable logging
hostname(config)#logging enable&gt;.</t>
  </si>
  <si>
    <t>Enable logging. One method to accomplish the recommended state is to execute the following command(s):
hostname(config)#logging enable&gt;.</t>
  </si>
  <si>
    <t>To close this finding, please provide a screenshot showing logging is enabled with the agency's CAP.</t>
  </si>
  <si>
    <t>ASA-48</t>
  </si>
  <si>
    <t>Disable logging to Serial console</t>
  </si>
  <si>
    <t>Disables the logging to the Serial console</t>
  </si>
  <si>
    <t>1) Run the following to check if the logging to console is enabled
hostname# sh run logging | grep console
Example:
asa-fw-2# sh run logging | grep console
logging console errors 
2) If an output is displayed, the system is not compliant. It is a finding.</t>
  </si>
  <si>
    <t>Logging to Serial console is disabled.</t>
  </si>
  <si>
    <t>Logging to Serial console is not disabled.</t>
  </si>
  <si>
    <t>1.10.2</t>
  </si>
  <si>
    <t>Enabling the logs to be sent to the Serial console may negatively impact the logging to the buffer and remote syslog servers and to a certain extent the buffer and syslog servers may no longer receive logs because the logs generation will follow the Serial console speed.</t>
  </si>
  <si>
    <t>Run the following command to disable the logging to console
hostname(config)#no logging console.</t>
  </si>
  <si>
    <t>Disable logging to Serial console. One method to accomplish the recommended state is to execute the following command(s):
hostname(config)#no logging console.</t>
  </si>
  <si>
    <t>To close this finding, please provide a screenshot showing logging to Serial console is disabled with the agency's CAP.</t>
  </si>
  <si>
    <t>ASA-49</t>
  </si>
  <si>
    <t xml:space="preserve"> AU-12</t>
  </si>
  <si>
    <t>Disable logging to monitor</t>
  </si>
  <si>
    <t>Disables the logging to monitor</t>
  </si>
  <si>
    <t>1) Run the following to check if the logging monitor is enabled
hostname# sh run logging | grep monitor 
Example:
asa-fw-2# sh run logging | grep monitor
logging monitor debugging 
2) If an output is displayed, the system is not compliant. It is a finding.</t>
  </si>
  <si>
    <t>Logging to monitor is disabled.</t>
  </si>
  <si>
    <t>Logging to monitor is not disabled.</t>
  </si>
  <si>
    <t>1.10.3</t>
  </si>
  <si>
    <t>The ASA by default send logs to monitor for Telnet and SSH sessions. The logs messages will continuously scroll on the monitor after the "Terminal Monitor" command is issued. This consumes a lot of resources causing high CPU usage and should be avoided.</t>
  </si>
  <si>
    <t>Run the following command to disable the logging monitor
hostname(config)#no logging monitor.</t>
  </si>
  <si>
    <t>Disable logging to monitor. One method to accomplish the recommended state is to execute the following command(s):
hostname(config)#no logging monitor.</t>
  </si>
  <si>
    <t>To close this finding, please provide a screenshot showing logging to monitor is disabled with the agency's CAP.</t>
  </si>
  <si>
    <t>ASA-50</t>
  </si>
  <si>
    <t>Configure syslog hosts properly</t>
  </si>
  <si>
    <t>Sets the SNMP notification recipient or the NMS or SNMP manager that can connect to the ASA.</t>
  </si>
  <si>
    <t>1) Run the following to check whether the Syslog host is configured:
hostname#sh run logging | i host 
The output should look like:
logging host interface_name host_ip_address 
Example:
Asa#sh run logging | i host
logging host mgmt 10.7.26.5 
Here the interface name is mgmt, the Syslog server IP address is 10.7.26.5
2) If an output is displayed, the system is compliant. If not, there is a finding.</t>
  </si>
  <si>
    <t>Syslog hosts is configured correctly.</t>
  </si>
  <si>
    <t>syslog hosts is not configured correctly.</t>
  </si>
  <si>
    <t>HAU10: Audit logs are not properly protected</t>
  </si>
  <si>
    <t>1.10.4</t>
  </si>
  <si>
    <t>Syslog messages are an invaluable tool for accounting, monitoring, and routine troubleshooting. Logging to a central syslog server is a method of collecting messages from devices to a server running a syslog daemon. This helps in aggregation of logs and alerts. This form of logging provides protected long-term storage for logs, since they are also useful in incident handling.</t>
  </si>
  <si>
    <t>Run the following to configure the Syslog server
hostname(config)# logging host.</t>
  </si>
  <si>
    <t>Configure syslog hosts properly. One method to accomplish the recommended state is to execute the following command(s):
hostname(config)# logging host.</t>
  </si>
  <si>
    <t>To close this finding, please provide a screenshot showing syslog hosts is configured correctly with the agency's CAP.</t>
  </si>
  <si>
    <t>ASA-51</t>
  </si>
  <si>
    <t>Configure logging with the device ID properly</t>
  </si>
  <si>
    <t>Includes the device ID in the logs generated</t>
  </si>
  <si>
    <t>1) Run the following to check if logging is enabled with the device id.
hostname# sh run logging | in device-id 
Example:
Dc-fw-01# sh run logging | in device-id
logging device-id hostname 
2) If an output is displayed, the system is compliant. If not, it is a finding.</t>
  </si>
  <si>
    <t>Logging with the device ID is configured correctly.</t>
  </si>
  <si>
    <t>Logging with the device ID is not configured correctly.</t>
  </si>
  <si>
    <t>1.10.5</t>
  </si>
  <si>
    <t>In an environment where logs are collected from many different sources, identifying the logs from a specific device is alleviated by doing a query including the device's hostname included in the logs. This helps to quickly gather the expected results.</t>
  </si>
  <si>
    <t>Run the following to enable logging with the device hostname:
hostname(config)#logging device-id hostname
In a multi-context security appliance, run the following command:
hostname(config)#logging device-id context-name.</t>
  </si>
  <si>
    <t>Configure logging with the device ID properly. One method to accomplish the recommended state is to execute the following command(s):
hostname(config)#logging device-id hostname
In a multi-context security appliance, run the following command:
hostname(config)#logging device-id context-name.</t>
  </si>
  <si>
    <t>ASA-52</t>
  </si>
  <si>
    <t>Set logging history severity level to greater than or equal to 5</t>
  </si>
  <si>
    <t>Determines which syslog messages should be sent to the SNMP server</t>
  </si>
  <si>
    <t>1) Run the following to verify the required severity level is configured:
hostname# sh run logging | in history.5
The output should look like
logging history 5
Example:
Asa-fw# sh run | in history.information
logging history informational
Here the level is set to notification
2) If an output is displayed, the system is compliant. If not, there is a finding.</t>
  </si>
  <si>
    <t>Logging history severity level has been set to greater than or equal to 5.</t>
  </si>
  <si>
    <t>Logging history severity level has not been set to greater than or equal to 5.</t>
  </si>
  <si>
    <t>1.10.6</t>
  </si>
  <si>
    <t>Syslog messages are an invaluable tool for accounting, monitoring, and routine troubleshooting. They can be sent as SNMP traps to an SNMP server. This provides an additional method for the events to be viewed in real time and a backup method to Syslog servers in case there is an issue with the Syslog protocol.</t>
  </si>
  <si>
    <t>1) Run the following command to set the logging level to 5:
hostname(config)# logging history 5
The severity level can be chosen between 0 and 5.</t>
  </si>
  <si>
    <t>Set logging history severity level to greater than or equal to 5. One method to accomplish the recommended state is to execute the following command(s):
hostname(config)# logging history 5.</t>
  </si>
  <si>
    <t>ASA-53</t>
  </si>
  <si>
    <t>Enable logging with timestamps</t>
  </si>
  <si>
    <t>Allows the timestamp to logs generated</t>
  </si>
  <si>
    <t>1) Run the following to check if the timestamp is enabled
hostname# sh run logging | grep timestamp
Example:
asa-fw-2# sh run logging | grep timestamp
logging timestamp
2) If an output is displayed, the system is compliant. If not, it is a finding.</t>
  </si>
  <si>
    <t>Logging with timestamps is enabled.</t>
  </si>
  <si>
    <t>Logging with timestamps is not enabled.</t>
  </si>
  <si>
    <t>1.10.7</t>
  </si>
  <si>
    <t>Enabling timestamps, to mark the generation time of log messages, reduces the complexity of correlating events and tracing network attacks across multiple devices by providing a holistic view of events thus enabling faster troubleshooting of issues and analysis of incidents.</t>
  </si>
  <si>
    <t>Run the following command to enable the logging timestamp
hostname(config)#logging timestamp.</t>
  </si>
  <si>
    <t>Enable logging with timestamps. One method to accomplish the recommended state is to execute the following command(s):
hostname(config)#logging timestamp.</t>
  </si>
  <si>
    <t>ASA-54</t>
  </si>
  <si>
    <t>AU-7</t>
  </si>
  <si>
    <t>Audit Reduction and Report Generation</t>
  </si>
  <si>
    <t>Set syslog logging facility to 23</t>
  </si>
  <si>
    <t>Sets the facility (location) on the syslog server for the log messages sent by the security appliance</t>
  </si>
  <si>
    <t>1) Run the following to verify the required syslog facility is configured:
hostname#sh run logging | in facility.23
The output should look like
logging facility 23
Example:
Asa#sh run logging | in facility.23
logging facility 23 
Here the facility is 23
2) If an output is displayed, the system is compliant. If not, there is a finding.</t>
  </si>
  <si>
    <t>syslog logging facility has been set to 23.</t>
  </si>
  <si>
    <t>Syslog logging facility has not been set to 23.</t>
  </si>
  <si>
    <t>HAU8</t>
  </si>
  <si>
    <t>HAU8: Logs are not maintained on a centralized log server</t>
  </si>
  <si>
    <t>1.10.8</t>
  </si>
  <si>
    <t>Logs should be directed to a consistent and expected logging facility to ensure proper processing and storage by the remote system. There are eight possible logging facilities: 16 (LOCAL0) through 23 (LOCAL7) for the logs messages sent by the security appliance to the syslog server.</t>
  </si>
  <si>
    <t>1) Run the following command to set the logging facility to 23
hostname(config)# logging facility 23.</t>
  </si>
  <si>
    <t>Set syslog logging facility to 23. One method to accomplish the recommended state is to execute the following command(s):
hostname(config)# logging facility 23.</t>
  </si>
  <si>
    <t>ASA-55</t>
  </si>
  <si>
    <t>Set logging buffer size to greater than or equal to 524288 bytes (512kb)</t>
  </si>
  <si>
    <t>Determines the size of the local buffer in which the logs are stored so that they can be checked by the administrator.</t>
  </si>
  <si>
    <t>1) Run the following to verify the required buffer size is configured:
hostname# sh run logging | in buffer-size.524288
The output should look like
logging buffer-size 524288 
Example:
Asa# sh run | in buffer-size.524288
logging buffer-size 524288
2) If an output is displayed, the system is compliant. If not, there is a finding.</t>
  </si>
  <si>
    <t>Logging buffer size has been set to greater than or equal to 524288 bytes (512kb).</t>
  </si>
  <si>
    <t>Logging buffer size has not been set to greater than or equal to 524288 bytes (512kb).</t>
  </si>
  <si>
    <t>1.10.9</t>
  </si>
  <si>
    <t>The internal log buffer serves as a temporary storage location. New messages are appended to the end of the list. When the buffer is full, that is, when the buffer wraps, old messages are overwritten as new messages are generated. The internal log buffer allows the administrator performing a health check on the system to locally have the last logs generated.</t>
  </si>
  <si>
    <t>1) Run the following command to set the `logging buffer-size` to _524288_
The size is in bytes and is to be chosen between 4096 and 1048576 bytes
hostname(config)# logging buffer-size 524288</t>
  </si>
  <si>
    <t>Set logging buffer size to greater than or equal to 524288 bytes (512kb). One method to accomplish the recommended state is to execute the following command(s):
hostname(config)# logging buffer-size 524288</t>
  </si>
  <si>
    <t>ASA-56</t>
  </si>
  <si>
    <t>Set logging buffered severity level to greater than or equal to 3</t>
  </si>
  <si>
    <t>Determines which syslog messages should be temporary stored in the local buffer so they can be checked by the administrator</t>
  </si>
  <si>
    <t>1) Run the following to verify the required severity level is configured:
hostname# sh run logging | in buffered.3 
The output should look like
logging buffered 3
Example:
Asa# sh run | in buffered.3
logging buffered 3
Here the level is notification
2) If an output is displayed, the system is compliant. If not, there is a finding.</t>
  </si>
  <si>
    <t>Logging buffered severity level has been set to greater than or equal to 3.</t>
  </si>
  <si>
    <t>Logging buffered severity level has not been set to greater than or equal to 3.</t>
  </si>
  <si>
    <t>1.10.10</t>
  </si>
  <si>
    <t>The internal log buffer serves as a temporary storage location, thus allowing the administrator performing a health check on the system to locally have the last logs generated. Given that the size of the buffer is limited, it is better to have a specific set of syslog messages to be kept therein.</t>
  </si>
  <si>
    <t>1) Run the following command to set the `Logging Buffered` to greater than or equal to `3`:
hostname(config)# logging buffered 3
The severity level can be chosen between 0 through 7.</t>
  </si>
  <si>
    <t>Set logging buffered severity level to greater than or equal to 3. One method to accomplish the recommended state is to execute the following command(s):
hostname(config)# logging buffered 3.</t>
  </si>
  <si>
    <t>ASA-57</t>
  </si>
  <si>
    <t>Set logging trap severity level to greater than or equal to 5</t>
  </si>
  <si>
    <t>Determines which syslog messages should be sent to the syslog server</t>
  </si>
  <si>
    <t>1) Run the following to verify the required severity level is configured:
hostname# sh run logging | in trap.5
The output should look like
logging trap 5
Example:
Asa# sh run | in trap.5
logging trap 5
Here the level is notification
2) If an output is displayed, the system is compliant. If not, there is a finding.</t>
  </si>
  <si>
    <t>Logging trap severity level has been set to greater than or equal to 5.</t>
  </si>
  <si>
    <t>Logging trap severity level has not been set to greater than or equal to 5.</t>
  </si>
  <si>
    <t>1.10.11</t>
  </si>
  <si>
    <t>Syslog messages are an invaluable tool for accounting, monitoring, and routine troubleshooting. Logging to a central syslog server is a method of collecting messages from devices to a server running a syslog daemon. This helps in aggregation of logs and alerts. This form of logging provides protected long-term storage for logs, since are also useful in incident handling.</t>
  </si>
  <si>
    <t>1) Run the following command to verify logging trap is equal to 5:
hostname(config)# logging trap 5
The severity level can be chosen between 0 and 7.</t>
  </si>
  <si>
    <t>Set logging trap severity level to greater than or equal to 5. One method to accomplish the recommended state is to execute the following command(s):
hostname(config)# logging trap 5.</t>
  </si>
  <si>
    <t>To close this finding, please provide a screenshot showing logging trap severity level has been set to greater than or equal to 5 with the agency's CAP.</t>
  </si>
  <si>
    <t>ASA-58</t>
  </si>
  <si>
    <t>Ensure email logging is configured for critical to emergency</t>
  </si>
  <si>
    <t>Enables logs to be sent to an email recipient for critical to emergency logs' severity levels</t>
  </si>
  <si>
    <t>1) Run the following to check if the email logging is enabled.
hostname# sh run logging | in mail 
Example:
Dc-fw-01# sh run logging | in mail
logging mail critical 
2) If an output is displayed, the system is compliant. If not, it is a finding.</t>
  </si>
  <si>
    <t>Email logging is configured for critical to emergency.</t>
  </si>
  <si>
    <t>Email logging is not configured for critical to emergency.</t>
  </si>
  <si>
    <t>1.10.12</t>
  </si>
  <si>
    <t>In some cases, the notifications of the Syslog server or the NMS system can be delayed by the time taken to process the logs and build the reports. Some system's events require an immediate intervention of the administrator and it in this case, the logs generated should be directly sent to the administrator email address.</t>
  </si>
  <si>
    <t>1) Run the following to enable email logging for logs with severity level from critical and above (critical, alert and emergency)
hostname(config)#logging mail critical
2) Obtain from the mail server administrator to create an firewall email account  and run the following to enable the account as email source address in the firewall
hostname(config)#logging from-address 
3) Acquire the firewall administrator email account  and run the following for the security appliance to send logs to its administrator email account
hostname(config)#logging recipient-address 
4) Obtain from the mail server administrator the mail server IP address  and run the following to configure it in the firewall
hostname(config)#smtp-server.</t>
  </si>
  <si>
    <t>Ensure email logging is configured for critical to emergency. One method to accomplish the recommended state is to execute the following command(s):
Run the following to enable email logging for logs with severity level from critical and above (critical, alert and emergency)hostname(config)#logging mail critical
Obtain from the mail server administrator to create an firewall email account  and run the following to enable the account as email source address in the firewall
hostname(config)#logging from-address 
Acquire the firewall administrator email account  and run the following for the security appliance to send logs to its administrator email account
hostname(config)#logging recipient-address 
Obtain from the mail server administrator the mail server IP address  and run the following to configure it in the firewall
hostname(config)#smtp-server.</t>
  </si>
  <si>
    <t>ASA-59</t>
  </si>
  <si>
    <t>Set SNMP-server group to v3 priv</t>
  </si>
  <si>
    <t>Sets the SNMP v3 group with authentication and privacy</t>
  </si>
  <si>
    <t>1) Run the following to check if the SNMP group includes packet authentication and encryption
hostname# sh run snmp-server group | i v3.priv
The output should look like:
snmp-server group  v3 priv 
Example:
sa# sh run snmp-server group | i v3.priv
snmp-server group v3 asagroup priv 
Here the SNMP v3 group name is asagroup. The keyword 'priv' ensures that the SNMP packets will be authenticated and encrypted
2) If an output is displayed, the system is compliant. If not, there is a finding.</t>
  </si>
  <si>
    <t>SNMP-server group has been set to v3 priv.</t>
  </si>
  <si>
    <t>SNMP-server group has not been set to v3 priv.</t>
  </si>
  <si>
    <t>1.11</t>
  </si>
  <si>
    <t>1.11.1</t>
  </si>
  <si>
    <t>SNMP Version 3 provides security enhancements that are not available in SNMP Version 1 or SNMP Version 2c. SNMP Versions 1 and 2c transmit data between the SNMP server and SNMP agent in clear text. SNMP Version 3 adds authentication and privacy options to secure protocol operations.
For configuration purposes, the authentication and privacy options are grouped together into security models. Security models apply to users and groups, and are divided into the following three types:
 (http://www.cisco.com/c/dam/en/us/td/i/templates/blank.gif)NoAuthPriv—No Authentication and No Privacy, which means that no security is applied to messages.
(http://www.cisco.com/c/dam/en/us/td/i/templates/blank.gif)AuthNoPriv—Authentication but No Privacy, which means that messages are authenticated.
(http://www.cisco.com/c/dam/en/us/td/i/templates/blank.gif)AuthPriv—Authentication and Privacy, which means that messages are authenticated and encrypted.
It is recommended that packets should be authenticated and encrypted</t>
  </si>
  <si>
    <t>Run the following to configure the SNMP v3 group.
hostname(config)# snmp-server group  v3 priv.</t>
  </si>
  <si>
    <t>Set snmp-server group to v3 priv. One method to accomplish the recommended state is to execute the following command(s):
hostname(config)# snmp-server group  v3 priv.</t>
  </si>
  <si>
    <t>To close this finding, please provide a screenshot showing SNMP-server group has been set to v3 priv with the agency's CAP.</t>
  </si>
  <si>
    <t>ASA-60</t>
  </si>
  <si>
    <t>Set SNMP-server user to v3 auth SHA</t>
  </si>
  <si>
    <t>Sets the SNMP v3 user with SHA authentication and AES-256 encryption</t>
  </si>
  <si>
    <t>1) Run the following to check if there is an SNMP v3 user with SHA authentication
hostname#sh run snmp-server user | i auth.SHA
The output should look like:
snmp-server user snmp_user group-name v3 auth SHA authentication_password priv AES 256 encryption_password
Example:
sa#sh run snmp-server user | i auth.SHA
snmp-server user asauser asagroup v3 auth SHA xxxxxxx priv AES 256 yyyyyyyyy 
Here the SNMP v3 user is asauser in the group asagroup. The authentication algorithm is SHA and xxxxxxx is the authentication password.
2) If an output is displayed, go to the step 3. If not, there is a finding. The remediation procedure should be applied
3) Acquire the SNMP username identified in step 1 configured for SHA authentication
4) Run the following to check that the identified user is also configured for AES-256 encryption
hostname#sh run snmp-server user | i priv.AES.256
The output should look like:
snmp-server user snmp_user group-name v3 auth SHA authentication_password priv AES 256 encryption_password
Example:
Asa#sh run snmp-server user | i priv.AES.256 
snmp-server user asauser asagroup v3 auth SHA xxxxxxx priv AES 256 yyyyyyyyy 
Here, for the SNMP v3 user 'asauser', the encryption algorithm is AES-256 and yyyyyyyyy is the encryption password.
5) If an output is displayed, the system is compliant. If not, there is a finding. The remediation procedure should be applied.</t>
  </si>
  <si>
    <t>SNMP-server user has been set to v3 auth SHA.</t>
  </si>
  <si>
    <t>SNMP-server user has not been set to v3 auth SHA.</t>
  </si>
  <si>
    <t>1.11.2</t>
  </si>
  <si>
    <t>SNMP users have a specified username, a group to which the user belongs, authentication password, encryption password, and authentication and encryption algorithms to use. The authentication algorithm options are MD5 and SHA. The encryption algorithm options are DES, 3DES, and AES (which is available in 128, 192, and 256 versions).
It is recommended to use SHA algorithm for authentication and AES-256 for encryption</t>
  </si>
  <si>
    <t>Run the following:
hostname(config)#snmp-server user   v3 auth SHA  priv AES 256.</t>
  </si>
  <si>
    <t>Set snmp-server user to v3 auth SHA. One method to accomplish the recommended state is to execute the following command(s):
hostname(config)#snmp-server user   v3 auth SHA  priv AES 256.</t>
  </si>
  <si>
    <t>To close this finding, please provide a screenshot showing snmp-server user has been set to v3 auth SHA with the agency's CAP.</t>
  </si>
  <si>
    <t>ASA-61</t>
  </si>
  <si>
    <t>Set SNMP-server host to version 3</t>
  </si>
  <si>
    <t>1) Run the following to check whether the SNMP host is configured:
hostname#sh run snmp-server host | i version.3
The output should look like:
snmp-server host interface_name host_ip_address version 3 snmp_user
Example:
Asa#sh run snmp-server host | i version.3
snmp-server host mgmt 10.7.26.5 version 3 asauser 
Here the interface name is mgmt, the host IP address is 10.7.26.5 and the SNMP user is asauser
2) If an output is displayed, the system is compliant. If not, there is a finding.</t>
  </si>
  <si>
    <t>SNMP-server host has been set to version 3.</t>
  </si>
  <si>
    <t>SNMP-server host has not been set to version 3.</t>
  </si>
  <si>
    <t>1.11.3</t>
  </si>
  <si>
    <t>An SNMP host is an IP address to which SNMP notifications and traps are sent or which can send requests (polling) to the security appliance. To configure SNMP Version 3 hosts, along with the target IP address, the SNMP username must be provided, because traps are only sent to a configured user. It is an additional access control.</t>
  </si>
  <si>
    <t>Run the following to configure the SNMP v3 host
hostname(config)# snmp-server host   version 3.</t>
  </si>
  <si>
    <t>Set snmp-server host to version 3. One method to accomplish the recommended state is to execute the following command(s):
hostname(config)# snmp-server host version 3.</t>
  </si>
  <si>
    <t>To close this finding, please provide a screenshot showing snmp-server host has been set to version 3 with the agency's CAP.</t>
  </si>
  <si>
    <t>ASA-62</t>
  </si>
  <si>
    <t>Enable SNMP traps</t>
  </si>
  <si>
    <t>Enables SNMP traps to be sent to the NMS</t>
  </si>
  <si>
    <t>1) Run the following command to determine if SNMP traps are enabled
hostname# sh run | in traps.snmp 
Example:
asa-dc# sh run | in traps.snmp
snmp-server enable traps snmp authentication linkup linkdown coldstart
2) If an output is displayed, the system is compliant. If not, it is a finding.</t>
  </si>
  <si>
    <t>SNMP traps is enabled.</t>
  </si>
  <si>
    <t>SNMP traps is not enabled.</t>
  </si>
  <si>
    <t>HCM11</t>
  </si>
  <si>
    <t>HCM11: SNMP is not implemented correctly</t>
  </si>
  <si>
    <t>1.11.4</t>
  </si>
  <si>
    <t>The purpose of the SNMP service is to monitor in real time the events occurring on systems in order to meet the security requirement of availability of systems and services. The traps are SNMP notifications sent to the NMS and should be enabled in order to be sent and processed by the NMS. The NMS will then provide a comprehensive aggregation and reporting of events generated, thus helping administrator.</t>
  </si>
  <si>
    <t>Run the following command to enable SNMP traps
hostname(config)# snmp-server enable traps snmp authentication
hostname(config)# snmp-server enable traps snmp coldstart
hostname(config)# snmp-server enable traps snmp linkdown
hostname(config)# snmp-server enable traps snmp linkup.</t>
  </si>
  <si>
    <t>Enable SNMP traps. One method to accomplish the recommended state is to execute the following command(s):
hostname(config)# snmp-server enable traps snmp authentication
hostname(config)# snmp-server enable traps snmp coldstart
hostname(config)# snmp-server enable traps snmp linkdown
hostname(config)# snmp-server enable traps snmp linkup.</t>
  </si>
  <si>
    <t>ASA-63</t>
  </si>
  <si>
    <t>Ensure SNMP community string to is not the default string</t>
  </si>
  <si>
    <t>Sets a SNMP community string different from the default one</t>
  </si>
  <si>
    <t>1) Run the following command to check whether the default SNMP community string is configured
hostname# show snmp-server group | in _public 
Example:
Corp-FW# show snmp-server group 
groupname: public security model:v1
readview :  writeview: 
notifyview: 
row status: active
groupname: public security model:v2c
readview :  writeview: 
notifyview: *
row status: active
Corp-FW#show snmp-server group | in _public 
groupname: public security model:v1 
groupname: public security model:v2c
2) If an output is displayed, the system is not compliant, it is a finding.</t>
  </si>
  <si>
    <t>SNMP community string is not the default string.</t>
  </si>
  <si>
    <t>SNMP community string is the default string.</t>
  </si>
  <si>
    <t>1.11.5</t>
  </si>
  <si>
    <t>The SNMP community string is a key used both by the security appliance and the NMS server. The security appliance accepts or rejects the requests from the NMS is a valid key is submitted.
From version 8.2(1) and above, for each community string, there are two SNMP server groups created, one for version 1 and another for version 2C. The default SNMP community string is public and can be used by an attacker to collect unauthorized information from the ASA and hence should be changed.</t>
  </si>
  <si>
    <t>Run the following command to configure the SNMP community string
hostname(config)#snmp-server community  
In a multi-context environment, run the same command in the context.</t>
  </si>
  <si>
    <t>Ensure SNMP community string to is not the default string. One method to accomplish the recommended state is to execute the following command(s):
hostname(config)#snmp-server community  
In a multi-context environment, run the same command in the context.</t>
  </si>
  <si>
    <t>ASA-64</t>
  </si>
  <si>
    <t>Disable the Proxy-ARP function on untrusted interfaces</t>
  </si>
  <si>
    <t>Disables the Proxy-ARP function on untrusted interfaces</t>
  </si>
  <si>
    <t>1) Acquire the name of the untrusted interface 
2) Run the following to check whether the Proxy-ARP is disabled on the interface
hostname# sh run sysopt | grep proxyarp.
Example:
asa_fw_1# sh run sysopt | grep proxyarp.DMZ
sysopt noproxyarp DMZ 
Here the untrusted interface name is DMZ
3) If an output is displayed, the system is compliant. If not, it is a finding.</t>
  </si>
  <si>
    <t>Proxyarp is enabled for untrusted interfaces.</t>
  </si>
  <si>
    <t>Proxyarp is not enabled for untrusted interfaces.</t>
  </si>
  <si>
    <t>2</t>
  </si>
  <si>
    <t>2.2</t>
  </si>
  <si>
    <t>The ASA replies to ARP requests performed to IP addresses belonging to its interfaces' subnets and also to global IP addresses in some NAT configurations. Where the appliance is not asked to be a proxy for ARP requests, the Proxy-ARP function should be disabled especially on untrusted interfaces since attackers can act as legitimate devices by spoofing their IP addresses, perform ARP requests thus receiving packets intended to them.</t>
  </si>
  <si>
    <t>1) Acquire the name of the untrusted interface 
2) Run the following command to disable the Proxy-ARP on the untrusted interface.
hostname(config)# sysopt noproxyarp.</t>
  </si>
  <si>
    <t>Disable noproxyarp for untrusted interfaces. One method to accomplish the recommended state is to execute the following command(s):
hostname(config)# sysopt noproxyarp.</t>
  </si>
  <si>
    <t>To close this finding, please provide a screenshot showing proxyarp is enabled with the agency's CAP.</t>
  </si>
  <si>
    <t>ASA-65</t>
  </si>
  <si>
    <t>Enable DNS Guard</t>
  </si>
  <si>
    <t>Enables the protection against DNS cache poisoning attacks</t>
  </si>
  <si>
    <t>1) Run the following to determine if the DNS Guard is enabled.
hostname# show running-config dns-guard 
Example:
asa-dmz1# show running-config dns-guard
dns-guard 
2) If an output is displayed, the system is compliant. If not it is a finding.</t>
  </si>
  <si>
    <t>DNS Guard is enabled.</t>
  </si>
  <si>
    <t>DNS Guard is not enabled.</t>
  </si>
  <si>
    <t>2.3</t>
  </si>
  <si>
    <t>A DNS cache is poisoned when it contains incorrect entries that redirect traffic to an attacker website. When the DNS queries are performed towards legitimate DNS servers, attackers can spoof the Identifier of the DNS header along with the DNS caching server UDP port in order to provide a reply as from an authoritative DNS server. The DNS Guard function helps eliminating subsequent replies coming after the authoritative server reply.</t>
  </si>
  <si>
    <t>Run the following command to enable the DNS Guard function.
hostname(config)# dns-guard.</t>
  </si>
  <si>
    <t>Enable DNS Guard. One method to accomplish the recommended state is to execute the following command(s):
hostname(config)# dns-guard.</t>
  </si>
  <si>
    <t>To close this finding, please provide a screenshot showing DNS guard is enabled with the agency's CAP.</t>
  </si>
  <si>
    <t>ASA-66</t>
  </si>
  <si>
    <t>Disables the DHCP service for untrusted interfaces</t>
  </si>
  <si>
    <t>Disables the DHCP service</t>
  </si>
  <si>
    <t>1) Acquire the name of the untrusted interface 
2) Run the following command to check if the DHCP service is enabled on the untrusted interface
hostname# sh run | in dhcpd.enable.
Example:
Extrnl-FW# sh run | in dhcpd.enable.outside
dhcpd enable outside
Here outside is the name of the untrusted interface.
3) If there is no output displayed, go to the step 4. If not, it is a finding and the remediation procedure should be applied.
4) Run the following command to check if the DHCP Relay service is enabled on the untrusted interface
hostname# sh run | in dhcprelay.enable.
Example:
Extrnl-FW# sh run | in dhcprelay.enable.outside
dhcprelay enable outside
5) If there is no output displayed, the system is compliant. If not, it is a finding and the remediation procedure should be applied.</t>
  </si>
  <si>
    <t>DHCP services are disabled for untrusted interfaces.</t>
  </si>
  <si>
    <t>DHCP services are not disabled for untrusted interfaces.</t>
  </si>
  <si>
    <t>HCM32</t>
  </si>
  <si>
    <t>HCM32: The device is inappropriately used to serve multiple functions</t>
  </si>
  <si>
    <t>2.4</t>
  </si>
  <si>
    <t>The ASA can act as a DHCP or DHCP Relay server. However, on untrusted interface, attacker can get the opportunity of the availability of the service to perform DoS attacks such as DHCP starvation that will exhaust not only the IP addresses' space but also the memory and CPU resources of the security appliance and bring it down.</t>
  </si>
  <si>
    <t>1) Acquire the name of the untrusted interface 
2) Run the following command to disable DHCP service on the untrusted interface
hostname(config)# no dhcpd enable 
3) Run the following command to disable DHCP Relay service on the untrusted interface
hostname(config)# no dhcprelay enable.</t>
  </si>
  <si>
    <t>Disables the DHCP service for untrusted interfaces. One method to accomplish the recommended state is to execute the following command(s):
Acquire the name of the untrusted interface, and run the following command:
hostname(config)# no dhcpd enable
Run the following command to disable DHCP Relay service on the untrusted interface
hostname(config)# no dhcprelay enable.</t>
  </si>
  <si>
    <t>To close this finding, please provide a screenshot showing DHCP services are disabled with the agency's CAP.</t>
  </si>
  <si>
    <t>ASA-67</t>
  </si>
  <si>
    <t>Restrict ICMP for untrusted interfaces</t>
  </si>
  <si>
    <t>Allows ICMP traffic for specific hosts or subnets and denies ICMP traffic for all other sources</t>
  </si>
  <si>
    <t>1) Acquire the untrusted interface name 
2) Run the following command to determine whether ICMP is denied on the interface
hostname#sh run icmp | in deny.any.
Example:
Corp-FW# sh run icmp | in deny.any.Outside
icmp deny any Outside 
Here the untrusted interface name is Outside.
3) If there is an output to this command that is displayed, the system is compliant. If not, it is a finding.</t>
  </si>
  <si>
    <t>ICMP is restricted for untrusted interfaces.</t>
  </si>
  <si>
    <t>ICMP is not restricted for untrusted interfaces.</t>
  </si>
  <si>
    <t>2.5</t>
  </si>
  <si>
    <t>ICMP is an important troubleshooting tool that can also be used to perform ICMP attacks on untrusted interfaces. For these interfaces, the ICMP traffic should be allowed only for specific hosts or subnets that are trusted by the Enterprise and should be denied for all other sources.</t>
  </si>
  <si>
    <t>1) Acquire the untrusted interface name, the trusted subnet and corresponding subnet mask 
2) Run the following command to allow ICMP from the trusted subnet to the untrusted interface. Repeat the command if there are more than one trusted subnets identified.
hostname(config)# icmp permit    
3) Run the following command to deny ICMP from all other sources to the untrusted interface.
hostname(config)# icmp deny any.</t>
  </si>
  <si>
    <t>Restrict ICMP for untrusted interfaces. One method to accomplish the recommended state is to execute the following command(s):
Acquire the untrusted interface name , the trusted subnet  and corresponding subnet mask, and run the following command:
hostname(config)# icmp permit    
Run the following command to deny ICMP from all other sources to the untrusted interface.
hostname(config)# icmp deny any.</t>
  </si>
  <si>
    <t>To close this finding, please provide a screenshot showing ICMP is restricted for untrusted interfaces with the agency's CAP.</t>
  </si>
  <si>
    <t>ASA-68</t>
  </si>
  <si>
    <t xml:space="preserve">Enable RIP authentication </t>
  </si>
  <si>
    <t>Enables the authentication of RIPv2 neighbor before routing information is received from the neighbor</t>
  </si>
  <si>
    <t>1) Run the following command to check if the RIP protocol is enabled
hostname#sh run | in router.rip 
Example:
Asa-fw#sh run | in router.rip
router rip
2) If an output is displayed, RIP is enabled. Go to Step 3. If there is no output, RIP is not enabled and the recommendation is not applicable.
3) Run the following to check whether RIP authentication is enabled
hostname#sh run | in rip.authentication.key
Example:
Asa-fw#sh run | in rip.authentication.key
 rip authentication key ***** key_id 11 
4) If an output is displayed, the system is compliant. If not, it is a finding.</t>
  </si>
  <si>
    <t>RIP authentication is enabled.</t>
  </si>
  <si>
    <t>RIP authentication is not enabled.</t>
  </si>
  <si>
    <t>2.1</t>
  </si>
  <si>
    <t>2.1.1</t>
  </si>
  <si>
    <t>Enabling the routing protocol authentication prevents against attackers who can send wrong routing information in order to redirect traffic to their network or send malformed packets in order to saturate and to exhaust the control plane.</t>
  </si>
  <si>
    <t>1) Acquire the interface used by the firewall to receive RIP routing updates
2) Agree with the neighbor device on the authentication key  and determine an authentication key ID 
3) Run the following to enable RIP authentication
hostname(config)#interface 
hostname(config-if)#rip authentication mode md5
hostname(config-if)#rip authentication key key_id.</t>
  </si>
  <si>
    <t>Enable RIP authentication. One method to accomplish the recommended state is to execute the following command(s):
Acquire the interface  used by the firewall to receive RIP routing updates
Agree with the neighbor device on the authentication key  and determine an authentication key ID 
Run the following to enable RIP authentication
hostname(config)#interface 
hostname(config-if)#rip authentication mode md5
hostname(config-if)#rip authentication key key_id.</t>
  </si>
  <si>
    <t>To close this finding, please provide a screenshot showing RIP authentication is enabled with the agency's CAP.</t>
  </si>
  <si>
    <t>ASA-69</t>
  </si>
  <si>
    <t>Enable OSPF authentication</t>
  </si>
  <si>
    <t>Enables the authentication of OSPF neighbor before routing information is received from the neighbor</t>
  </si>
  <si>
    <t>1) Run the following command to check if the OSPF protocol is enabled
hostname#sh run | in router.ospf 
Example:
Asa-fw#sh run | in router.ospf
router ospf 5 
2) If an output is displayed, OSPF is enabled. Go to Step 3. If there is no output, OSPF is not enabled and the recommendation is not applicable.
3) Run the following to check whether OSPF authentication is enabled
hostname#sh run | in ospf.message-digest-key
Example:
Asa-fw#sh run | in ospf.message-digest-key
 ospf message-digest-key ****** 
4) If an output is displayed, the system is compliant. If not, it is a finding.</t>
  </si>
  <si>
    <t>OSPF authentication is enabled.</t>
  </si>
  <si>
    <t>OSPF authentication is not enabled.</t>
  </si>
  <si>
    <t>2.1.2</t>
  </si>
  <si>
    <t>1) Acquire the interface  used by the firewall to receive OSPF routing updates and the area ID 
2) Agree with the neighbor device on the authentication key  and determine an authentication key ID 
3) Run the following to enable OSPF authentication
hostname(config)#interface 
hostname(config-if)#ospf authentication message-digest
hostname(config-if)#ospf message-digest-key  md5 
hostname(config-if)#exit
hostname(config)#area  authentication message-digest.</t>
  </si>
  <si>
    <t>Enable OSPF authentication. One method to accomplish the recommended state is to execute the following command(s):
Acquire the interface  used by the firewall to receive OSPF routing updates and the area ID 
Agree with the neighbor device on the authentication key  and determine an authentication key ID 
Run the following to enable OSPF authentication
hostname(config)#interface 
hostname(config-if)#ospf authentication message-digest
hostname(config-if)#ospf message-digest-key  md5 
hostname(config-if)#exit
hostname(config)#area  authentication message-digest.</t>
  </si>
  <si>
    <t>To close this finding, please provide a screenshot showing OSPF authentication is enabled with the agency's CAP.</t>
  </si>
  <si>
    <t>ASA-70</t>
  </si>
  <si>
    <t>Enable EIGRP authentication</t>
  </si>
  <si>
    <t>Enables the authentication of EIGRP neighbor before routing information is received from the neighbor</t>
  </si>
  <si>
    <t>1) Run the following command to check if the EIGRP protocol is enabled
hostname#sh run | in router.eigrp 
Example:
Asa-fw#sh run | in router.eigrp
router eigrp 200
2) If an output is displayed, EIGRP is enabled. Go to Step 3. If there is no output, EIGRP is not enabled and the recommendation is not applicable.
3) Run the following to check whether EIGRP authentication is enabled
hostname#sh run | in authentication.key.eigrp
Example:
Asa-fw#sh run | in authentication.key.eigrp
 authentication key eigrp 200 ***** key-id 11 
4) If an output is displayed, the system is compliant. If not, it is a finding.</t>
  </si>
  <si>
    <t>EIGRP authentication is enabled.</t>
  </si>
  <si>
    <t>EIGRP authentication is not  enabled.</t>
  </si>
  <si>
    <t>2.1.3</t>
  </si>
  <si>
    <t>1) Acquire the interface  used by the firewall to receive EIGRP routing updates and the EIGRP Autonomous System number 
2) Agree with the neighbor device on the authentication key  and determine an authentication key ID 
3) Run the following to enable RIP authentication
hostname(config)#interface 
hostname(config-if)#authentication mode eigrp  md5
hostname(config-if)#authentication key eigrp   key-id.</t>
  </si>
  <si>
    <t>Enable EIGRP authentication. One method to accomplish the recommended state is to execute the following command(s):
Acquire the interface used by the firewall to receive EIGRP routing updates and the EIGRP Autonomous System number 
Agree with the neighbor device on the authentication key and determine an authentication key ID 
Run the following to enable RIP authentication
hostname(config)#interface 
hostname(config-if)#authentication mode eigrp  md5
hostname(config-if)#authentication key eigrp   key-id.</t>
  </si>
  <si>
    <t>To close this finding, please provide a screenshot showing EIGRP authentication is enabled with the agency's CAP.</t>
  </si>
  <si>
    <t>ASA-71</t>
  </si>
  <si>
    <t>Configure DNS services correctly</t>
  </si>
  <si>
    <t>Sets DNS server(s) to be used by the appliance to perform DNS queries</t>
  </si>
  <si>
    <t>1) Run the following to determine whether DNS lookup is enabled.
hostname#sh run | in domain-lookup
The output should look like:
hostname#dns domain-lookup 
where interface\_name is the name of the interface connected to the DNS server
Example:
asa_dmz#sh run | in domain-lookup
dns domain-lookup outside
Here the dns lookup is enabled and outside interface connects to DNS server
2) If an output is displayed, go to step 3. If not, it is a finding and the remediation procedure should be applied.
3) Acquire the enterprise authorized DNS servers' IP addresses  and for each of them, run the following command to determine if the DNS server has been configured.
hostname#sh run | i name-server_ 
The output should look like:
dns name-server __ 
Example:
asa_dmz#sh run | in name-server_8.8.8.8
dns name-server 8.8.8.8
asa_dmz#sh run | in name-server_10.1.1.254
dns name-server 10.1.1.254
Here the configured DNS servers are 8.8.8.8 and 10.1.1.254
4) If an output is displayed, the system is compliant. If not it is a finding.</t>
  </si>
  <si>
    <t>DNS services are configured correctly.</t>
  </si>
  <si>
    <t>DNS services are not configured correctly.</t>
  </si>
  <si>
    <t>3</t>
  </si>
  <si>
    <t>3.1</t>
  </si>
  <si>
    <t>The security appliance may perform DNS queries in order to achieve URL filtering or threat protection against Botnet traffic.</t>
  </si>
  <si>
    <t>1) Run the following to enable the DNS lookup
hostname(config)# dns domain-lookup  
\ is the name of the interface connected to the DNS server
2) Configure the group of DNS servers
hostname(config)# dns server-group DefaultDNS 
3) Acquire the enterprise authorized DNS servers' IP addresses  and for each of them, run the following command to configure the DNS server in the DNS server group
hostname(config-dns-server-group)#name-server.</t>
  </si>
  <si>
    <t>Configure DNS services correctly. One method to accomplish the recommended state is to execute the following command(s):
Run the following to enable the DNS lookup
hostname(config)# dns domain-lookup  
\ is the name of the interface connected to the DNS server
Configure the group of DNS servers
hostname(config)# dns server-group DefaultDNS 
Acquire the enterprise authorized DNS servers' IP addresses  and for each of them, run the following command to configure the DNS server in the DNS server group
hostname(config-dns-server-group)#name-server.</t>
  </si>
  <si>
    <t>To close this finding, please provide a screenshot showing DNS services are configured correctly with the agency's CAP.</t>
  </si>
  <si>
    <t>ASA-72</t>
  </si>
  <si>
    <t>Information System Monitoring</t>
  </si>
  <si>
    <t>Enable intrusion prevention on untrusted interfaces</t>
  </si>
  <si>
    <t>Enables the intrusion prevention with the IP audit feature on untrusted interfaces</t>
  </si>
  <si>
    <t>1) Acquire the name of the untrusted interface 
2) Run the following to determine if there is a configured audit policy to prevent against attack signatures
hostname# sh run ip audit name | in _attack_ 
Example:
Asa-fw# sh run ip audit name | in _attack_
ip audit name ips-fw attack action alarm reset 
Here the audit policy name is ips-fw
3) If there is an output displayed, collect the audit policy name  and go to Step 4. If there is no output, the system is not compliant. It is a finding. The remediation procedure should be applied.
4) Run the following to determine if the identified audit policy is enabled on the untrusted interface
hostname#sh run ip audit interface  | in  
Example:
Asa-fw# sh run ip audit interface outside | in ips-fw
ip audit interface outside ips-fw 
Here, the audit policy ips-fw is applied to the untrusted interface named outside
5) If there is an output, the system is compliant. If not, it is a finding.</t>
  </si>
  <si>
    <t>Intrusion prevention is enabled for untrusted interfaces.</t>
  </si>
  <si>
    <t>Intrusion prevention is not enabled for untrusted interfaces.</t>
  </si>
  <si>
    <t>HSI6</t>
  </si>
  <si>
    <t>HSI6: Intrusion detection system not implemented correctly</t>
  </si>
  <si>
    <t>3.2</t>
  </si>
  <si>
    <t>The intrusion prevention is an additional feature for which the security appliance audits the traffic in order to identify vulnerability exploits. This is achieved because specific signatures are matched in the traffic. There are two types of signatures, attack signature for which the traffic is intended to harm the internal resource and informational signature for which the traffic is to gather information on internal resources through port scans, ping sweeps, DNS zone transfers and many others. The possible actions to prevent the intrusion are to drop the traffic, to reset the connection or to send an alarm.</t>
  </si>
  <si>
    <t>1) Acquire the Enterprise standard action 
 to be performed when an attack signature is matched. It is to be chosen between 'drop' (The packet is dropped) and 'reset' (The packet is dropped and the connection closed)
2) Run the following to enable the audit policy against the attack signatures with the Enterprise standard action
hostname(config)# ip audit name  attack action alarm 
3) Identify the untrusted interface 
4) Run the following to enable the intrusion prevention on the untrusted interface
hostname(config)# ip audit interface.</t>
  </si>
  <si>
    <t>Enable intrusion prevention on untrusted interfaces. One method to accomplish the recommended state is to execute the following command(s):
Acquire the Enterprise standard action to be performed when an attack signature is matched. It is to be chosen between 'drop' (The packet is dropped) and 'reset' (The packet is dropped and the connection closed) 
Run the following to enable the audit policy against the attack signatures with the Enterprise standard action
hostname(config)# ip audit name  attack action alarm 
Identify the untrusted interface 
Run the following to enable the intrusion prevention on the untrusted interface
hostname(config)# ip audit interface.</t>
  </si>
  <si>
    <t>To close this finding, please provide a screenshot showing intrusion prevention is enabled with the agency's CAP.</t>
  </si>
  <si>
    <t>ASA-73</t>
  </si>
  <si>
    <t>Restrict Packet fragments on untrusted interfaces</t>
  </si>
  <si>
    <t>Sets the security appliance to drop fragmented packets received on the untrusted interface</t>
  </si>
  <si>
    <t>1) Acquire the name of the untrusted interface 
2) Run the following to check if fragmentation is disabled on the interface
hostname# sh run fragment  | in chain_1_ 
Example:
Asa-fw#sh run fragment Outside | in chain_1_
fragment chain 1 Outside 
The Outside interface is configured to deny fragments.
3) If an output is displayed, the system is compliant. If not, it is a finding.</t>
  </si>
  <si>
    <t>Packet fragments are restricted for untrusted interfaces.</t>
  </si>
  <si>
    <t>Packet fragments are not restricted for untrusted interfaces.</t>
  </si>
  <si>
    <t>3.3</t>
  </si>
  <si>
    <t>Attackers use fragmentation to evade security systems such as firewalls or IPS because the checks are usually performed on the first fragment. They can then put malicious payload in the other fragments to perform DoS against internal systems. Disabling the fragmentation on the security appliance implies changing its default behavior from accepting up to 24 fragments in a packet to accepting only 1 fragment in a packet. In other words, it implies accepting only non fragmented packets.</t>
  </si>
  <si>
    <t>1) Acquire the name of the untrusted interface 
2) Run the following command to deny fragments on the interface.
hostname(config)#fragment chain 1.</t>
  </si>
  <si>
    <t>Restrict Packet fragments on untrusted interfaces. One method to implement the recommended state is to acquire the name of the untrusted interface, and run the following command:
hostname(config)#fragment chain 1.</t>
  </si>
  <si>
    <t>To close this finding, please provide a screenshot showing packet fragments are restricted for untrusted interfaces with the agency's CAP.</t>
  </si>
  <si>
    <t>ASA-74</t>
  </si>
  <si>
    <t xml:space="preserve">Software, Firmware, and Information Integrity
 </t>
  </si>
  <si>
    <t>Configure Non-default application inspection correctly</t>
  </si>
  <si>
    <t>Enables the inspection of an application that is not in the default global policy application inspection</t>
  </si>
  <si>
    <t>Step 1: Run the following to determine whether the protocol to be inspected is included in the default policy
hostname#sh run policy-map | in __inspect.
The output should look like:
inspect protocol_name 
The example below confirms that the FTP protocol is inspected
Asa# sh run policy-map | in __inspect.ftp
 inspect ftp 
2) If an output is displayed, the system is compliant. If not, there is a finding.</t>
  </si>
  <si>
    <t>Non-default application inspection is configured correctly.</t>
  </si>
  <si>
    <t>Non-default application inspection is not configured correctly.</t>
  </si>
  <si>
    <t>HSI34</t>
  </si>
  <si>
    <t>HSI34:  A file integrity checking mechanism does not exist</t>
  </si>
  <si>
    <t>3.4</t>
  </si>
  <si>
    <t>By default, the ASA configuration includes a policy that matches all default application inspection traffic and applies certain inspections to the traffic on all interfaces (global policy). Not all inspections are enabled by default. The default policy can be edited in order to enable inspection for a specific application that is not by default included in it.</t>
  </si>
  <si>
    <t>Run the following to enable the inspection of the protocol:
hostname(config)# policy-map global_policy
hostname(config-pmap)# class inspection_default
hostname(config-pmap-c)# inspect 
hostname(config-pmap-c)# exit
hostname(config-pmap)# exit
hostname(config)#service-policy global_policy global.</t>
  </si>
  <si>
    <t>Enable the inspection of the protocol. One method to accomplish the recommended state is to execute the following command(s):
hostname(config)# policy-map global_policy
hostname(config-pmap)# class inspection_default
hostname(config-pmap-c)# inspect 
hostname(config-pmap-c)# exit
hostname(config-pmap)# exit
hostname(config)#service-policy global_policy global.</t>
  </si>
  <si>
    <t>To close this finding, please provide a screenshot showing non-default application inspection is configured correctly with the agency's CAP.</t>
  </si>
  <si>
    <t>ASA-75</t>
  </si>
  <si>
    <t>Enable DOS protection for untrusted interfaces</t>
  </si>
  <si>
    <t>Determines the maximum connections, maximum embryonic connections, maximum connections per client and maximum embryonic connections per client that can be accepted on the outside interface</t>
  </si>
  <si>
    <t>1) Run the following to determine whether the DOS protection is enabled
hostname#sh run policy-map | i set.connection 
The output should look like:
set connection connection_type max_value 
The example below gives the values for maximum connections, maximum embryonic connections, maximum connections per client and maximum embryonic connections per client
Asa#sh run policy-map | i set.connection
 set connection conn-max 9500
 set connection embryonic-conn-max 5000
 set connection per-client-embryonic-max 100
 set connection per-client-max 75 
2) If an output is displayed, the system is compliant. If not, there is a finding.</t>
  </si>
  <si>
    <t>DOS protection is enabled for untrusted interfaces.</t>
  </si>
  <si>
    <t>DOS protection is not enabled for untrusted interfaces.</t>
  </si>
  <si>
    <t>3.5</t>
  </si>
  <si>
    <t>Limiting the number of connections protects from a DoS attack. The ASA uses the per-client limits and the embryonic connection limits to trigger TCP Intercept, which protects inside systems from a DoS attack perpetrated by flooding an interface with TCP SYN packets. An embryonic connection is a connection request that has not finished the necessary handshake between source and destination. TCP Intercept uses the SYN cookies algorithm to prevent TCP SYN-flooding attacks. A SYN-flooding attack consists of a series of SYN packets usually originating from spoofed IP addresses. The constant flood of SYN packets keeps the server SYN queue full, which prevents it from servicing connection requests.</t>
  </si>
  <si>
    <t>1) Acquire the enterprise standard values for maximum connections, maximum embryonic connections, maximum connections per client and maximum embryonic connections per client
2) Run the following to configure the class to identify the traffic on which DOS protection should be performed.
hostname(config)# class-map 
hostname(config-cmap)# match any
3) Run the following to configure the policy that will determine the maximum connections to be applied on the class previously configured
hostname(config)# policy-map 
hostname(config-pmap)# class 
hostname(config-pmap-c)# set connection conn-max 
hostname(config-pmap-c)# set connection embryonic-conn-max 
hostname(config-pmap-c)# set connection per-client-embryonic-max 
hostname(config-pmap-c)# set connection per-client-max 
The enterprise\_max\_number parameter is to be taken between 0 and 65535.
4) Run the following to apply the policy previously configured on the untrusted interface
hostname(config-pmap-c)# service-policy</t>
  </si>
  <si>
    <t>Enable DOS protection for untrusted interfaces. One method to accomplish the recommended state is to execute the following command(s):
Acquire the enterprise standard values for maximum connections, maximum embryonic connections, maximum connections per client and maximum embryonic connections per client
Run the following to configure the class to identify the traffic on which DOS protection should be performed.
hostname(config)# class-map 
hostname(config-cmap)# match any
Run the following to configure the policy that will determine the maximum connections to be applied on the class previously configured
hostname(config)# policy-map 
hostname(config-pmap)# class 
hostname(config-pmap-c)# set connection conn-max 
hostname(config-pmap-c)# set connection embryonic-conn-max 
hostname(config-pmap-c)# set connection per-client-embryonic-max 
hostname(config-pmap-c)# set connection per-client-max 
The enterprise\_max\_number parameter is to be taken between 0 and 65535.
Run the following to apply the policy previously configured on the untrusted interface
hostname(config-pmap-c)# service-policy interface.</t>
  </si>
  <si>
    <t>To close this finding, please provide a screenshot showing DOS protection is enabled with the agency's CAP.</t>
  </si>
  <si>
    <t>ASA-76</t>
  </si>
  <si>
    <t>Set threat-detection statistics  to tcp-intercept</t>
  </si>
  <si>
    <t>Enables threat detection statistics for attacks blocked by the TCP Intercept function</t>
  </si>
  <si>
    <t>1) Run the following to check whether TCP Intercept threat detection statistics is enabled
hostname# sh run all threat-detection | in tcp-intercept 
Example:
fw-4-dmz# sh run all threat-detection | in tcp-intercept
threat-detection statistics tcp-intercept rate-interval 30 burst-rate 400 average-rate 200 
2) If an output is displayed, the system is compliant. If not, it is a finding.</t>
  </si>
  <si>
    <t>Threat-detection statistics has been set to tcp-intercept.</t>
  </si>
  <si>
    <t>Threat-detection statistics has not been set to tcp-intercept.</t>
  </si>
  <si>
    <t>3.6</t>
  </si>
  <si>
    <t>The TCP Intercept function helps protecting the network and particularly servers against DOS attacks. When the maximum count of allowed connections is reached, through the TCP Intercept function, the firewall will no longer allow connection to the impacted server and will act as a proxy to the attack server until a valid traffic is received.
Enabling statistics can help to prevent the attacks at the earliest stage possible upstream.</t>
  </si>
  <si>
    <t>Run the following to enable threat detection statistics for TCP Intercept
hostname(config)# threat-detection statistics tcp-intercept.</t>
  </si>
  <si>
    <t>Set threat-detection statistics to tcp-intercept. One method to accomplish the recommended state is to execute the following command(s):
hostname(config)# threat-detection statistics tcp-intercept.</t>
  </si>
  <si>
    <t>To close this finding, please provide a screenshot showing threat-detection statistics has been set to tcp-intercept with the agency's CAP.</t>
  </si>
  <si>
    <t>ASA-77</t>
  </si>
  <si>
    <t>Set ip verify to reverse-path for untrusted interfaces</t>
  </si>
  <si>
    <t>Enables the unicast Reverse-Path Forwarding (uRPF) on untrusted interfaces.</t>
  </si>
  <si>
    <t>1) Acquire the name of the untrusted interface 
2) Run the following command to check if the uRPF is enabled on the interface
hostname# sh run ip verify reverse-path interface 
Example:
Asa-fw#sh run ip verify reverse-path interface Outside
ip verify reverse-path interface Outside
3) If there is no output displayed, the system is not compliant. It is a finding.</t>
  </si>
  <si>
    <t>IP verify has been set to reverse-path for untrusted interfaces.</t>
  </si>
  <si>
    <t>IP verify has not been set to reverse-path for untrusted interfaces.</t>
  </si>
  <si>
    <t>3.7</t>
  </si>
  <si>
    <t>The unicast Reverse-Path Forwarding(uRPF) enabled on an interface ensures that for a packet received on an interface, the security appliance checks the routing table to make sure that the same interface is used to get back to the source IP address. If it is not the case, the packet will be dropped. This should be enabled by default on untrusted interfaces in order to prevent attackers from spoofing internal IP addresses. For the other internal interfaces, the uRPF should be enabled if there is no case of asymmetric routing for which the path to send a packet to the source IP address is different of the path from which the packet is received.</t>
  </si>
  <si>
    <t>1) Acquire the name of the untrusted interface 
2) Run the following command to enable protection against IP spoofing
hostname(config)# ip verify reverse-path interface.</t>
  </si>
  <si>
    <t>Set ip verify to reverse-path for untrusted interface. One method to accomplish the recommended state is to execute the following command(s):
Acquire the name of the untrusted interface, and run the following command to enable protection against IP spoofing:
hostname(config)# ip verify reverse-path interface.</t>
  </si>
  <si>
    <t>To close this finding, please provide a screenshot showing IP verify has been set to reverse-path for untrusted interfaces with the agency's CAP.</t>
  </si>
  <si>
    <t>ASA-78</t>
  </si>
  <si>
    <t>Set security-level to 0 for Internet-facing interface</t>
  </si>
  <si>
    <t>Sets the security level of the Internet facing interface to 0</t>
  </si>
  <si>
    <t>1) Acquire the physical name of the Internet facing interface 
2) Run the following command to check if its assigned security-level is 0
hostname#sh run interface  | in security-level.0
Example:
sh run interface GigabitEthernet 0/3.202 | in security-level.0
security-level 0
Here GigabitEthernet 0/3.202 is the physical name of the Internet facing interface
3) If an output is displayed, the system is compliant. If not, it is a finding.</t>
  </si>
  <si>
    <t>Security-level has been set to '0' for Internet-facing interface.</t>
  </si>
  <si>
    <t>Security-level has not been set to '0' for Internet-facing interface.</t>
  </si>
  <si>
    <t>3.8</t>
  </si>
  <si>
    <t>Where security zones are not configured, the Internet facing interface is the most untrusted interface and must have the lowest security-level that is 0. Therefore, any traffic initiated from this interface to the other interfaces of the security appliance must be checked by a specific access-control list rule in order to be permitted.</t>
  </si>
  <si>
    <t>1) Acquire the physical name of the Internet facing interface 
2) Run the following command assigned the security-level 0
hostname(config)#interface 
hostname(config-if)#security-level 0.</t>
  </si>
  <si>
    <t>Set security-level to 0 for Internet-facing interface. One method to accomplish the recommended state is to execute the following command(s):
Acquire the physical name of the Internet facing interface, and run the following command:
hostname(config)#interface 
hostname(config-if)#security-level 0.</t>
  </si>
  <si>
    <t>To close this finding, please provide a screenshot showing security-level has been set to '0' for Internet-facing interface with the agency's CAP.</t>
  </si>
  <si>
    <t>ASA-79</t>
  </si>
  <si>
    <t>Enable Botnet protection for untrusted interfaces</t>
  </si>
  <si>
    <t>Filters Botnet traffic on the untrusted interface</t>
  </si>
  <si>
    <t>1) Run the following command to check whether botnet traffic filter is enabled
hostname#sh run dynamic-filter | in enable
Example:
Corp-FW#sh run dynamic-filter | in enable
dynamic-filter enable interface outside
Here the Botnet traffic filter is enabled on the outside interface
2) If there is an output displayed, go to step 3. If there is no output displayed, the system is not compliant. It is a finding.
3) Run the following command to check whether the botnet malware traffic is dropped.
hostname#sh run dynamic-filter | in drop
Example:
Corp-FW#sh run dynamic-filter | in drop
dynamic-filter drop blacklist interface outside
Here the Botnet traffic on the outside interface is dropped
4) If there is an output displayed, the system is compliant. If there is no output displayed, the system is not compliant. It is a finding.</t>
  </si>
  <si>
    <t>Botnet protection is enabled for untrusted interfaces.</t>
  </si>
  <si>
    <t>Botnet protection is not enabled for untrusted interfaces.</t>
  </si>
  <si>
    <t>3.9</t>
  </si>
  <si>
    <t>In a Botnet condition, many computers in the Enterprise network after being infected with malware and mostly trojans will collect data without the knowledge of the users owning them and send it to the attacker network. In other cases, the infected computers are remotely controlled to forward the same viruses that infected them to many other computers on the Internet. The Botnet protection enables the security appliance to filter and drop the botnet traffic.</t>
  </si>
  <si>
    <t>1) Run the following command to ensure that the DNS server is available.
hostname#sh run | i name-server
If there is no DNS server, configure the DNS server according to the related recommendation.
2) Run the following commands to enable the security appliance to download and use for inspection the lists of known malware websites
hostname(config)#dynamic-filter updater-client enable
hostname(config)#dynamic-filter use-database 
3) Run the following command to create a class map for the security appliance to match the DNS traffic
hostname(config)#class-map 
hostname(config-cmap)#match port udp eq domain 
4) Run the following to create the policy-map in order to ask the appliance to inspect the matched DNS traffic and to compare the domain name in the DNS traffic with the list of known malware related domain names.
hostname(config)#policy-map 
hostname(config-pmap)# class 
hostname(config-pmap-c)# inspect dns preset_dns_map dynamic-filter-snoop
5) Run the following for the inspection to be applied on the untrusted interface
hostname(config)# service-policy  interface  
6) Run the following to monitor the Botnet traffic crossing the untrusted interface
hostname(config)# dynamic-filter enable interface  
7) Run the following to drop any identified Botnet traffic on the untrusted interface
hostname(config)# dynamic-filter drop blacklist interface.</t>
  </si>
  <si>
    <t>Enable Botnet protection for untrusted interfaces. One method to accomplish the recommended state is to execute the following command(s):
Run the following command to ensure that the DNS server is available.
hostname#sh run | i name-server
If there is no DNS server, configure the DNS server according to the related recommendation.
Run the following commands to enable the security appliance to download and use for inspection the lists of known malware websites
hostname(config)#dynamic-filter updater-client enable
hostname(config)#dynamic-filter use-database 
Run the following command to create a class map for the security appliance to match the DNS traffic
hostname(config)#class-map 
hostname(config-cmap)#match port udp eq domain 
Run the following to create the policy-map in order to ask the appliance to inspect the matched DNS traffic and to compare the domain name in the DNS traffic with the list of known malware related domain names.
hostname(config)#policy-map 
hostname(config-pmap)# class 
hostname(config-pmap-c)# inspect dns preset_dns_map dynamic-filter-snoop
Run the following for the inspection to be applied on the untrusted interface
hostname(config)# service-policy  interface  
Run the following to monitor the Botnet traffic crossing the untrusted interface
hostname(config)# dynamic-filter enable interface  
Run the following to drop any identified Botnet traffic on the untrusted interface
hostname(config)# dynamic-filter drop blacklist interface.</t>
  </si>
  <si>
    <t>To close this finding, please provide a screenshot showing botnet protection is enabled with the agency's CAP.</t>
  </si>
  <si>
    <t>ASA-80</t>
  </si>
  <si>
    <t>Enable ActiveX filtering</t>
  </si>
  <si>
    <t>Removes ActiveX controls from the HTTP reply traffic received on the security appliance.</t>
  </si>
  <si>
    <t>1) Run the following command to check whether ActiveX filtering is enabled.
hostname#sh run filter | i activex 
Example:
Corp-FW#sh run filter | i activex
filter activex 80 0.0.0.0 0.0.0.0 0.0.0.0 0.0.0.0 
2) If an output is displayed, the system is compliant. If not it is a finding.</t>
  </si>
  <si>
    <t>ActiveX filtering is enabled.</t>
  </si>
  <si>
    <t>ActiveX filtering is not enabled.</t>
  </si>
  <si>
    <t>HSA2</t>
  </si>
  <si>
    <t>HSA2: Usage restrictions to open source software are not in place</t>
  </si>
  <si>
    <t>ActiveX controls are used to provide a rich users' browsing experience. Because the ActiveX control is a written program that is executed in the users' computers, it can be used by attackers to perform malicious tasks on the machines of their victims.</t>
  </si>
  <si>
    <t>1) Acquire the TCP port used for the HTTP traffic containing ActiveX objects, the IP address and mask of internal users generating the HTTP traffic, and the IP address and mask of the external servers to which the internal users connect and that are source of ActiveX objects.
2) Run the following command to filter ActiveX applets.
hostname(config)# filter activex.</t>
  </si>
  <si>
    <t>Enable ActiveX filtering. One method to accomplish the recommended state is to execute the following command(s):
Acquire the TCP port used for the HTTP traffic containing ActiveX objects, the IP address  and mask  of internal users generating the HTTP traffic, and the IP address  and mask  of the external servers to which the internal users connect and that are source of ActiveX objects, and run the following command: 
hostname(config)# filter activex.</t>
  </si>
  <si>
    <t>ASA-81</t>
  </si>
  <si>
    <t>Enable Java applet filtering</t>
  </si>
  <si>
    <t>Removes Java applets from the HTTP reply traffic crossing the security appliance.</t>
  </si>
  <si>
    <t>1) Run the following command to check whether Java filtering is enabled.
strtoupper("hostname#sh run filter | i java")
Example:
Corp-FW#sh run filter | i java
filter java 80 0.0.0.0 0.0.0.0 0.0.0.0 0.0.0.0 
2) If an output is displayed, the system is compliant. If not it is a finding.</t>
  </si>
  <si>
    <t>Java applet filtering is enabled.</t>
  </si>
  <si>
    <t>Java applet filtering is not enabled.</t>
  </si>
  <si>
    <t>3.11</t>
  </si>
  <si>
    <t>Java applets enhance users' Web experience with more interactivity. Because the applet is a code that is downloaded and executed on the users' machines, it can be used by attackers to perform malicious activities on the systems visiting untrusted websites.</t>
  </si>
  <si>
    <t xml:space="preserve">1) Acquire the TCP port used for the HTTP traffic containing Java objects, the IP address and mask of internal users generating the HTTP traffic, and the IP address and mask of the external servers to which the internal users connect and that are source of Java objects.
2) Run the following command to filter Java applets.
hostname(config)# filter java.
</t>
  </si>
  <si>
    <t>Enable Java applet filtering. One method to accomplish the recommended state is to execute the following command(s):
Acquire the TCP port used for the HTTP traffic containing Java objects, the IP address  and mask  of internal users generating the HTTP traffic, and the IP address  and mask  of the external servers to which the internal users connect and that are source of Java objects, and run the following command:
hostname(config)# filter java.</t>
  </si>
  <si>
    <t>ASA-82</t>
  </si>
  <si>
    <t>Configure explicit deny in access lists correctly</t>
  </si>
  <si>
    <t>Ensures that each access-list has an explicit deny statement</t>
  </si>
  <si>
    <t>1) Run the following command to determine the access-list that are applied to interfaces
hostname# sh run access-group
Example:
Asa-fw#sh run access-group
access-group inside_acl in interface Inside
access-group web_acl in interface Web
access-group dmz1_acl in interface Dmz1
access-group outside_acl in interface Outside
access-group finance_acl in interface Finance 
2) Run the following to check if explicit deny is configured
hostname#sh run access-list | in deny.ip.any.any 
Example:
Asa-fw#sh run access-list | in deny.ip.any.any
access-list outside_acl extended deny ip any any log 
access-list web_acl extended deny ip any any log 
access-list finance_acl extended deny ip any any log 
3) If all the access-lists listed in step 1 are present in step 2, the system is compliant. If not it is a finding.</t>
  </si>
  <si>
    <t>Explicit deny in access lists has been configured correctly.</t>
  </si>
  <si>
    <t>Explicit deny in access lists has not been configured correctly.</t>
  </si>
  <si>
    <t>3.12</t>
  </si>
  <si>
    <t>Configuring an explicit deny entry, with log option, at the end of access control lists enables monitoring and troubleshooting traffic flows that have been denied. Logging these events can provide an effective record to troubleshoot issues and attacks.</t>
  </si>
  <si>
    <t>1) Acquire the name  of the access-list that is not compliant from the audit procedure
2) Run the following to configure the explicit deny.
hostname(config)# extended deny ip any any log 
The statement will be placed at the end of the access-list.</t>
  </si>
  <si>
    <t>Configure explicit deny in access lists correctly. One method to accomplish the recommended state is to execute the following command(s):         
Acquire the name  of the access-list that is not compliant from the audit procedure, and run the following command:
hostname(config)# extended deny ip any  log
The statement will be placed at the end of the access-list.</t>
  </si>
  <si>
    <t>To close this finding, please provide a screenshot showing explicit deny in access lists has been configured correctly with the agency's CAP.</t>
  </si>
  <si>
    <t>Input of test results starting with this row require corresponding Test IDs in Column A. Insert new rows above here.</t>
  </si>
  <si>
    <t>CheckPoint-01</t>
  </si>
  <si>
    <t>Automated</t>
  </si>
  <si>
    <t>Set Minimum Password Length to 14 or higher</t>
  </si>
  <si>
    <t>Defines the minimum length a password can be. The minimum number of characters of a password that is to be allowed for users or SNMP users. Does not apply to passwords that have already been set.</t>
  </si>
  <si>
    <t>Run the following command to verify the Minimum Password Length.
CLI:
Hostname&gt;show password-controls min-password-length
Minimum Password Length 14
GUI: 
Navigate to User Management &gt; Password Policy
Ensure Minimum Password Length is set to 14 or higher.</t>
  </si>
  <si>
    <t>Minimum Password Length is set to 14 or higher.</t>
  </si>
  <si>
    <t>Minimum Password Length is not set to 14 or higher.</t>
  </si>
  <si>
    <t>HPW3</t>
  </si>
  <si>
    <t>HPW3: Minimum password length is too short</t>
  </si>
  <si>
    <t>1</t>
  </si>
  <si>
    <t>Password length has been found to be a primary factor in characterizing password strength. Passwords that are too short yield to brute force attacks as well as to dictionary attacks using words and commonly chosen passwords.</t>
  </si>
  <si>
    <t>Run the following command to set the min-password-length setting. 
CLI:
Hostname&gt;set password-controls min-password-length 14
GUI: 
Navigate to User Management &gt; Password Policy
Ensure 'Minimum Password Length' is set to 14 or higher.</t>
  </si>
  <si>
    <t>Set Minimum Password Length to 14 or higher. One method to accomplish the recommended state is to execute the following command(s):
CLI:
Hostname&gt;set password-controls min-password-length 14
GUI: 
Navigate to User Management &gt; Password Policy
Ensure 'Minimum Password Length' is set to 14 or higher.</t>
  </si>
  <si>
    <t>To close this finding, please provide a screenshot showing minimum password Length to 8 or higher with the agency's CAP.</t>
  </si>
  <si>
    <t>CheckPoint-02</t>
  </si>
  <si>
    <t>Set the palindrome-check setting</t>
  </si>
  <si>
    <t>A palindrome is a sequence of letters, numbers, or characters that can be read the same in each direction. racecar, bob, and noon are some of the famous examples of Palindrome.</t>
  </si>
  <si>
    <t>Run the following command to verify the Disallow Palindrome setting.
CLI:
Hostname&gt; show password-controls palindrome-check
Password Palindrome Check on
GUI: 
Navigate to User Management &gt; Password Policy
Ensure Disallow Palindrome setting is checked.</t>
  </si>
  <si>
    <t xml:space="preserve">Disallow Palindromes is selected. </t>
  </si>
  <si>
    <t xml:space="preserve">Disallow Palindromes is not selected. </t>
  </si>
  <si>
    <t>HPW12</t>
  </si>
  <si>
    <t>HPW12: Passwords do not meet complexity requirements</t>
  </si>
  <si>
    <t>The Palindrome words are high on wordlists which are used before any brute-force attacks, and it's simpler to crack using the password cracking tools.</t>
  </si>
  <si>
    <t>Run the following command to set the palindrome-check setting.
CLI:
Hostname&gt;set password-controls palindrome-check on
GUI: 
Navigate to User Management &gt; Password Policy
Ensure 'Disallow Palindrome' is checked.</t>
  </si>
  <si>
    <t>Set the palindrome-check setting. One method to accomplish the recommended state is to execute the following command(s):
CLI:
Hostname&gt;set password-controls palindrome-check on
GUI: 
Navigate to User Management &gt; Password Policy
Ensure 'Disallow Palindrome' is checked.</t>
  </si>
  <si>
    <t>CheckPoint-03</t>
  </si>
  <si>
    <t>Set Password Complexity to 4</t>
  </si>
  <si>
    <t>This checks all new passwords to ensure that they meet basic requirements for strong passwords. The required number of character types are: Upper case alphabetic (A-Z), Lower case alphabetic (a-z), Digits (0-9), Other (everything else). A value of "1" effectively disables this check. Changes to this setting do not affect existing passwords.</t>
  </si>
  <si>
    <t>Run the following command to verify the Password Complexity.
CLI:
Hostname&gt; show password-controls complexity
Password Complexity 4
GUI: 
Navigate to User Management &gt; Password Policy &gt; Password Complexity:
Ensure '4 - Require three character types' checked.</t>
  </si>
  <si>
    <t>Password Complexity is set to 4.</t>
  </si>
  <si>
    <t>Password Complexity from 3 to 4</t>
  </si>
  <si>
    <t>Password complexity recommendations are derived from the USGCB (United States Government Configuration Baseline), Common Weakness Enumeration, and benchmarks published by the CIS (Center for Internet Security). Password complexity adds entropy to a password, in comparison to a simple password of the same length. A complex password is more difficult to attack, either directly against administrative interfaces or cryptographically, against captured password hashes. However, making a password of greater length will generally have a greater impact in this regard, in comparison to making a shorter password more complex.</t>
  </si>
  <si>
    <t>Run the following command to set the password-controls complexity setting.
CLI:
Hostname&gt;set password-controls complexity 4
GUI: 
Navigate to User Management &gt; Password Policy &gt; Password Complexity:
checked the '4 - Require four character types' setting.</t>
  </si>
  <si>
    <t>Set Password Complexity to 4. One method to accomplish the recommended state is to execute the following command(s):
CLI:
Hostname&gt;set password-controls complexity 4
GUI: 
Navigate to User Management &gt; Password Policy &gt; Password Complexity:
checked the '4 - Require four character types' setting.</t>
  </si>
  <si>
    <t>CheckPoint-04</t>
  </si>
  <si>
    <t>Set History Length to 24 or more</t>
  </si>
  <si>
    <t>Check for reuse of passwords. When a user's password is changed, the new password is checked against the recent passwords for the user. An identical password is not allowed. The number of passwords kept in the record is set by History length. Does not apply to SNMP passwords. Enables or disables password history checking and password history recording, for all users.</t>
  </si>
  <si>
    <t>Run the following command to verify the Check for Password Reuse and History Length setting.
CLI:
Hostname&gt; show password-controls history-checking
Password History Checking on
Hostname&gt; show password-controls history-length
Password History Length 24
GUI: 
Navigate to User Management &gt; Password Policy &gt; Password History:
Ensure 'Check for Password Reuse' is checked.
Navigate to User Management &gt; Password Policy &gt; Password History:
Ensure 'History Length' is set to 24 or more.</t>
  </si>
  <si>
    <t>Check for Password Reuse is selected and/or  History Length is set to 24 or more.</t>
  </si>
  <si>
    <t>Password History has not been configured per IRS requirements.</t>
  </si>
  <si>
    <t>Updated History Length from 12 to 24</t>
  </si>
  <si>
    <t>HPW6</t>
  </si>
  <si>
    <t>HPW6:  Password history is insufficient</t>
  </si>
  <si>
    <t>1.4</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</si>
  <si>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While current guidance emphasizes password length above frequent password changes, not enforcing password re-use guidance adds the temptation of using a small pool of passwords, which can make an attacker's job easier across an entire infrastructure.</t>
  </si>
  <si>
    <t>Run the following command to set tie history-checking setting.
CLI:
Hostname&gt;set password-controls history-checking on
Hostname&gt;set password-controls history-length 24
GUI: 
Navigate to User Management &gt; Password Policy &gt; Password History:
checked the 'Check for Password Reuse' setting.
Navigate to User Management &gt; Password Policy &gt; Password History:
Set 'History Length' is set to 24 or more.</t>
  </si>
  <si>
    <t>Set History Length to 24 or more. One method to accomplish the recommended state is to execute the following command(s):
CLI:
Hostname&gt;set password-controls history-checking on
Hostname&gt;set password-controls history-length 24
GUI: 
Navigate to User Management &gt; Password Policy &gt; Password History:
checked the 'Check for Password Reuse' setting.
Navigate to User Management &gt; Password Policy &gt; Password History:
Set 'History Length' is set to 24 or more.</t>
  </si>
  <si>
    <t>CheckPoint-05</t>
  </si>
  <si>
    <t>Set Password Expiration to 90 or fewer days for Administrators and  for Standard Users</t>
  </si>
  <si>
    <t>The number of days for which a password is valid. After that time, the password expires. The count starts when the user changes their passwords. Users are required to change an expired password the next time they log in. If set to never, passwords do not expire. Does not apply to SNMP users.</t>
  </si>
  <si>
    <t>Run the following command to verify the Password Expiration setting.
CLI:
Hostname&gt; show password-controls password-expiration
Password Expiration Lifetime 90 for standard users, admin.
GUI: 
Navigate to User Management &gt; Password Policy &gt; Mandatory Password Changes: Password Expiration:
Ensure 'Password expires after' is checked and set to 90 or less for standard users, and admin.</t>
  </si>
  <si>
    <t>Password Expiration is set to 90 or fewer days for Administrators and for Standard Users.</t>
  </si>
  <si>
    <t>HPW2</t>
  </si>
  <si>
    <t>HPW2: Password does not expire timely</t>
  </si>
  <si>
    <t>The window of opportunity for an attacker to leverage compromised credentials or successfully compromise credentials via an online brute force attack is limited by the age of the password. Therefore, reducing the maximum age of a password also reduces an attacker's window of opportunity.</t>
  </si>
  <si>
    <t>Run the following command to set the history-length setting.
CLI:
Hostname&gt;set password-controls history-length 90
GUI: 
Navigate to User Management &gt; Password Policy &gt; Mandatory Password Changes: Password Expiration:
Set 'Password expires after' setting to 90 or less.</t>
  </si>
  <si>
    <t>Set Password Expiration to 90 or fewer days for Administrators and for Standard Users. One method to accomplish the recommended state is to execute the following command(s):
CLI:
Hostname&gt;set password-controls history-length 90
GUI: 
Navigate to User Management &gt; Password Policy &gt; Mandatory Password Changes: Password Expiration:
Set 'Password expires after' setting to 90 or less.</t>
  </si>
  <si>
    <t>To close this finding, please provide a screenshot showing password expiration has been set  to 90 or fewer days for administrators, and for standard users with the agency's CAP.</t>
  </si>
  <si>
    <t>CheckPoint-06</t>
  </si>
  <si>
    <t xml:space="preserve">Account Management </t>
  </si>
  <si>
    <t>Set Warn users before password expiration to 14 days</t>
  </si>
  <si>
    <t>The number of days before the password expires that the user starts getting warned they will have to change it. A user that does not log in will not see the warning.</t>
  </si>
  <si>
    <t>Run the following command to verify the warn users before Password Expiration x days setting.
CLI:
Hostname&gt; show password-controls expiration-warning-days
Password Expiration Warning Days 14
GUI: 
Navigate to User Management &gt; Password Policy &gt; Mandatory Password Changes
Ensure 'Warn users before password expiration' is set to14 days or less.</t>
  </si>
  <si>
    <t>Warn users before password expiration is set to 14 days.</t>
  </si>
  <si>
    <t>Warn users before password expiration is not set to 14 days.</t>
  </si>
  <si>
    <t>Updated password expiration warning from 7 to 14</t>
  </si>
  <si>
    <t>HPW7</t>
  </si>
  <si>
    <t>HPW7: Password change notification is not sufficient</t>
  </si>
  <si>
    <t>Providing an advance warning that a password will be expiring gives users time to think of a secure password. Users caught unaware may choose a simple password or write it down where it may be discovered.</t>
  </si>
  <si>
    <t>Run the following command to set the expiration-warning-days setting.
CLI:
Hostname&gt;set password-controls expiration-warning-days 14
GUI: 
Navigate to User Management &gt; Password Policy &gt; Mandatory Password Changes
Set 'Warn users before password expiration' is set to 14 days or less.</t>
  </si>
  <si>
    <t>Set Warn users before password expiration to 14 days. One method to accomplish the recommended state is to execute the following command(s):
CLI:
Hostname&gt;set password-controls expiration-warning-days 14
GUI: 
Navigate to User Management &gt; Password Policy &gt; Mandatory Password Changes
Set 'Warn users before password expiration' is set to 14 days or less.</t>
  </si>
  <si>
    <t>CheckPoint-07</t>
  </si>
  <si>
    <t>Set Lockout users after password expiration to 1</t>
  </si>
  <si>
    <t>Lockout users after password expiration. After a user's password has expired, they have this number of days to log in and change it. If they do change their password within that number of days they will be unable to log in: They are locked out. A value of never allows the user to wait as long as they want to change their password.</t>
  </si>
  <si>
    <t xml:space="preserve">Run the following command to verify the lockout users after x days setting.
CLI:
Hostname&gt; show password-controls expiration-lockout-days
Password Expiration Lockout Days 1
GUI: 
Navigate to User Management &gt; Password Policy &gt; Mandatory Password Changes &gt; Lockout users after password expiration:
Ensure 'Lockout user after' is checked and set to 1 day.
</t>
  </si>
  <si>
    <t>Lockout users after password expiration is set to 1.</t>
  </si>
  <si>
    <t>Lockout users after password expiration is not set to 1.</t>
  </si>
  <si>
    <t>HPW4</t>
  </si>
  <si>
    <t>HPW4: Minimum password age does not exist</t>
  </si>
  <si>
    <t>User accounts and their passwords are the front-line of defense against malicious users gaining access to critical systems and data. Just as important as ensuring strong passwords are used and changed regularly, unused accounts should be closely monitored and disabled, whenever possible. Inactive accounts could become targets of brute force or dictionary attacks to gain access to the network and critical data/devices attached to it.</t>
  </si>
  <si>
    <t>Run the following command to set the expiration-lockout-days setting.
CLI:
Hostname&gt;set password-controls expiration-lockout-days 1
GUI: 
Navigate to User Management &gt; Password Policy &gt; Mandatory Password Changes &gt; Lockout users after password expiration:
Checked 'Lockout user after' setting and set to 1 day.</t>
  </si>
  <si>
    <t>Set Lockout users after password expiration to 1. One method to accomplish the recommended state is to execute the following command(s):
CLI:
Hostname&gt;set password-controls expiration-lockout-days 1
GUI: 
Navigate to User Management &gt; Password Policy &gt; Mandatory Password Changes &gt; Lockout users after password expiration:
Checked 'Lockout user after' setting and set to 1 day.</t>
  </si>
  <si>
    <t>CheckPoint-08</t>
  </si>
  <si>
    <t xml:space="preserve">Set deny access to unused accounts </t>
  </si>
  <si>
    <t>Deny access to unused accounts. If there has been no successful login attempt in a set period of time, the user is locked out and cannot log in.</t>
  </si>
  <si>
    <t>Run the following command to verify the Deny access to unused accounts setting.
CLI:
Hostname&gt; show password-controls deny-on-nonuse enable
Deny Access to Unused Accounts on
GUI: 
Navigate to User Management &gt; Password Policy &gt; Deny access to unused accounts:
Ensure 'Deny access to unused accounts' is checked.</t>
  </si>
  <si>
    <t>Deny access to unused accounts is selected.</t>
  </si>
  <si>
    <t>Deny access to unused accounts is not selected.</t>
  </si>
  <si>
    <t>HAC41</t>
  </si>
  <si>
    <t>HAC41: Accounts are not removed or suspended when no longer necessary</t>
  </si>
  <si>
    <t>User accounts that have been unused for over a given period of time can be automatically disabled. Unused accounts pose a threat to system security since the users are not logging in to notice failed login attempts or other anomalies</t>
  </si>
  <si>
    <t xml:space="preserve">Run the following command to set the deny-on-nonuse setting.
CLI:
Hostname&gt;set password-controls deny-on-nonuse enable on
GUI: 
Navigate to User Management &gt; Password Policy &gt; Deny access to unused accounts:
Checked the 'Deny access to unused accounts' setting.
</t>
  </si>
  <si>
    <t>Set deny access to unused accounts. One method to accomplish the recommended state is to execute the following command(s):
CLI:
Hostname&gt;set password-controls deny-on-nonuse enable on
GUI: 
Navigate to User Management &gt; Password Policy &gt; Deny access to unused accounts:
Checked the 'Deny access to unused accounts' setting.</t>
  </si>
  <si>
    <t>To close this finding, please provide a screenshot showing deny access to unused accounts is selected with the agency's CAP.</t>
  </si>
  <si>
    <t>CheckPoint-09</t>
  </si>
  <si>
    <t>Set Days of non-use before lock-out to 120 days.</t>
  </si>
  <si>
    <t>Days of non-use before lock-out. The number of days in which a user has not (successfully) logged in before that user is locked out. This only takes effect if Deny access to unused accounts is selected.</t>
  </si>
  <si>
    <t>Run the following command to verify the Days of non-use before lock-out setting.
CLI:
Hostname&gt; show password-controls deny-on-nonuse allowed-days
Days Nonuse Before Lockout 30
GUI: 
Navigate to User Management &gt; Password Policy &gt; Deny access to unused accounts:
Ensure 'Days of non-use before lock-out' is set to 30 or less.
**Note:** This setting only takes effect if 'Deny access to unused accounts' is enabled.</t>
  </si>
  <si>
    <t>Days of non-use before lock-out is set to 120 days.</t>
  </si>
  <si>
    <t>Days of non-use before lock-out is not set to 120 days.</t>
  </si>
  <si>
    <t>Updated the Days of non-use before lock-out from 30 to 120</t>
  </si>
  <si>
    <t>HAC10</t>
  </si>
  <si>
    <t>HAC10:  Accounts do not expire after the correct period of inactivity</t>
  </si>
  <si>
    <t>User accounts that have been unused for over a given period of time can be automatically disabled. It is recommended that accounts that are unused for 30 days should be disabled. Unused accounts pose a threat to system security since the users are not logging in to notice failed login attempts or other anomalies.</t>
  </si>
  <si>
    <t>Run the following command to set the deny-on-nonuse allowed-days setting.
CLI:
Hostname&gt;set password-controls deny-on-nonuse allowed-days 120
GUI: 
Navigate to User Management &gt; Password Policy &gt; Deny access to unused accounts:
Set 'Days of non-use before lock-out' to 120 or less.</t>
  </si>
  <si>
    <t>Set Days of non-use before lock-out to 120 days. One method to accomplish the recommended state is to execute the following command(s):
CLI:
Hostname&gt;set password-controls deny-on-nonuse allowed-days 120
GUI: 
Navigate to User Management &gt; Password Policy &gt; Deny access to unused accounts:
Set 'Days of non-use before lock-out' to 120 or less.</t>
  </si>
  <si>
    <t>CheckPoint-10</t>
  </si>
  <si>
    <t>Set Force users to change password at first login after changed from Users page is selected</t>
  </si>
  <si>
    <t>Force users to change password at first login after their password was changed using the command set user &lt;username&gt; password or from the Web UI User Management &gt; Users page.</t>
  </si>
  <si>
    <t>Run the following command to verify the Force users to change password at first login after password was changed from Users page setting.
CLI:
Hostname&gt;show password-controls force-change-when
Force Password Change When Password
GUI: 
Navigate to User Management &gt; Password Policy &gt; Mandatory Password Change:
Ensure 'Force users to change password at first login after password was changed from Users page' is checked.</t>
  </si>
  <si>
    <t xml:space="preserve">Force users to change password at first login after password was changed from Users page is selected. </t>
  </si>
  <si>
    <t xml:space="preserve">Force users to change password at first login after password was changed from Users page is not selected. </t>
  </si>
  <si>
    <t>This forces the user to change the password and not to use the password set by the Administrator.</t>
  </si>
  <si>
    <t>Run the following command to set force-change-when setting.
CLI:
Hostname&gt;set password-controls force-change-when password
GUI: 
Navigate to User Management &gt; Password Policy &gt; Mandatory Password Change:
Checked the 'Force users to change password at first login after password was changed from Users page' setting.</t>
  </si>
  <si>
    <t>Set Force users to change password at first login after changed from Users page is selected. One method to accomplish the recommended state is to execute the following command(s):
CLI:
Hostname&gt;set password-controls force-change-when password
GUI: 
Navigate to User Management &gt; Password Policy &gt; Mandatory Password Change:
Checked the 'Force users to change password at first login after password was changed from Users page' setting.</t>
  </si>
  <si>
    <t>CheckPoint-11</t>
  </si>
  <si>
    <t>AC-11</t>
  </si>
  <si>
    <t>Device Lock</t>
  </si>
  <si>
    <t>Set Deny access after failed login attempts</t>
  </si>
  <si>
    <t>If the configured limit is reached, the user is locked out (unable to log in) for a configurable period of time.</t>
  </si>
  <si>
    <t>Run the following command to verify the Deny access after failed login attempts setting.
CLI:
Hostname&gt; show password-controls deny-on-fail enable
Deny Access After Failed Attempts on
GUI: 
Navigate to User Management &gt; Password Policy &gt; Deny Access After Failed Login Attempts:
Ensure 'Deny access after failed login attempts' is checked.</t>
  </si>
  <si>
    <t>Deny access after failed login attempts is selected.</t>
  </si>
  <si>
    <t>Deny access after failed login attempts is not selected.</t>
  </si>
  <si>
    <t>HAC2</t>
  </si>
  <si>
    <t>HAC2: User sessions do not lock after the Publication 1075 required timeframe</t>
  </si>
  <si>
    <t>Locking out user IDs after n unsuccessful consecutive login attempts mitigate brute force password attacks against your systems.</t>
  </si>
  <si>
    <t>Run the following command to set the deny-on-fail setting.
CLI:
Hostname&gt;set password-controls deny-on-fail enable on
GUI: 
Navigate to User Management &gt; Password Policy &gt; Deny Access After Failed Login Attempts:
Checked the 'Deny access after failed login attempts' setting.</t>
  </si>
  <si>
    <t>Set Deny access after failed login attempts. One method to accomplish the recommended state is to execute the following command(s):
CLI:
Hostname&gt;set password-controls deny-on-fail enable on
GUI: 
Navigate to User Management &gt; Password Policy &gt; Deny Access After Failed Login Attempts:
Checked the 'Deny access after failed login attempts' setting.</t>
  </si>
  <si>
    <t>CheckPoint-12</t>
  </si>
  <si>
    <t>Set Maximum number of failed attempts allowed to 3 or fewer</t>
  </si>
  <si>
    <t>This only takes effect if Deny access after failed attempts is enabled.
The number of failed login attempts that a user is allowed before being locked out. After making that many successive failed attempts, future attempts will fail. When one login attempt succeeds, counting of failed attempts stops, and the count is reset to zero.</t>
  </si>
  <si>
    <t>Run the following command to verify the Deny access after failed login attempts setting.
CLI:
Hostname&gt; show password-controls deny-on-fail failures-allowed
Maximum Failed Attempts 3
GUI: 
Navigate to User Management &gt; Password Policy &gt; Deny Access After Failed Login Attempts:
Ensure ' Maximum number of failed attempts allowed is set to' is set to 3 or fewer.</t>
  </si>
  <si>
    <t>Maximum number of failed attempts allowed is set to 3 or fewer.</t>
  </si>
  <si>
    <t>Maximum number of failed attempts allowed is not set to 3 or fewer.</t>
  </si>
  <si>
    <t>Updated the Maximum number of failed attempts from 5 to 3</t>
  </si>
  <si>
    <t>1.12</t>
  </si>
  <si>
    <t>Repeated failed login attempts could either be a valid user who has forgotten the password, or a malicious attempt to gain access to the system. For this reason, this setting should be as restrictive as possible to mitigate brute force attack attempts to discover a user's password.</t>
  </si>
  <si>
    <t>Run the following command to set the deny-on-fail failures-allowed setting.
CLI:
Hostname&gt;set password-controls deny-on-fail failures-allowed 3
GUI: 
Navigate to User Management &gt; Password Policy &gt; Deny Access After Failed Login Attempts:
checked and set ' Maximum number of failed attempts allowed is set to' setting to 3 or fewer.</t>
  </si>
  <si>
    <t>Set Maximum number of failed attempts allowed to 3 or fewer. One method to accomplish the recommended state is to execute the following command(s):
CLI:
Hostname&gt;set password-controls deny-on-fail failures-allowed 3
GUI: 
Navigate to User Management &gt; Password Policy &gt; Deny Access After Failed Login Attempts:
checked and set ' Maximum number of failed attempts allowed is set to' setting to 3 or fewer.</t>
  </si>
  <si>
    <t>To close this finding, please provide a screenshot showing maximum number of failed attempts allowed is set to 3 or fewer with the agency's CAP.</t>
  </si>
  <si>
    <t>CheckPoint-13</t>
  </si>
  <si>
    <t>Set Allow access again after time  to 900 or more seconds</t>
  </si>
  <si>
    <t>Allow access again after a user has been locked out (due to failed login attempts). The user is allowed access after the configured time if there have been no login attempts during that time). This setting only takes effect if Deny access after failed login attempts is selected.</t>
  </si>
  <si>
    <t>Run the following command to verify the Allow access again after time setting.
CLI:
Hostname&gt; show password-controls deny-on-fail allow-after
Unlock User After Seconds 900
GUI: 
Navigate to User Management &gt; Password Policy &gt; Deny Access After Failed Login Attempts:
Ensure 'Allow access again after time' is set to 900 or more seconds.</t>
  </si>
  <si>
    <t>Allow access again after time is set to 900 or more seconds.</t>
  </si>
  <si>
    <t>Allow access again after time is not set to 900 or more seconds.</t>
  </si>
  <si>
    <t xml:space="preserve">Updated the Allow access again from 300 to 900 seconds </t>
  </si>
  <si>
    <t>1.13</t>
  </si>
  <si>
    <t>Users can accidentally lock themselves out of their accounts if they mistype their password multiple times. To reduce the chance of such accidental lockouts, the Allow access again after time setting determines the number of seconds that must elapse before the counter that tracks failed logon attempts and triggers lockouts is reset to 0.</t>
  </si>
  <si>
    <t>Run the following command to set the deny-on-fail allow-after setting.
CLI:
Hostname&gt; set password-controls deny-on-fail allow-after 900
GUI: 
Navigate to User Management &gt; Password Policy &gt; Deny Access After Failed Login Attempts:
Set the 'Allow access again after time' setting to 900 or more seconds.</t>
  </si>
  <si>
    <t>Set Allow access again after time  to 900 or more seconds. One method to accomplish the recommended state is to execute the following command(s):
CLI:
Hostname&gt; set password-controls deny-on-fail allow-after 900
GUI: 
Navigate to User Management &gt; Password Policy &gt; Deny Access After Failed Login Attempts:
Set the 'Allow access again after time' setting to 900 or more seconds.</t>
  </si>
  <si>
    <t>CheckPoint-14</t>
  </si>
  <si>
    <t>Set Login Banner</t>
  </si>
  <si>
    <t>Configure a login banner, ideally approved by the organization’s legal team. This banner should, at minimum, prohibit unauthorized access, provide notice of logging or monitoring, and avoid using the word “welcome” or similar words of invitation.</t>
  </si>
  <si>
    <t>Run the following command to verify the Banner configured on the device and it's status.
CLI:
Hostname&gt;show configuration message
set message banner on
set message banner on line msgvalue "Organization defined Banner"
GUI:
Navigate to System Management -&gt; Messages -&gt; Banner message
Ensure Banner Message should be checked and "Organization defined Banner" should be set.</t>
  </si>
  <si>
    <t>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</si>
  <si>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Warning banner does not exist, or warning banner is insufficient.</t>
  </si>
  <si>
    <t>Through a properly stated login banner, the risk of unintentional access to the device by unauthorized users is reduced. Should legal action take place against a person accessing the device without authorization, the login banner greatly diminishes a defendant’s claim of ignorance.</t>
  </si>
  <si>
    <t>Run the following command to enable and set the Banner.
CLI:
Hostname&gt;set message banner on msgvalue "Organization_Banner"
GUI: 
Navigate to System Management &gt; Messages
Checked the Banner message and configured the organization defined banner.</t>
  </si>
  <si>
    <t>Enable and set the Banner. One method to accomplish the recommended state is to execute the following command(s):
CLI:
Hostname&gt;set message banner on msgvalue "Organization_Banner"
GUI: 
Navigate to System Management &gt; Messages
Checked the Banner message and configured the organization defined banner. Configure an IRS compliant warning banner to be presented upon access and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Exhibit 8 for examples.</t>
  </si>
  <si>
    <t>CheckPoint-15</t>
  </si>
  <si>
    <t>Set  Message Of The Day (MOTD)</t>
  </si>
  <si>
    <t>Sets the MOTD message.</t>
  </si>
  <si>
    <t>Run the following command to verify the MOTD Banner is configured on the device and it's status.
CLI:
Hostname&gt;show configuration message
set message motd on
set message motd on line msgvalue "MOTD BANNER"
GUI:
Navigate to System Management -&gt; Messages -&gt; Message of the day
Ensure Message of the day should be checked and "MOTD" Banner should be set.</t>
  </si>
  <si>
    <t>Message Of The Day (MOTD) is set.</t>
  </si>
  <si>
    <t>Message of The Day (MOTD) is not set.</t>
  </si>
  <si>
    <t>Network banners are electronic messages that provide notice of legal rights to users of computer networks. From a legal standpoint, banners have four primary functions.
- First, banners may be used to generate consent to real-time monitoring under Title III.
- Second, banners may be used to generate consent to the retrieval of stored files and records pursuant to ECPA.
- Third, in the case of government networks, banners may eliminate any Fourth Amendment "reasonable expectation of privacy" that government employees or other users might otherwise retain in their use of the government's network under O'Connor v.</t>
  </si>
  <si>
    <t>Run the following command to enable and configured the MOTD setting.
CLI:
Hostname&gt; set message motd on msgvalue "MOTD BANNER"
GUI:
Navigate to System Management -&gt; Messages -&gt; Message of the day
Checked the Message of the day and add "MOTD Banner".</t>
  </si>
  <si>
    <t xml:space="preserve">Enable and configured the MOTD setting. One method to accomplish the recommended state is to execute the following command(s):
CLI:
Hostname&gt; set message motd on msgvalue "MOTD BANNER"
GUI:
Navigate to System Management -&gt; Messages -&gt; Message of the day
Checked the Message of the day and add "MOTD Banner". </t>
  </si>
  <si>
    <t>CheckPoint-16</t>
  </si>
  <si>
    <t>Enable Core Dump</t>
  </si>
  <si>
    <t>A Core Dump contains the recorded state of the working memory and CPU's contents of the Gaia system at the time that a Gaia process terminated abnormally. The core file is stored in the /var/log/dump/usermode directory.</t>
  </si>
  <si>
    <t>Run the following command to check the status of Core Dump. 
Hostname&gt; show core-dump status
GUI: 
Navigate to System Management &gt; Core Dump</t>
  </si>
  <si>
    <t>Core Dump is enabled.</t>
  </si>
  <si>
    <t>Core Dump is not enabled.</t>
  </si>
  <si>
    <t>The Core Dump helps in troubleshooting to identify for which reason the process/system got crashed.</t>
  </si>
  <si>
    <t>Run the following command to set Core Dump. 
Hostname&gt; set core-dump enable
GUI: 
Navigate to System Management &gt; Core Dump &gt; select Enable Core Dumps.</t>
  </si>
  <si>
    <t>Enable Core Dump. One method to accomplish the recommended state is to execute the following command(s):
Hostname&gt; set core-dump enable
GUI: 
Navigate to System Management &gt; Core Dump &gt; select Enable Core Dumps.</t>
  </si>
  <si>
    <t>CheckPoint-17</t>
  </si>
  <si>
    <t>Ensure Config-state is saved</t>
  </si>
  <si>
    <t>The 'Config state' setting provides the detail of the current configuration which is saved or unsaved. Saved state indicates the current configuration of the system is matched with the saved configuration, while unsaved state indicates a configuration change has been made and it has not been saved to the configuration file.</t>
  </si>
  <si>
    <t>Run the following command to check the status of config-state. 
Hostname&gt; show config-state</t>
  </si>
  <si>
    <t>Config-state is saved.</t>
  </si>
  <si>
    <t>Config-state is not saved.</t>
  </si>
  <si>
    <t>HCM23</t>
  </si>
  <si>
    <t>HCM23: System is not monitored for changes from baseline</t>
  </si>
  <si>
    <t>2.1.4</t>
  </si>
  <si>
    <t>The Unsaved state indicates that some configuration changes are made in the system. Administrator needs to review whether all changes are authorized or not by verifying configuration change logs.</t>
  </si>
  <si>
    <t>Run the following command to save the configuration. 
Hostname&gt; save config.</t>
  </si>
  <si>
    <t>Ensure Config-state is saved. One method to accomplish the recommended state is to execute the following command(s):
Hostname&gt; save config.</t>
  </si>
  <si>
    <t>To close this finding, please provide a screenshot showing the output of show config-state with the agency's CAP.</t>
  </si>
  <si>
    <t>CheckPoint-18</t>
  </si>
  <si>
    <t>Disabled unused interfaces</t>
  </si>
  <si>
    <t>Disables the unused interfaces.</t>
  </si>
  <si>
    <t>Run the following command to check the status of all interfaces and verify interface state is off if it is not in used.
CLI:
Hostname&gt; show interfaces all
GUI: 
Navigate to Network Management &gt; Network Interfaces.</t>
  </si>
  <si>
    <t>Unused interfaces are disabled.</t>
  </si>
  <si>
    <t>Unused interfaces are not  disabled.</t>
  </si>
  <si>
    <t>HCM10:  System has unneeded functionality installed</t>
  </si>
  <si>
    <t>2.1.5</t>
  </si>
  <si>
    <t>Run the following command disable the unused interface. 
CLI:
Hostname&gt; set interface &lt;Interface_Number&gt; state off
GUI: 
Navigate to Network Management &gt; Network Interfaces &gt; Open unused Interface &gt; unchecked Enable.</t>
  </si>
  <si>
    <t>Disabled unused interfaces. One method to accomplish the recommended state is to execute the following command(s):
CLI:
Hostname&gt; set interface &lt;Interface_Number&gt; state off
GUI: 
Navigate to Network Management &gt; Network Interfaces &gt; Open unused Interface &gt; unchecked Enable.</t>
  </si>
  <si>
    <t>To close this finding, please provide a screenshot showing the output of show interfaces all with the agency's CAP.</t>
  </si>
  <si>
    <t>CheckPoint-19</t>
  </si>
  <si>
    <t>SC-21</t>
  </si>
  <si>
    <t>Secure Name /Address Resolution (Recursive or Cashing Resolver)</t>
  </si>
  <si>
    <t>Configure DNS server</t>
  </si>
  <si>
    <t>Gaia uses the Domain Name Service (DNS) to translate host names into IP addresses. To enable DNS lookups, you must specify the primary DNS server for your system. You can also specify secondary and tertiary DNS servers. When resolving host names, the system consults the primary name server. If a failure or time-out occurs, the system consults the secondary name server, and if necessary, the tertiary.</t>
  </si>
  <si>
    <t>Run the following command to check the Primary, Secondary and tertiary DNS are configured.
CLI:
Hostname&gt; show dns primary
10.22.1.39
Hostname&gt; show dns secondary
10.88.3.99
Hostname&gt; show dns tertiary
10.10.1.2
GUI: 
Navigate to Network Management &gt; Hosts and DNS &gt; DNS</t>
  </si>
  <si>
    <t>DNS server is configured.</t>
  </si>
  <si>
    <t>DNS server is not configured.</t>
  </si>
  <si>
    <t>2.1.6</t>
  </si>
  <si>
    <t>The purpose is to perform the resolution of system hostnames to Internet Protocol (IP) addresses.</t>
  </si>
  <si>
    <t>Run the following command to set DNS server. 
CLI:
Hostname&gt; set dns primary &lt;IP_Address&gt;
Hostname&gt; set dns secondary &lt;IP_Address&gt;
Hostname&gt; set dns tertiary &lt;IP_Address&gt;
GUI: 
Navigate to Network Management &gt; Hosts and DNS &gt; DNS 
Set Primary, secondary and tertiary DNS server address.</t>
  </si>
  <si>
    <t>Configure DNS server. One method to accomplish the recommended state is to execute the following command(s):
CLI:
Hostname&gt; set dns primary &lt;IP_Address&gt;
Hostname&gt; set dns secondary &lt;IP_Address&gt;
Hostname&gt; set dns tertiary &lt;IP_Address&gt;
GUI: 
Navigate to Network Management &gt; Hosts and DNS &gt; DNS 
Set Primary, secondary and tertiary DNS server address.</t>
  </si>
  <si>
    <t>To close this finding, please provide a screenshot showing DNS is configured with the agency's CAP.</t>
  </si>
  <si>
    <t>CheckPoint-20</t>
  </si>
  <si>
    <t>Disable IPv6 if not used</t>
  </si>
  <si>
    <t>Although IPv6 has many advantages over IPv4, not all organizations have IPv6 or dual stack configurations implemented</t>
  </si>
  <si>
    <t>Run the following command to check IPv6 status. 
Hostname&gt; show ipv6-state</t>
  </si>
  <si>
    <t>IPv6 is disabled.</t>
  </si>
  <si>
    <t>IPv6 is not disabled.</t>
  </si>
  <si>
    <t>2.1.7</t>
  </si>
  <si>
    <t>If IPv6 or dual stack is not to be used, it is recommended that IPv6 be disabled to reduce the attack surface of the system.</t>
  </si>
  <si>
    <t>Run the following command to enable or disable IPv6. 
Hostname&gt; set ipv6-state on
Hostname&gt; set ipv6-state off.</t>
  </si>
  <si>
    <t>Disable IPv6 if not used. One method to accomplish the recommended state is to execute the following command(s):
Hostname&gt; set ipv6-state on
Hostname&gt; set ipv6-state off.</t>
  </si>
  <si>
    <t>To close this finding, please provide a screenshot showing IPv6 is disabled with the agency's CAP.</t>
  </si>
  <si>
    <t>CheckPoint-21</t>
  </si>
  <si>
    <t>Changes the device default hostname.</t>
  </si>
  <si>
    <t>Run the following command to check Host Name. 
CLI:
Hostname&gt; show hostname
GUI: 
Navigate to Network Management &gt; Hosts and DNS &gt; System Name &gt; Host Name</t>
  </si>
  <si>
    <t>Host Name is set.</t>
  </si>
  <si>
    <t>Host Name is not set.</t>
  </si>
  <si>
    <t>2.1.8</t>
  </si>
  <si>
    <t>Run the following command to set Host Name. 
CLI:
Hostname&gt; set hostname &lt;name&gt;
GUI: 
Navigate to Network Management &gt; Hosts and DNS &gt; System Name &gt; Host Name.</t>
  </si>
  <si>
    <t>Set Host Name. One method to accomplish the recommended state is to execute the following command(s):
CLI:
Hostname&gt; set hostname &lt;name&gt;
GUI: 
Navigate to Network Management &gt; Hosts and DNS &gt; System Name &gt; Host Name.</t>
  </si>
  <si>
    <t>To close this finding, please provide a screenshot showing host name is set with the agency's CAP.</t>
  </si>
  <si>
    <t>CheckPoint-22</t>
  </si>
  <si>
    <t>Disable Telnet</t>
  </si>
  <si>
    <t>Disables the telnet access to the security appliance in the case it has been configured.</t>
  </si>
  <si>
    <t>Run the following command to check the status of telnet. 
CLI:
Hostname&gt; show net-access telnet
GUI: 
Navigate to System Management &gt; Network Access &gt; Enable Telnet</t>
  </si>
  <si>
    <t>2.1.9</t>
  </si>
  <si>
    <t>Run the following command to disable the telnet.
CLI:
Hostname&gt; set net-access telnet off
GUI: 
Navigate to System Management &gt; Network Access &gt; verify Enable Telnet is unchecked.</t>
  </si>
  <si>
    <t>Disable Telnet. One method to accomplish the recommended state is to execute the following command(s):
CLI:
Hostname&gt; set net-access telnet off
GUI: 
Navigate to System Management &gt; Network Access &gt; verify Enable Telnet is unchecked.</t>
  </si>
  <si>
    <t>CheckPoint-23</t>
  </si>
  <si>
    <t>Disable DHCP</t>
  </si>
  <si>
    <t>Disable the Dynamic Host Configuration Protocol (DHCP) server on your device.</t>
  </si>
  <si>
    <t>Run the following command to check the status of DHCP Server. 
CLI:
Hostname&gt; show dhcp server status
GUI: 
Navigate to Network Management &gt; DHCP Server &gt; DHCP Server Configuration &gt; Enable DHCP Server</t>
  </si>
  <si>
    <t>DHCP is disabled.</t>
  </si>
  <si>
    <t>DHCP is not disabled.</t>
  </si>
  <si>
    <t>2.1.10</t>
  </si>
  <si>
    <t>The DHCP server supplies automatic configuration parameters, such as dynamic IP address, to requesting systems. A dedicated server located in a secured management zone should be used to provide DHCP services instead. Attackers can potentially be used for denial-of-service (DoS) attacks.</t>
  </si>
  <si>
    <t>Run the following command to disable the DHCP.
CLI:
Hostname&gt; set dhcp server disable
GUI: 
Navigate to Network Management &gt; DHCP Server &gt; DHCP Server Configuration &gt; verify Enable DHCP Server is unchecked.</t>
  </si>
  <si>
    <t>Disable DHCP. One method to accomplish the recommended state is to execute the following command(s):
CLI:
Hostname&gt; set dhcp server disable
GUI: 
Navigate to Network Management &gt; DHCP Server &gt; DHCP Server Configuration &gt; verify Enable DHCP Server is unchecked.</t>
  </si>
  <si>
    <t>To close this finding, please provide a screenshot showing DHCP is disabled with the agency's CAP.</t>
  </si>
  <si>
    <t>CheckPoint-24</t>
  </si>
  <si>
    <t>Disable SNMP agent</t>
  </si>
  <si>
    <t>The Simple Network Management Protocol (SNMP) server is used to listen for SNMP commands from an SNMP management system, execute the commands or collect the information and then send results back to the requesting system.</t>
  </si>
  <si>
    <t>Run the following command to check whether the SNMP agent is configured: 
CLI:
Hostname&gt; show snmp agent 
SNMP Agent Disabled
GUI: 
Navigate to System Management &gt; SNMP &gt; SNMP General Settings
Verify Enable SNMP agent is unchecked.</t>
  </si>
  <si>
    <t>SNMP agent is disabled.</t>
  </si>
  <si>
    <t>SNMP agent is not disabled.</t>
  </si>
  <si>
    <t>2.2.1</t>
  </si>
  <si>
    <t>The SNMP server can communicate using SNMP v1, which transmits data in the clear and does not require authentication to execute commands. Unless absolutely necessary, it is recommended that the SNMP service not be used. If SNMP is required the server should be configured to use only SNMPv3.</t>
  </si>
  <si>
    <t>Run the following command to configure the SNMP.
CLI:
Hostname&gt; set snmp agent off
GUI:
System Management &gt; SNMP &gt; Unchecked the Enable SNMP Agent.</t>
  </si>
  <si>
    <t>Disable SNMP agent. One method to accomplish the recommended state is to execute the following command(s):
CLI:
Hostname&gt; set snmp agent off
GUI:
System Management &gt; SNMP &gt; Unchecked the Enable SNMP Agent.</t>
  </si>
  <si>
    <t>To close this finding, please provide a screenshot showing SNMP agent is disabled with the agency's CAP.</t>
  </si>
  <si>
    <t>CheckPoint-25</t>
  </si>
  <si>
    <t>Set SNMP version to v3-Only</t>
  </si>
  <si>
    <t>Sets the SNMP v3.</t>
  </si>
  <si>
    <t>Run the following command to check whether the SNMP agent-version v3-only is configured 
CLI:
Hostname&gt; show snmp agent-version 
v3-Only
GUI: 
Navigate to System Management &gt; SNMP &gt; SNMP General Settings
Verify version is set to v3-Only.</t>
  </si>
  <si>
    <t>SNMP version is set to v3-Only.</t>
  </si>
  <si>
    <t>SNMP version is not set to v3-Only.</t>
  </si>
  <si>
    <t>2.2.2</t>
  </si>
  <si>
    <t>SNMP Version 3 provides security enhancements that are not available in SNMP Version 1 or SNMP Version 2c. SNMP Versions 1 and 2c transmit data between the SNMP server and SNMP agent in clear text. SNMP Version 3 adds authentication and privacy options to secure protocol operations.
For configuration purposes, the authentication and privacy options are grouped together into security models. Security models apply to users and groups, and are divided into the following three types:
•NoAuthPriv—No Authentication and No Privacy, which means that no security is applied to messages.
•AuthNoPriv—Authentication but No Privacy, which means that messages are authenticated.
•AuthPriv—Authentication and Privacy, which means that messages are authenticated and encrypted.
It is recommended that packets should be authenticated and encrypted</t>
  </si>
  <si>
    <t>Run the following command to configure the SNMP agent-version v3-only
CLI: 
Hostname&gt; set snmp agent-version v3-Only
GUI:
Navigate to System Management &gt; SNMP &gt; Select V3-Only in Version.</t>
  </si>
  <si>
    <t>Configure the SNMP agent-version v3-only. One method to accomplish the recommended state is to execute the following command(s):
CLI: 
Hostname&gt; set snmp agent-version v3-Only
GUI:
Navigate to System Management &gt; SNMP &gt; Select V3-Only in Version.</t>
  </si>
  <si>
    <t>To close this finding, please provide a screenshot showing SNMP agent-version v3- is configured with the agency's CAP.</t>
  </si>
  <si>
    <t>CheckPoint-26</t>
  </si>
  <si>
    <t>Enables SNMP traps to be sent to the NMS.</t>
  </si>
  <si>
    <t>Run the following command to check whether the SNMP traps are configured:
CLI:
Hostname&gt; show snmp traps enabled-traps
aauthorizationError
coldStart
configurationChange
GUI: 
Navigate to System Management &gt; SNMP &gt; Enabled Traps
Verify aauthorizationError, coldStart, configurationChange, configurationSave, linkUpLinkDown and lowDiskSpace alerts are selected.</t>
  </si>
  <si>
    <t>2.2.3</t>
  </si>
  <si>
    <t>Run the following command to Configure the SNMP traps.
CLI:
Hostname&gt; set snmp traps trap aaauthorizationError enable
Hostname&gt; set snmp traps trap coldStart enable
Hostname&gt; set snmp traps trap configurationChange enable
Hostname&gt; set snmp traps trap configurationSave enable
Hostname&gt; set snmp traps trap linkUpLinkDown enable
Hostname&gt; set snmp traps trap lowDiskSpace enable
GUI:
Navigate to System Management &gt; SNMP &gt; Enabled Traps &gt; Set and select the following traps
aaauthorizationError, coldStart, configurationChange, configurationSave, linkUpLinkDown and lowDiskSpace.</t>
  </si>
  <si>
    <t>Configure the SNMP traps. One method to accomplish the recommended state is to execute the following command(s):
CLI:
Hostname&gt; set snmp traps trap authorizationError enable
Hostname&gt; set snmp traps trap coldStart enable
Hostname&gt; set snmp traps trap configurationChange enable
Hostname&gt; set snmp traps trap configurationSave enable
Hostname&gt; set snmp traps trap linkUpLinkDown enable
Hostname&gt; set snmp traps trap lowDiskSpace enable
GUI:
Navigate to System Management &gt; SNMP &gt; Enabled Traps &gt; Set and select the following traps
aauthorizationError, coldStart, configurationChange, configurationSave, linkUpLinkDown and lowDiskSpace.</t>
  </si>
  <si>
    <t>CheckPoint-27</t>
  </si>
  <si>
    <t>Set SNMP traps receivers</t>
  </si>
  <si>
    <t>Enables SNMP traps receivers where traps to be sent to.</t>
  </si>
  <si>
    <t>Run the following command to check whether the SNMP traps receivers are configured: 
CLI:
Hostname&gt; show snmp traps receivers
Trap Receiver 10.7.26.5
Version v3
GUI: 
Navigate to System Management &gt; SNMP &gt; Trap Receivers Settings
Verify Trap Receiver is configured.</t>
  </si>
  <si>
    <t>SNMP traps receivers is set.</t>
  </si>
  <si>
    <t>SNMP traps receivers is not set.</t>
  </si>
  <si>
    <t>2.2.4</t>
  </si>
  <si>
    <t>The purpose of the SNMP service is to monitor in real time the events occurring on systems in order to meet the security requirement of availability of systems and services. The traps are SNMP notifications sent to the NMS or SNMP traps receivers and should be enabled in order to be sent and processed by the NMS. The NMS or SNMP traps receivers will then provide a comprehensive aggregation and reporting of events generated, thus helping administrator.</t>
  </si>
  <si>
    <t>Run the following command to Configure the SNMP traps receivers.
CLI:
Hostname&gt; add snmp traps receiver 10.10.168.86 version v3
GUI:
Navigate to System Management &gt; SNMP &gt; Trap Receivers Setting &gt; Add &gt; Add IP Address Version details.</t>
  </si>
  <si>
    <t>Configure the SNMP traps receivers. One method to accomplish the recommended state is to execute the following command(s):
CLI:
Hostname&gt; add snmp traps receiver 10.10.168.86 version v3
GUI:
Navigate to System Management &gt; SNMP &gt; Trap Receivers Setting &gt; Add &gt; Add IP Address Version details.</t>
  </si>
  <si>
    <t>CheckPoint-28</t>
  </si>
  <si>
    <t>Enable NTP and IP address is set for Primary and Secondary NTP server</t>
  </si>
  <si>
    <t>These settings enable the use of primary and secondary NTP servers to provide redundancy in case of a failure involving the primary NTP server.</t>
  </si>
  <si>
    <t>Run the following command to check the status of NTP.
CLI:
Hostname&gt; show ntp active
Yes
Run the following command to verify the IP address is configured for Primary and Secondary NTP server.
Hostname&gt; show ntp servers
IP Address Type Version
------------ ------- ---------------
10.10.22.124 Primary 3
192.169.1.238 Secondary 3
GUI: 
Navigate to System Management &gt; Time &gt; Set Time and Date
Verify Set Time and Date automatically using Network Time Protocol (NTP) option is checked and Primary NTP server and secondary NTP server address is configured.</t>
  </si>
  <si>
    <t>NTP is enabled and IP address is set for Primary and Secondary NTP server.</t>
  </si>
  <si>
    <t>NTP is not enabled and/or IP address is not set for Primary and Secondary NTP server.</t>
  </si>
  <si>
    <t>2.3.1</t>
  </si>
  <si>
    <t>NTP enables the device to maintain accurate time and date when receiving updates from a reliable NTP server. Accurate timestamps are critical when correlating events with other systems, troubleshooting, or performing investigative work. Logs and certain cryptographic functions, such as those utilizing certificates, rely on accurate time and date parameters. In addition, rules referencing a Schedule object will not function as intended if the device’s time and date are incorrect.
For additional security, authenticated NTP can be utilized. If Symmetric Key authentication is selected, only SHA1 should be used, as MD5 is considered severely compromised.</t>
  </si>
  <si>
    <t>Run the following command to enable the NTP and configure the Primary &amp; Secondary NTP server.
CLI:
Hostname&gt; set ntp active on
Hostname&gt; set ntp server primary ntpserver.time.com version 3
Hostname&gt; set ntp server primary 10.22.13.33 version 3
GUI:
System Management &gt; Time &gt; Set Time and Date &gt; Checked Set Time and Date automatically using Network Time Protocol (NTP) and configured the Primary NTP Server and Secondary NTP server.</t>
  </si>
  <si>
    <t>Enable NTP and IP address is set for Primary and Secondary NTP server. One method to accomplish the recommended state is to execute the following command(s):
CLI:
Hostname&gt; set ntp active on
Hostname&gt; set ntp server primary ntpserver.time.com version 3
Hostname&gt; set ntp server primary 10.22.13.33 version 3
GUI:
System Management &gt; Time &gt; Set Time and Date &gt; Checked Set Time and Date automatically using Network Time Protocol (NTP) and configured the Primary NTP Server and Secondary NTP server.</t>
  </si>
  <si>
    <t>CheckPoint-29</t>
  </si>
  <si>
    <t>Sets the local time zone information so that the time displayed by the device is more relevant to those who are viewing it.</t>
  </si>
  <si>
    <t>Run the following command to verify the Timezone.
CLI:
Hostname&gt; show timezone
Time Zone: Asia/Kolkata (GMT +05:30)
GUI: 
Navigate to System Management &gt; Time &gt; Set Timezone</t>
  </si>
  <si>
    <t>Timezone is configured properly.</t>
  </si>
  <si>
    <t>Timezone is not configured properly.</t>
  </si>
  <si>
    <t>2.3.2</t>
  </si>
  <si>
    <t>Having a correct time set on the device is important for two main reasons. The first reason is that digital certificates compare this time to the range defined by their Valid From and Valid To fields to define a specific validity period. The second reason is to have relevant time stamps when logging information. Whether you are sending messages to a Syslog server, sending messages to an SNMP monitoring station, or performing packet captures, timestamps have little usefulness if you cannot be certain of their accuracy.</t>
  </si>
  <si>
    <t>Run the following command to Configure the Timezone used by the enterprise (GMT, UTC, EDT, PST).
CLI:
Hostname&gt; set timezone Asia / Kolkata
GUI:
System Management &gt; Time &gt; Set Time Zone &gt; Time Zone.</t>
  </si>
  <si>
    <t>Configure the Timezone used by the enterprise (GMT, UTC, EDT, PST).  One method to accomplish the recommended state is to execute the following command(s):
CLI:
Hostname&gt; set timezone Asia / Kolkata
GUI:
System Management &gt; Time &gt; Set Time Zone &gt; Time Zone.</t>
  </si>
  <si>
    <t>CheckPoint-30</t>
  </si>
  <si>
    <t>CP-9</t>
  </si>
  <si>
    <t>Information System Backup</t>
  </si>
  <si>
    <t>Set System Backup</t>
  </si>
  <si>
    <t>List last-successful backup which is taken either locally or on a remote server. The backup can be taken locally on the device and also on a remote server via FTP, tftp or scp. The backup which is taken last is marked with (latest) in backup type.</t>
  </si>
  <si>
    <t>Run the following command to verify the last successful backup.
CLI:
Hostname&gt;show backup last-successful 
Backup Type: local ( latest )
Backup file location: /var/log/CPbackup/backups/backup_gw-Checkpoint_28_Dec_2015_15_46.tgz
Backup process finished in 00:19 seconds
Backup Date: 28-Dec-2015 15:46:43
GUI: 
Navigate to Maintenance &gt; System Backup</t>
  </si>
  <si>
    <t>System Backup is set.</t>
  </si>
  <si>
    <t>System Backup is not set.</t>
  </si>
  <si>
    <t>HSC11</t>
  </si>
  <si>
    <t>HSC11: No backup plan exists to remove failed data loads in the data warehouse</t>
  </si>
  <si>
    <t>2.4.1</t>
  </si>
  <si>
    <t>The backup helps in restoring the configuration in the case of system failure or corruption or in the condition of device replacement.</t>
  </si>
  <si>
    <t>Run the following command to Configure the backup.
CLI:
To take the backup local on the device.
Hostname&gt; add backup local
To take the backup of FTP or SCP server.
Hostname&gt;add backup [ftp|scp] ip [IP Address] path [Path to store backup] username [Username] password [Password]
To take the backup on tftp server.
Hostname&gt;add backup tftp [IP address of tftp server]
GUI: 
Navigate to Maintenance &gt; System Backup &gt; Backup &gt; Select (This appliance | SCP Server | FTP Server | TFTP Server).</t>
  </si>
  <si>
    <t>Configure the backup. One method to accomplish the recommended state is to execute the following command(s):
CLI:
To take the backup local on the device.
Hostname&gt; add backup local
To take the backup of FTP or SCP server.
Hostname&gt;add backup [ftp|scp] ip [IP Address] path [Path to store backup] username [Username] password [Password]
To take the backup on tftp server.
Hostname&gt;add backup tftp [IP address of tftp server]
GUI: 
Navigate to Maintenance &gt; System Backup &gt; Backup &gt; Select (This appliance | SCP Server | FTP Server | TFTP Server).</t>
  </si>
  <si>
    <t>CheckPoint-31</t>
  </si>
  <si>
    <t xml:space="preserve">Set Snapshot </t>
  </si>
  <si>
    <t>An image of the system partition creates when takes the snapshots, includes all the configuration settings, Operating System and Checkpoint files. The locally stored firewall logs are not stored in the snapshots, as log partition is not included in the Snapshots. Snapshots can be restored on the same hardware on which it takes or on the same configuration hardware.</t>
  </si>
  <si>
    <t>Run the following command to verify the list of snapshots taken on the system,
CLI:
Hostname&gt;show snapshots
Restore points:
---------------
monthlysnapshot
Creation of an additional restore point will need 6.272G
Amount of space available for restore points is 7.34G
GUI: 
Navigate to Maintenance &gt; Snapshot Management</t>
  </si>
  <si>
    <t>Snapshot is set.</t>
  </si>
  <si>
    <t>Snapshot is not set.</t>
  </si>
  <si>
    <t>2.4.2</t>
  </si>
  <si>
    <t>Snapshots are critical to system recovery in the event of a System crash.</t>
  </si>
  <si>
    <t>Run the following command to take the snapshot.
CLI:
To take the snapshot run the following command on the device.
Hostname&gt; add snapshot [snapshot_name]
GUI: 
Navigate to Maintenance &gt; Snapshot Management &gt; New
Provide the Name and description for the snapshot.</t>
  </si>
  <si>
    <t>Set Snapshot. One method to accomplish the recommended state is to execute the following command(s):
CLI:
To take the snapshot run the following command on the device.
Hostname&gt; add snapshot [snapshot_name]
GUI: 
Navigate to Maintenance &gt; Snapshot Management &gt; New
Provide the Name and description for the snapshot.</t>
  </si>
  <si>
    <t>CheckPoint-32</t>
  </si>
  <si>
    <t>Manual</t>
  </si>
  <si>
    <t>Configure Scheduled Backups</t>
  </si>
  <si>
    <t>The backup can be scheduled to take daily, weekly or monthly. The backup can be taken locally on the device and also on a remote server via FTP, tftp or scp. The backup which is taken last is marked with (latest) in backup type.</t>
  </si>
  <si>
    <t>GUI:
Navigate to Maintenance &gt; System Backup &gt; Scheduled Backup</t>
  </si>
  <si>
    <t>Scheduled Backups is configured.</t>
  </si>
  <si>
    <t>Scheduled Backups is not configured.</t>
  </si>
  <si>
    <t>2.4.3</t>
  </si>
  <si>
    <t xml:space="preserve">GUI: 
Navigate to Maintenance &gt; System Backup &gt; Scheduled Backup &gt; Add Scheduled Backup
Provide the Backup Type and Backup Schedule as per organization's policy.
</t>
  </si>
  <si>
    <t>Configure Scheduled Backups. One method to accomplish the recommended state is to execute the following command(s):
GUI: 
Navigate to Maintenance &gt; System Backup &gt; Scheduled Backup &gt; Add Scheduled Backup
Provide the Backup Type and Backup Schedule as per organization's policy.</t>
  </si>
  <si>
    <t>CheckPoint-33</t>
  </si>
  <si>
    <t>Set CLI session timeout to less than or equal to 10 minutes</t>
  </si>
  <si>
    <t>Set the CLI Session Timeout value for device management to 10 minutes or less to automatically close inactive sessions.</t>
  </si>
  <si>
    <t>Run the following command to check Inactivity Timeout for Command Line is set to 10 or less. 
CLI:
Hostname&gt;show inactivity-timeout
10
GUI: 
Navigate to System Management &gt; Session &gt; Command Line Shell &gt; Inactivity Timeout - Set to 10 or less</t>
  </si>
  <si>
    <t>CLI session timeout is set to less than or equal to 10 minutes.</t>
  </si>
  <si>
    <t>CLI session timeout is not set to less than or equal to 10 minutes.</t>
  </si>
  <si>
    <t>2.5.1</t>
  </si>
  <si>
    <t>An unattended computer with an open administrative session to the device could allow an unauthorized user access to the firewall’s management interface</t>
  </si>
  <si>
    <t>Run the following command to Configure the Inactivity Timeout for Command Line.
CLI:
Hostname&gt; set inactivity-timeout 10
GUI:
Navigate to System Management &gt; Session &gt; Command Line Shell &gt; Inactivity Timeout - Set to 10 or less.</t>
  </si>
  <si>
    <t>Set CLI session timeout to less than or equal to 10 minutes. One method to accomplish the recommended state is to execute the following command(s):
CLI:
Hostname&gt; set inactivity-timeout 10
GUI:
Navigate to System Management &gt; Session &gt; Command Line Shell &gt; Inactivity Timeout - Set to 10 or less.</t>
  </si>
  <si>
    <t>CheckPoint-34</t>
  </si>
  <si>
    <t>Set Web session timeout to less than or equal to 10 minutes</t>
  </si>
  <si>
    <t>Set the WebUI Session Timeout value for device management to 10 minutes or less to automatically close inactive sessions.</t>
  </si>
  <si>
    <t>Run the following command to check Inactivity Timeout for Web UI is set to 10 or less. 
CLI:
Hostname&gt; show web session-timeout
WebSessionTimeout 10
GUI: 
Navigate to System Management &gt; Session &gt; Web UI &gt; Inactivity Timeout - Set to 10 or less</t>
  </si>
  <si>
    <t>Web session timeout is set to less than or equal to 10 minutes.</t>
  </si>
  <si>
    <t>Web session timeout is not set to less than or equal to 10 minutes.</t>
  </si>
  <si>
    <t>2.5.2</t>
  </si>
  <si>
    <t>Run the following command to Configure the Inactivity Timeout for Web UI.
CLI:
Hostname&gt; set web session-timeout 10
GUI:
Navigate to System Management &gt; Session &gt; Web UI &gt; Inactivity Timeout - Set to 10 or less.</t>
  </si>
  <si>
    <t>Set Web session timeout to less than or equal to 10 minutes. One method to accomplish the recommended state is to execute the following command(s):
CLI:
Hostname&gt; set web session-timeout 10
GUI:
Navigate to System Management &gt; Session &gt; Web UI &gt; Inactivity Timeout - Set to 10 or less.</t>
  </si>
  <si>
    <t>CheckPoint-35</t>
  </si>
  <si>
    <t>Ensure Client Authentication is secured</t>
  </si>
  <si>
    <t>Client Authentication allows a user and device to authenticate to the firewall and inherit pre-configured firewall rules for a set amount of time. By default, these connections are unencrypted yet can travel over unsecured networks. It is recommended that all Client Authentication connections be made using the HTTPS configuration. This both uniquely identifies the gateway and keeps the authentication credentials from being copied when going over the network.</t>
  </si>
  <si>
    <t>Verify telnet is disabled for Client Authentication. 
Verify following lines are commented out or not present in $FWDIR/conf/fwauthd.conf file.
259 fwssd in.aclientd wait 259 
Verify Secure HTTP is used for Client Authentication. 
Verify following lines have SSL setting enabled in $FWDIR/conf/fwauthd.conf.
900 fwssd in.ahclientd wait 900 ssl:defaultCert.</t>
  </si>
  <si>
    <t>Client Authentication is secured.</t>
  </si>
  <si>
    <t>Client Authentication is not  secured.</t>
  </si>
  <si>
    <t>2.5.3</t>
  </si>
  <si>
    <t>The Client Authentication is used to authenticate a user or device to the firewall and by default, it works on HTTP port 900 and telnet port 259. The setting is stored in $FWDIR/conf/fwauthd.conf file. HTTP and telnet both are non-secure plaintext protocol and there is a number of published vulnerabilities, including the possibility of information disclosure and unauthorized access to the host system, which could permit sensitive data to be compromised. HTTPS configuration for all Client Authentication connections helps in identifying the gateway and keeps the authentication credentials from being copied when passes through the network.</t>
  </si>
  <si>
    <t>Comment out or remove the following line from $FWDIR/conf/fwauthd.conf file, or disable the telnet service listening on port 259 by default, write a rule that prevents connections to the daemon in the rulebase.
#259 fwssd in.aclientd wait 259
Edit the following line to include SSL setting in $FWDIR/conf/fwauthd.conf file.
900 fwssd in.ahclientd wait 900 ssl:defaultCert.</t>
  </si>
  <si>
    <t>Ensure Client Authentication is secured. One method to accomplish the recommended state is to execute the following:
Comment out or remove the following line from $FWDIR/conf/fwauthd.conf file, or disable the telnet service listening on port 259 by default, write a rule that prevents connections to the daemon in the rulebase.
#259 fwssd in.aclientd wait 259
Edit the following line to include SSL setting in $FWDIR/conf/fwauthd.conf file.
900 fwssd in.ahclientd wait 900 ssl:defaultCert.</t>
  </si>
  <si>
    <t xml:space="preserve">To close this finding, please provide a screenshot showing Client Authentication is secured with the agency's CAP.
</t>
  </si>
  <si>
    <t>CheckPoint-36</t>
  </si>
  <si>
    <t xml:space="preserve">Configure Radius or TACACS+ server </t>
  </si>
  <si>
    <t>Configured the TACACS-Servers or Radius server for central authentication.</t>
  </si>
  <si>
    <t>Run the following command to check TACACS+ server status and TACACS+ servers list.
CLI: 
Hostname&gt; show aaa tacacs-servers state
Hostname&gt; show aaa tacacs-servers list
GUI: 
Navigate to User Management &gt; Authentication Servers &gt; TACACS+ configuration &gt; Enable TACACS+ authentication
Navigate to User Management &gt; Authentication Servers &gt; TACACS+ configuration &gt; Enable TACACS+ Servers
Run the following command to check radius servers list.
CLI:
Hostname&gt; show aaa radius-servers list
GUI: 
Navigate to User Management &gt; Authentication Servers &gt; Radius Servers.</t>
  </si>
  <si>
    <t>Radius or TACACS+ server is configured.</t>
  </si>
  <si>
    <t>Radius or TACACS+ server is not configured.</t>
  </si>
  <si>
    <t>2.5.4</t>
  </si>
  <si>
    <t>Authentication, authorization and accounting (AAA) scheme provide an authoritative source for managing and monitoring access for devices.</t>
  </si>
  <si>
    <t>Run the following command to enable and add TACACS+ servers. 
CLI:
Hostname&gt; set aaa tacacs-servers state on
Hostname&gt; add aaa tacacs-servers priority &lt;priority_value&gt; server &lt;IP_Address&gt; key &lt;Key&gt; timeout &lt;timeout_value&gt;
GUI: 
Navigate to User Management &gt; Authentication Servers &gt; TACACS+ configuration &gt; Ensure Enable TACACS+ authentication is checked
Navigate to User Management &gt; Authentication Servers &gt; TACACS+ configuration &gt; Enable TACACS+ Servers &gt; Add Provide &lt;Server_IP_Address&gt;, &lt;Priority&gt; and &lt;Timeout&gt;.
Run the following command to enable and add Radius servers.
CLI:
Hostname&gt;add aaa radius-servers priority &lt;priority_value&gt; host &lt;IP_Address&gt; secret &lt;Key&gt; port &lt;Port_number&gt; timeout &lt;timeout_value&gt;
GUI: 
Navigate to User Management &gt; Authentication Servers &gt; Radius Servers &gt; Add
Provide &lt;Server_IP_Address&gt;, &lt;Priority&gt;, &lt;UDP_Port&gt; and &lt;Timeout&gt;.</t>
  </si>
  <si>
    <t>Configure Radius or TACACS+ server. One method to achieve the recommended state is to execute the following:
Run the following command to enable and add TACACS+ servers. 
CLI:
Hostname&gt; set aaa tacacs-servers state on
Hostname&gt; add aaa tacacs-servers priority &lt;priority_value&gt; server &lt;IP_Address&gt; key &lt;Key&gt; timeout &lt;timeout_value&gt;
GUI: 
Navigate to User Management &gt; Authentication Servers &gt; TACACS+ configuration &gt; Ensure Enable TACACS+ authentication is checked
Navigate to User Management &gt; Authentication Servers &gt; TACACS+ configuration &gt; Enable TACACS+ Servers &gt; Add Provide &lt;Server_IP_Address&gt;, &lt;Priority&gt; and &lt;Timeout&gt;.
Run the following command to enable and add Radius servers.
CLI:
Hostname&gt;add aaa radius-servers priority &lt;priority_value&gt; host &lt;IP_Address&gt; secret &lt;Key&gt; port &lt;Port_number&gt; timeout &lt;timeout_value&gt;
GUI: 
Navigate to User Management &gt; Authentication Servers &gt; Radius Servers &gt; Add
Provide &lt;Server_IP_Address&gt;, &lt;Priority&gt;, &lt;UDP_Port&gt; and &lt;Timeout&gt;.</t>
  </si>
  <si>
    <t>To close this finding, please provide a screenshot showing radius or TACACS+ server is configured with the agency's CAP.</t>
  </si>
  <si>
    <t>CheckPoint-37</t>
  </si>
  <si>
    <t>Enable mgmtauditlogs</t>
  </si>
  <si>
    <t>The mgmtauditlogs specifies if the Gaia sends the Gaia audit logs (for configuration changes that authorized users make) to a Check Point Management Server.</t>
  </si>
  <si>
    <t>Run the following command to verify the mgmtauditlogs.
CLI:
Hostname&gt; show syslog mgmtauditlogs
Sending audit logs to Management Server is enabled
GUI: 
Navigate to System Management &gt; System Logging &gt; System Logging 
Verify Send audit logs to management server upon successful configuration is checked.</t>
  </si>
  <si>
    <t>Mgmtauditlogs is set to on.</t>
  </si>
  <si>
    <t>Mgmtauditlogs is not set to on.</t>
  </si>
  <si>
    <t>2.6</t>
  </si>
  <si>
    <t>2.6.1</t>
  </si>
  <si>
    <t>The mgmtauditlogs enables the logging functionality for configuration change done by the user. In Gaia os, we can export the Syslog messages from security gateway to Syslog server or security management server, and it can be reviewed as normal logs in SmartView Tracker. This enables organizations to monitor and analyze configuration change made by users.</t>
  </si>
  <si>
    <t>Run the following command to enable the mgmtauditlogs.
CLI:
Hostname&gt; set syslog mgmtauditlogs on
GUI:
Navigate to System Management &gt; System Logging &gt; System Logging 
checked the Send audit logs to management server upon successful configuration.</t>
  </si>
  <si>
    <t>Enable mgmtauditlogs. One method to accomplish the recommended state is to execute the following command(s):
CLI:
Hostname&gt; set syslog mgmtauditlogs on
GUI:
Navigate to System Management &gt; System Logging &gt; System Logging 
checked the Send audit logs to management server upon successful configuration.</t>
  </si>
  <si>
    <t>To close this finding, please provide a screenshot showing mgmtauditlogs is enabled with the agency's CAP.</t>
  </si>
  <si>
    <t>CheckPoint-38</t>
  </si>
  <si>
    <t>Set auditlog to permanent</t>
  </si>
  <si>
    <t>The auditlog specifies if the Gaia saves the logs for configuration changes that authorized users have done.</t>
  </si>
  <si>
    <t>Run the following command to verify the auditlog.
CLI:
Hostname&gt; show syslog auditlog
permanent
GUI: 
Navigate to System Management &gt; System Logging &gt; System Logging 
Verify Send audit logs to syslog upon successful configuration is checked.</t>
  </si>
  <si>
    <t>Auditlog is set to permanent.</t>
  </si>
  <si>
    <t>Auditlog is not set to permanent.</t>
  </si>
  <si>
    <t>2.6.2</t>
  </si>
  <si>
    <t>The auditlogs defines how it saves the configuration change logs. The configuration change log helps organizations to monitor and analyze configuration change made by users.</t>
  </si>
  <si>
    <t>Run the following command to enable the auditlog.
CLI:
Hostname&gt; set syslog auditlog permanent
GUI:
Navigate to System Management &gt; System Logging &gt; System Logging 
checked the Send audit logs to syslog upon successful configuration.</t>
  </si>
  <si>
    <t>Set auditlog to permanent. One method to accomplish the recommended state is to execute the following command(s):
CLI:
Hostname&gt; set syslog auditlog permanent
GUI:
Navigate to System Management &gt; System Logging &gt; System Logging 
checked the Send audit logs to syslog upon successful configuration.</t>
  </si>
  <si>
    <t>To close this finding, please provide a screenshot showing auditlog is set to permanent with the agency's CAP.</t>
  </si>
  <si>
    <t>CheckPoint-39</t>
  </si>
  <si>
    <t>Set cplogs to on</t>
  </si>
  <si>
    <t>The cplogs specifies if the Gaia sends the Gaia system logs to a Check Point Management Server:</t>
  </si>
  <si>
    <t>Run the following command to verify the cplogs.
CLI:
Hostname&gt; show syslog cplogs
Sending syslog syslogs to CheckPoint's logs is disabled
GUI: 
Navigate to System Management &gt; System Logging &gt; System Logging 
Verify Send Syslog messages to management server is checked.</t>
  </si>
  <si>
    <t>Cplogs is set to on.</t>
  </si>
  <si>
    <t>Cplogs is not set to on.</t>
  </si>
  <si>
    <t>2.6.3</t>
  </si>
  <si>
    <t>Run the following command to enable the cplogs.
CLI:
Hostname&gt; set syslog cplogs on
GUI:
Navigate to System Management &gt; System Logging &gt; System Logging 
checked the Send Syslog messages to management server.</t>
  </si>
  <si>
    <t>Set cplogs to on. One method to accomplish the recommended state is to execute the following command(s):
CLI:
Hostname&gt; set syslog cplogs on
GUI:
Navigate to System Management &gt; System Logging &gt; System Logging 
checked the Send Syslog messages to management server.</t>
  </si>
  <si>
    <t>To close this finding, please provide a screenshot showing cplogs is set to on with the agency's CAP.</t>
  </si>
  <si>
    <t>CheckPoint-40</t>
  </si>
  <si>
    <t>Use Checkpoint Sections and Titles</t>
  </si>
  <si>
    <t>Use Sections to organize rules into related groups, whenever possible. Set each off with a descriptive Section Title.</t>
  </si>
  <si>
    <t>Verify each rule has a description added and sections are used as per the requirement.</t>
  </si>
  <si>
    <t>Checkpoint Sections and Titles are used.</t>
  </si>
  <si>
    <t>Checkpoint Sections and Titles are not used.</t>
  </si>
  <si>
    <t>Rulebase clarity helps all workers and reviewers. By organizing rules, inserting new rules is easier, and all can see the relationships among rules.</t>
  </si>
  <si>
    <t>Add a description for each rule.</t>
  </si>
  <si>
    <t>Use Checkpoint Sections and Titles. One method to accomplish the recommended state is to execute the following: 
Add a description for each rule.</t>
  </si>
  <si>
    <t>To close this finding, please provide a screenshot showing each rule has a description added with the agency's CAP.</t>
  </si>
  <si>
    <t>CheckPoint-41</t>
  </si>
  <si>
    <t xml:space="preserve">Set Disk Space Alert </t>
  </si>
  <si>
    <t>This is used to generate the Log and Alert when disk space reaches the configured limit.</t>
  </si>
  <si>
    <t>Verify Disk Space Alert is configured if disk space goes beyond the organization defined configured limit.
SmartConsole &gt; Gateways &amp; Servers &gt; Select each Gateway &gt; Logs &gt; Local Storage 
* When disk space is below is checked and value MBytes or Percentage is configured
* Issue alert is set to Log, Popup Alert, Mail or SNMP trap alert.</t>
  </si>
  <si>
    <t>Disk Space Alert is set.</t>
  </si>
  <si>
    <t>Disk Space Alert is not set.</t>
  </si>
  <si>
    <t>HAU24
HAU25</t>
  </si>
  <si>
    <t>HAU24: Administrators are not notified when audit storage threshold is reached
HAU25: Audit processing failures are not properly reported and responded to</t>
  </si>
  <si>
    <t>3.13</t>
  </si>
  <si>
    <t>The device might get inaccessible and the logs are not getting stored once the disk space reaches to the maximum capacity. It is imperative that organizations log critical infrastructure appropriately, store and archive these logs in a central location</t>
  </si>
  <si>
    <t xml:space="preserve">Go to the following path and configured the Disk Space Alert.
SmartConsole &gt; Gateways &amp; Servers &gt; Select each Gateway &gt; Logs &gt; Local Storage 
* Checked the When disk space is below and value MBytes or Percentage is configured as per the Organization Policy.
* Set the Issue alert to Log, Popup Alert, Mail or SNMP trap alert.
</t>
  </si>
  <si>
    <t>Set Disk Space Alert. One method to accomplish the recommended state is to execute the following:
Go to the following path and configured the Disk Space Alert.
SmartConsole &gt; Gateways &amp; Servers &gt; Select each Gateway &gt; Logs &gt; Local Storage
Checked the When disk space is below and value MBytes or Percentage is configured as per the Organization Policy.
Set the Issue alert to Log, Popup Alert, Mail or SNMP trap alert.</t>
  </si>
  <si>
    <t>CheckPoint-42</t>
  </si>
  <si>
    <t>Enable Logging for Track Options of Global Properties</t>
  </si>
  <si>
    <t>This defines the system-wide logging and alerting of parameters.</t>
  </si>
  <si>
    <t>Verify Logging is set to Log or Popup Alert or Mail Alert or SNMP Trap Alert for the following events
SmartConsole &gt; Global Properties &gt; Log and Alert &gt; Track Options
VPN successful key exchange
VPN packet handling errors
VPN configuration &amp; key exchange errors
IP Options drop
Administrative Notification
Connection matched by SAM
Dynamic object resolution failure
Packet is incorrectly tagged
Packet tagging brute force attack
Verify Log every authenticated HTTP connection is enabled.</t>
  </si>
  <si>
    <t>Logging is enabled for Track Options of Global Properties.</t>
  </si>
  <si>
    <t>Logging is not enabled for Track Options of Global Properties.</t>
  </si>
  <si>
    <t>3.20</t>
  </si>
  <si>
    <t>This enables the logging and alerting for specific types of parameters.
**VPN successful key exchange:** specifies the action to be taken when VPN keys are successfully exchanged.
**VPN packet handling errors:** specifies the action to be taken when encryption or decryption errors occur. A log entry contains the action performed (Drop or Reject) and a short description of the error cause, for example, scheme or method mismatch.
**VPN configuration &amp; key exchange errors:** specifies the action to be taken when logging configuration or key exchange errors occur, for example, when attempting to establish encrypted communication with a network object inside the same encryption domain.
**IP Options drop:** specifies the action to take when a packet with IP Options is encountered. The Check Point Security Gateway always drops these packets, but you can log them or issue an alert.
**Administrative notifications:** specifies the action to be taken when an administrative event (for example, when a certificate is about to expire) occurs.
**SLA violation:** specifies the action to be taken when an SLA violation occurs, as defined in the Virtual Links window.
**Connection matched by SAM:** specifies the action to be taken when a connection is blocked by SAM (Suspicious Activities Monitoring). 
**Dynamic object resolution failure:** specifies the action to be taken when a dynamic object cannot be resolved.
**Log every authenticated HTTP connection:** specifies that a log entry should be generated for every authenticated HTTP connection.</t>
  </si>
  <si>
    <t xml:space="preserve">Logging is set to Log or popupAlert or Mail Alert or SNMP Trap Alert for the following events
SmartConsole &gt; Global Properties &gt; Log and Alert &gt; Track Options
VPN successful key exchange
VPN packet handling errors
VPN configuration &amp; key exchange errors
IP Options drop
Administrative Notification
Connection matched by SAM
Dynamic object resolution failure
Packet is incorrectly tagged
Packet tagging brute force attack
Checked the Log every authenticated HTTP connection.
</t>
  </si>
  <si>
    <t>Enable Logging for Track Options of Global Properties. One method to accomplish the recommended state is to execute the following:
Ensure logging is set to Log or popupAlert or Mail Alert or SNMP Trap Alert for the following events:
SmartConsole &gt; Global Properties &gt; Log and Alert &gt; Track Options
VPN successful key exchange
VPN packet handling errors
VPN configuration &amp; key exchange errors
IP Options drop
Administrative Notification
Connection matched by SAM
Dynamic object resolution failure
Packet is incorrectly tagged
Packet tagging brute force attack
Checked the Log every authenticated HTTP connection.</t>
  </si>
  <si>
    <t>To close this finding, please provide a screenshot showing logging is enabled for track options of global properties with the agency's CAP.</t>
  </si>
  <si>
    <t>Fortigate-01</t>
  </si>
  <si>
    <t>SC-20</t>
  </si>
  <si>
    <t>Secure Name/Address Resolution Service (Authoritative Source)</t>
  </si>
  <si>
    <t>Configure DNS Server</t>
  </si>
  <si>
    <t>Fortinet uses the Domain Name Service (DNS) to translate host names into IP addresses. To enable DNS lookups, you must specify the primary DNS server for your system. You can also specify secondary and tertiary DNS servers. When resolving host names, the system consults the primary name server. If a failure or time-out occurs, the system consults the secondary name server</t>
  </si>
  <si>
    <t>In CLI:
FGT1 # config system dns
FGT1 (dns) # show
config system dns
set primary &lt;ip_address&gt;
set secondary &lt;ip_address&gt;
end
In the GUI, go to Networks -&gt; DNS. The FortiGate uses either the default FortiGuard DNS or customized DNS</t>
  </si>
  <si>
    <t>The DNS server is configured.</t>
  </si>
  <si>
    <t>The DNS server is not configured.</t>
  </si>
  <si>
    <t>In this example, we will assign 8.8.8.8 as primary DNS and 8.8.4.4 as secondary DNS.
In CLI:
FGT1 # config system dns
FGT1 (dns) # set primary 8.8.8.8
FGT1 (dns) # set secondary 8.8.4.4
FGT1 (dns) # end
FGT1 #
In the GUI, go to Networks -&gt; DNS. Click on "Specify" and put in 8.8.8.8 as "Primary DNS Server" and 8.8.4.4 as "Secondary DNS Server"</t>
  </si>
  <si>
    <t>Configure DNS Server. One method to achieve the recommended state is to execute the following:
In this example, we will assign 8.8.8.8 as primary DNS and 8.8.4.4 as secondary DNS.
In CLI:
FGT1 # config system dns
FGT1 (dns) # set primary 8.8.8.8
FGT1 (dns) # set secondary 8.8.4.4
FGT1 (dns) # end
FGT1 #
In the GUI, go to Networks -&gt; DNS. Click on "Specify" and put in 8.8.8.8 as "Primary DNS Server" and 8.8.4.4 as "Secondary DNS Server"</t>
  </si>
  <si>
    <t>To close this finding, please provide a screenshot showing DNS server is configured with the agency's CAP.</t>
  </si>
  <si>
    <t>Fortigate-02</t>
  </si>
  <si>
    <t>AC-18</t>
  </si>
  <si>
    <t>Wireless Access</t>
  </si>
  <si>
    <t>Ensure intra-zone traffic is not always allowed</t>
  </si>
  <si>
    <t>This is to make sure that only specific, authorized traffic are allowed between networks in the same zone.</t>
  </si>
  <si>
    <t>In this example, we'll verify the zone DMZ.
In CLI:
FGT1 # config system zone
FGT1 (zone) # edit DMZ
FGT1 (DMZ) # show full
config system zone
edit "DMZ"
set intrazone deny
next
end
In the GUI, click on Network -&gt; Interfaces, select the zone and click on "Edit". Make sure that the option "Block intra-zone traffic" is enabled.</t>
  </si>
  <si>
    <t>Block intra-zone traffic is enabled.</t>
  </si>
  <si>
    <t>Block intra-zone traffic is not enabled.</t>
  </si>
  <si>
    <t>Network perimeter devices do not properly restrict traffic</t>
  </si>
  <si>
    <t>This adds an extra layer of protection between different networks</t>
  </si>
  <si>
    <t>In this example, well turn of intra-zone traffic in the zone DMZ.
In CLI:
FGT1 # config system zone
FGT1 (zone) # edit DMZ
FGT1 (DMZ) # set intrazone deny
FGT1 (DMZ) # end
FGT1 #
In the GUI, click on Network -&gt; Interfaces, select the zone and click on "Edit" and turn on "Block intra-zone traffic"</t>
  </si>
  <si>
    <t>Ensure intra-zone traffic is not always allowed. One method to achieve the recommended state is to execute the following:
In this example, well turn of intra-zone traffic in the zone DMZ.
In CLI:
FGT1 # config system zone
FGT1 (zone) # edit DMZ
FGT1 (DMZ) # set intrazone deny
FGT1 (DMZ) # end
FGT1 #
In the GUI, click on Network -&gt; Interfaces, select the zone and click on "Edit" and turn on "Block intra-zone traffic"</t>
  </si>
  <si>
    <t>To close this finding, please provide a screenshot showing block intra-zone traffic is enabled with the agency's CAP.</t>
  </si>
  <si>
    <t>Fortigate-03</t>
  </si>
  <si>
    <t>Disable all management related services on WAN port</t>
  </si>
  <si>
    <t>Enabling any management related services on WAN interface is high risk. Management related services such as HTTPS, HTTP, ping, SSH, SNMP, and Radius should be disabled on WAN.</t>
  </si>
  <si>
    <t>On GUI:
Go to "Network" &gt; "Interfaces".
Identify WAN interface and validate that HTTPS, HTTP, PING, SSH, SNMP, and Radius Accounting is not enabled in "Administrative Access" section.
On CLI:
FGT1 # show system interface
Identify WAN interface and validate that "set allow access" does not have ping, https, http, ssh, SNMP or radius-acct configured.</t>
  </si>
  <si>
    <t>All management related services on WAN port is disabled.</t>
  </si>
  <si>
    <t>All management related services on WAN port is not disabled.</t>
  </si>
  <si>
    <t>Management related services should only be enabled on management interface. This is part of defending the firewall from attacks and reducing attack surface. For WAN related services such as IPsec and SSLVPN, make use of local-in-policy (refer to CIS Section 2.4) to tighten firewall defenses.</t>
  </si>
  <si>
    <t>On GUI:
Go to "Network" &gt; "Interfaces".
Review WAN interface and disable HTTPS, HTTP, ping, SSH, SNMP, and Radius services.
On CLI:
FGT1 # config system interface
FGT1 (interface) # edit "port1"
FGT1 (port1) # unselect allow access ping https ssh SNMP http radius-acct
Note:
1) Interface name may differ based on deployment. For this example, port1 is deployed as WAN interface.
2) "unselect allow access" will only show services that you have enabled. If you have not enabled SNMP on that interface, then SNMP option will not be available.</t>
  </si>
  <si>
    <t>Disable all management related services on WAN port. One method to achieve the recommended state is to execute the following:
On GUI:
Go to "Network" &gt; "Interfaces".
Review WAN interface and disable HTTPS, HTTP, ping, SSH, SNMP, and Radius services.
On CLI:
FGT1 # config system interface
FGT1 (interface) # edit "port1"
FGT1 (port1) # unselect allowaccess ping https ssh snmp http radius-acct
Note:
1) Interface name may differ based on deployment. For this example, port1 is deployed as WAN interface.
2) "unselect allowaccess" will only show services that you have enabled. If you have not enabled snmp on that interface, then snmp option will not be available.</t>
  </si>
  <si>
    <t>To close this finding, please provide a screenshot showing all management related services on WAN port is disabled with the agency's CAP.</t>
  </si>
  <si>
    <t>Fortigate-04</t>
  </si>
  <si>
    <t>Set the Pre-Login Banner</t>
  </si>
  <si>
    <t>Configure a pre-login banner, ideally approved by the organization’s legal team. This banner should, at minimum, prohibit unauthorized access, provide notice of logging or monitoring, and avoid using the word “welcome” or similar words of invitation.</t>
  </si>
  <si>
    <t>Run the following command in the CLI to verify the pre-login-banner is enabled:
FG1 # get system global
pre-login-banner : enable
end
In the GUI, to verify the content of the pre-login disclaimer message:
1) go to 'System' -&gt; 'Replacement Messages'
2) from the top right side, select 'Extended View'
3) find 'Pre-login Disclaimer Message'</t>
  </si>
  <si>
    <t>The warning banner is compliant with IRS guidelines and contains the following 4 elements:
The system contains US government information
Users’ actions are monitored and audited
Unauthorized use of the system is prohibited 
Unauthorized use of the system is subject to criminal and civil penalties.</t>
  </si>
  <si>
    <t>Pre-Login Banner is not set.</t>
  </si>
  <si>
    <t>Run the following command in the CLI to enable the pre-login-banner:
FG1 # config system global
FG1 (global) # set pre-login-banner enable
FG1 (global) # end
FG1 #
In the GUI, to edit the content of the pre-login disclaimer message:
go to System -&gt; Replacement Messages -&gt; Extended View -&gt; Pre-login Disclaimer Message. The edit screen is on the bottom right corner of the page. Click on "Save" after the editing is done.</t>
  </si>
  <si>
    <t>Set the Pre-Login Banner. One method to achieve the recommended state is to execute the following:
Run the following command in the CLI to enable the pre-login-banner:
FG1 # config system global
FG1 (global) # set pre-login-banner enable
FG1 (global) # end
FG1 #
In the GUI, to edit the content of the pre-login disclaimer message:
go to System -&gt; Replacement Messages -&gt; Extended View -&gt; Pre-login Disclaimer Message. The edit screen is on the bottom right corner of the page. Click on "Save" after the editing is done.</t>
  </si>
  <si>
    <t>Fortigate-05</t>
  </si>
  <si>
    <t>Set the Post-Login Banner</t>
  </si>
  <si>
    <t>Sets the banner after users successfully login. This is equivalent to Message of the Day (MOTD) in some other systems.</t>
  </si>
  <si>
    <t>Run the following command in the CLI to verify the post-login-banner is enabled:
FG1 # get system global
post-login-banner : enable
In the GUI, to verify the content of the post-login disclaimer message:
1) go to 'System' -&gt; 'Replacement Messages'
2) from the top right side, select 'Extended View'
3) find 'Post-login Disclaimer Message'</t>
  </si>
  <si>
    <t>Post-Login Banner is set.</t>
  </si>
  <si>
    <t>Post-Login Banner is not set.</t>
  </si>
  <si>
    <t>HAC38</t>
  </si>
  <si>
    <t>HAC38: Warning banner does not exist</t>
  </si>
  <si>
    <t>Network banners are electronic messages that provide notice of legal rights to users of computer networks. From a legal standpoint, banners have four primary functions.
First, banners may be used to generate consent to real-time monitoring under Title III.
Second, banners may be used to generate consent to the retrieval of stored files and records pursuant to ECPA.
Third, in the case of government networks, banners may eliminate any Fourth Amendment "reasonable expectation of privacy" that government employees or other users might otherwise retain in their use of the government's network under O'Connor v.</t>
  </si>
  <si>
    <t>Run the following command in the CLI to enable the post-login-banner:
FG1 # config system global
FG1 (global) # set post-login-banner enable
FG1 (global) # end
FG1 #
In the GUI, to edit the content of the post-login disclaimer message, go to System -&gt; Replace Messages -&gt; Extended View -&gt; "Post-login Disclaimer Message". The edit screen is on the bottom right corner of the page. Click on "Save" after the editing is done.</t>
  </si>
  <si>
    <t>Set the Post-Login Banner. One method to achieve the recommended state is to execute the following:
Run the following command in the CLI to enable the post-login-banner:
FG1 # config system global
FG1 (global) # set post-login-banner enable
FG1 (global) # end
FG1 #
In the GUI, to edit the content of the post-login disclaimer message, go to System -&gt; Replace Messages -&gt; Extended View -&gt; "Post-login Disclaimer Message". The edit screen is on the bottom right corner of the page. Click on "Save" after the editing is done.
The warning banner is compliant with IRS guidelines and contains the following 4 elements:
The system contains US government information
Users’ actions are monitored and audited
Unauthorized use of the system is prohibited 
Unauthorized use of the system is subject to criminal and civil penalties.</t>
  </si>
  <si>
    <t>Fortigate-06</t>
  </si>
  <si>
    <t>In the CLI, do the following command and check the result of **timezone** filed in the output
FGT1 # get system global
timezone : (GMT-8:00) Pacific Time (US &amp; Canada)
Or from GUI, do the following:
1) login to FortiGate
2) Go to 'System' -&gt; 'Settings'.
3) Time Zone and NTP settings are under 'System Time'</t>
  </si>
  <si>
    <t>Timezone is properly configured.</t>
  </si>
  <si>
    <t>Timezone is not properly configured.</t>
  </si>
  <si>
    <t>In this example, we will set Eastern Timezone (GMT-5:00) for the Fortigate. Each timezone will have its corresponding ID. To find the correct ID, when you type in the command "set timezone ", also type the question mark ? to list all of the available timezones and their IDs. The ID of the Eastern Timezone is 12
In the CLI:
FGT1 # config system global
FGT1 (global) # set timezone 12
FGT1 (global) # end
FGT1 #
In the GUI, do the following:
1) after login to FortiGate, go to System -&gt; Settings
2) select (GMT-5:00) Eastern Time (US &amp; Canada) under System Time</t>
  </si>
  <si>
    <t>Configure timezone properly. One method to achieve the recommended state is to execute the following:
In this example, we will set Eastern Timezone (GMT-5:00) for the Fortigate. Each timezone will have its corresponding ID. To find the correct ID, when you type in the command "set timezone ", also type the question mark ? to list all of the available timezones and their IDs. The ID of the Eastern Timezone is 12
In the CLI:
FGT1 # config system global
FGT1 (global) # set timezone 12
FGT1 (global) # end
FGT1 #
In the GUI, do the following:
1) after login to fortigate, go to System -&gt; Settings
2) select (GMT-5:00) Eastern Time (US &amp; Canada) under System Time</t>
  </si>
  <si>
    <t>Fortigate-07</t>
  </si>
  <si>
    <t>Configure the correct system time through NTP</t>
  </si>
  <si>
    <t>You can either manually set the FortiOS system time, or configure the device to automatically keep its system time correct by synchronizing with a Network Time Protocol (NTP) server.
These settings enable the use of primary and secondary NTP servers to provide redundancy in case of a failure involving the primary NTP server.</t>
  </si>
  <si>
    <t>In the CLI:
FGT1 # diag sys ntp status
synchronized: yes, ntpsync: enabled, server-mode: enabled
ipv4 server(ntp2.fortiguard.com) 208.91.114.23 -- reachable(0xff) S:3 T:54
server-version=4, stratum=1
reference time is e12361d5.f27e0322 -- UTC Wed Sep 11 12:06:45 2019
clock offset is -0.001569 sec, root delay is 0.000000 sec
root dispersion is 0.010269 sec, peer dispersion is 19 msec
ipv4 server(ntp1.fortiguard.com) 208.91.115.123 -- reachable(0xff) S:3 T:54 selected
server-version=4, stratum=1
reference time is e12361d4.4f8b22a5 -- UTC Wed Sep 11 12:06:44 2019
clock offset is -0.000652 sec, root delay is 0.000000 sec
root dispersion is 0.010284 sec, peer dispersion is 8 msec
ipv4 server(ntp2.fortiguard.com) 208.91.113.71 -- reachable(0xff) S:3 T:54
server-version=4, stratum=2
reference time is e12361d6.4caf57ab -- UTC Wed Sep 11 12:06:46 2019
clock offset is -0.004814 sec, root delay is 0.000137 sec
root dispersion is 0.011154 sec, peer dispersion is 3 msec
ipv4 server(ntp1.fortiguard.com) 208.91.113.70 -- reachable(0xff) S:3 T:54
server-version=4, stratum=2
reference time is e123617b.c98e2059 -- UTC Wed Sep 11 12:05:15 2019
clock offset is -0.005106 sec, root delay is 0.000122 sec
 root dispersion is 0.013382 sec, peer dispersion is 6 msec</t>
  </si>
  <si>
    <t>The correct system time is configured through NTP.</t>
  </si>
  <si>
    <t>The correct system time is not  configured through NTP.</t>
  </si>
  <si>
    <t>NTP enables the device to maintain accurate time and date when receiving updates from a reliable NTP server. Accurate timestamps are critical when correlating events with other systems, troubleshooting, or performing investigative work. Logs and certain cryptographic functions, such as those utilizing certificates, rely on accurate time and date parameters. In addition, rules referencing a Schedule object will not function as intended if the device’s time and date are incorrect. For additional security, authenticated NTP can be utilized. If Symmetric Key authentication is selected, only SHA1 should be used, as MD5 is considered severely compromised.</t>
  </si>
  <si>
    <t>You can only customize NTP setting using CLI. In this example, well assign pool.ntp.org as primary NTP server and 1.1.1.1 as secondary NTP server.
FGT1 # config system ntp
FGT1 (ntp) # set type custom
FGT1 (ntp) # config ntpserver
FGT1 (ntpserver) # edit 1
FGT1 (1) # set server pool.ntp.org
FGT1 (1) # next
FGT1 (ntpserver) # edit 2
FGT1 (2) # set server 1.1.1.1
FGT1 (2) # end
FGT1 (ntp) # end
FGT1 #</t>
  </si>
  <si>
    <t>Configure the correct system time through NTP. One method to achieve the recommended state is to execute the following: 
You can only customize NTP setting using CLI. In this example, well assign pool.ntp.org as primary NTP server and 1.1.1.1 as secondary NTP server.
FGT1 # config system ntp
FGT1 (ntp) # set type custom
FGT1 (ntp) # config ntpserver
FGT1 (ntpserver) # edit 1
FGT1 (1) # set server pool.ntp.org
FGT1 (1) # next
FGT1 (ntpserver) # edit 2
FGT1 (2) # set server 1.1.1.1
FGT1 (2) # end
FGT1 (ntp) # end
FGT1 #</t>
  </si>
  <si>
    <t>Fortigate-08</t>
  </si>
  <si>
    <t>Set hostname</t>
  </si>
  <si>
    <t>In CLI
get system global
hostname : FG1
In GUI, go to 'System' -&gt; 'Settings', check the field 'Hostname'</t>
  </si>
  <si>
    <t>The hostname is set.</t>
  </si>
  <si>
    <t>The hostname is not set.</t>
  </si>
  <si>
    <t>In CLI, set the hostname to New_FGT1 as follows:
FGT1 # config system global
FGT1 (global) # set hostname "New_FGT1"
FGT1 (global) # end
New_FGT1 #
or In GUI, go to System -&gt; Settings, update the field Hostname with the new hostname, and click "Apply"</t>
  </si>
  <si>
    <t>Set hostname. One method to achieve the recommended state is to execute the following:
In CLI, set the hostname to New_FGT1 as follows:
FGT1 # config system global
FGT1 (global) # set hostname "New_FGT1"
FGT1 (global) # end
New_FGT1 #
or In GUI, go to System -&gt; Settings, update the field Hostname with the new hostname, and click "Apply"</t>
  </si>
  <si>
    <t>To close this finding, please provide a screenshot showing the hostname is set with the agency's CAP.</t>
  </si>
  <si>
    <t>Fortigate-09</t>
  </si>
  <si>
    <t xml:space="preserve">Authenticator Management </t>
  </si>
  <si>
    <t>Enable password policy</t>
  </si>
  <si>
    <t>It is important to use secure and complex passwords for preventing unauthorized access to the FortiGate device.</t>
  </si>
  <si>
    <t>currently implemented password policy can be shown from GUI or CLI
From CLI, type
get system password-policy 
From GUI,
Or from GUI as follows:
1) log in to FortiGate with a user with at least read-only privileges 
2) Go to 'System' -&gt; 'Settings'
3) find and check the status of the 'password Policy' Section</t>
  </si>
  <si>
    <t>Password Policy is enabled.</t>
  </si>
  <si>
    <t>Password Policy is not enabled.</t>
  </si>
  <si>
    <t>Changed password length from 8 to 14</t>
  </si>
  <si>
    <t>Attackers can use Brute force password software to launch more than just dictionary attacks. such Attacks can discover common passwords where a letter is replaced by a number or symbol.</t>
  </si>
  <si>
    <t xml:space="preserve">can be modified from CLI or GUI
From CLI, do the following:
config system password-policy
set status enable
set apply-to admin-password IPsec-presaged-key
set minimum-length 14
set min-lower-case-letter 1
set min-upper-case-letter 1
set min-non-alphanumeric 1
set min-number 1
set expire-status enable
set expire-day 90
set reuse-password disable
end
or From GUI, do the following
1) log in to FortiGate as Super Admin
2) Go to System -&gt; Settings
3) find the password Policy Section
4) Default Password scope is Off, change it to Both
5) set Minimum length to 14
6) Enable Character requirements
7) set minimum 1 in the field of Upper Case, Lower Case, Numbers (0-9) and Special
8) Disable Allow password reuse
9) Enable Password expiration and set it to 90
</t>
  </si>
  <si>
    <t>Enable password policy. One method to achieve the recommended state is to execute the following:
From CLI, do the following:
config system password-policy
set status enable
set apply-to admin-password ipsec-preshared-key
set minimum-length 14
set min-lower-case-letter 1
set min-upper-case-letter 1
set min-non-alphanumeric 1
set min-number 1
set expire-status enable
set expire-day 90
set reuse-password disable
end
or From GUI, do the following
1) log in to FortiGate as Super Admin
2) Go to System -&gt; Settings
3) find the password Policy Section
4) Default Password scope is Off, change it to Both
5) set Minimum length to 14
6) Enable Character requirements
7) set minimum 1 in the filed of Upper Case, Lower Case, Numbers (0-9) and Special
8) Disable Allow password reuse
9) Enable Password expiration and set it to 90</t>
  </si>
  <si>
    <t>To close this finding, please provide a screenshot showing password policy is enabled with the agency's CAP.</t>
  </si>
  <si>
    <t>Fortigate-10</t>
  </si>
  <si>
    <t>Configure administrator password retries and lockout time</t>
  </si>
  <si>
    <t>Failed login attempts can indicate malicious attempts to gain access to your network. To prevent this security risk, FortiGate is preconfigured to limit the number of failed administrator login attempts. After the maximum number of failed login attempts is reached, access to the account is blocked for the configured lockout period.</t>
  </si>
  <si>
    <t>To check the lockout options, from CLI:
get system global
from the output, check the value of the below fields
**admin-lockout-threshold** and **admin-lockout-duration**</t>
  </si>
  <si>
    <t>The administrator password retries and lockout time are configured.</t>
  </si>
  <si>
    <t>The administrator password retries and lockout time are not configured.</t>
  </si>
  <si>
    <t>Changed lockout time from 60 to 900 sec.</t>
  </si>
  <si>
    <t>When you login and fail to enter the correct password you could be a valid user, or a hacker attempting to gain access. For this reason, best practices dictate to limit the number of failed attempts to login before a lockout period where you cannot login for a certain period of time.
lockout period will minimize the hacker attempts to gain access to firewall.</t>
  </si>
  <si>
    <t>To configure the lockout options, from CLI:
config system global
set admin-lockout-threshold 3
set admin-lockout-duration 900
end</t>
  </si>
  <si>
    <t>Configure administrator password retries and lockout time. One method to achieve the recommended state is to execute the following:
To configure the lockout options, from CLI:
config system global
set admin-lockout-threshold 3
set admin-lockout-duration 60
end</t>
  </si>
  <si>
    <t>To close this finding, please provide a screenshot showing administrator password retries and lockout time are configured with the agency's CAP.</t>
  </si>
  <si>
    <t>Fortigate-11</t>
  </si>
  <si>
    <t>Disable SNMP</t>
  </si>
  <si>
    <t>on CLI, run the following commands to check whether SNMP agent is disabled.
FGT1 # config system SNMP sysinfo
FGT1 (sysinfo) # show full
config system SNMP sysinfo
set status disable
end
On the GUI, select System -&gt; SNMP, make sure that SNMP Agent is disabled.</t>
  </si>
  <si>
    <t>On the CLI, run the following command to disable the agent
FGT1 # config system snmp sysinfo
FGT1 (sysinfo) # set status disable
FGT1 (sysinfo) # end
On the GUI, select System -&gt; SNMP, disable SNMP agent</t>
  </si>
  <si>
    <t>Disable SNMP. One method to achieve the recommended state is to execute the following:
On the CLI, run the following command to disable the agent
FGT1 # config system snmp sysinfo
FGT1 (sysinfo) # set status disable
FGT1 (sysinfo) # end
On the GUI, select System -&gt; SNMP, disable SNMP agent</t>
  </si>
  <si>
    <t>Fortigate-12</t>
  </si>
  <si>
    <t>Change default admin password</t>
  </si>
  <si>
    <t>Before deploying any new FortiGate, it is important to change the password of the default admin account.
It is also recommended that you change even the user name of the default admin account; however, since you cannot change the user name of an account that is currently in use, a second administrator account must be created in order to do this.</t>
  </si>
  <si>
    <t>Using both CLI and GUI, in the username field put in "admin", leave the password field blank and proceed. If it's checked out, it means that the default password is still in place and needs to be changed.</t>
  </si>
  <si>
    <t>The default admin password is changed.</t>
  </si>
  <si>
    <t>The default admin password is not changed.</t>
  </si>
  <si>
    <t>Default credentials are well documented by most vendors including Fortinet. Therefore, it will be one of the first things that will be tried to illegally gain access to the system.</t>
  </si>
  <si>
    <t>In the CLI, to change the password of account "admin"
FG1 # config system admin
FG1 (admin) # edit "admin"
FG1 (admin) # set password &lt;your passwords&gt;
FG1 (admin) # end
FG1 #
To change the default password in the GUI:
1) Login to FortiGate with admin account
2) Go to System &gt; Administrators.
3) Edit the admin account.
4) Click Change Password.
5) If applicable, enter the current password in the Old Password field.
6) Enter a password in the New Password field, then enter it again in the Confirm Password field.
7) Click OK.</t>
  </si>
  <si>
    <t>Change default admin password. One method to achieve the recommended state is to execute the following:
In the CLI, to change the password of account "admin"
FG1 # config system admin
FG1 (admin) # edit "admin"
FG1 (admin) # set password &lt;your passwords&gt;
FG1 (admin) # end
FG1 #
To change the default password in the GUI:
1) Login to FortiGate with admin account
2) Go to System &gt; Administrators.
3) Edit the admin account.
4) Click Change Password.
5) If applicable, enter the current password in the Old Password field.
6) Enter a password in the New Password field, then enter it again in the Confirm Password field.
7) Click OK.</t>
  </si>
  <si>
    <t>To close this finding, please provide a screenshot showing default admin password is changed with the agency's CAP.</t>
  </si>
  <si>
    <t>Fortigate-13</t>
  </si>
  <si>
    <t>Enable all the login accounts having specific trusted hosts</t>
  </si>
  <si>
    <t>Configure an administrative account to be accessible only to someone who is using a trusted host. You can set a specific IP address for the trusted host or use a subnet.</t>
  </si>
  <si>
    <t>This example is to check if trusted hosts option is enabled for account "test_admin" and which trusted hosts are in the list
FG1 # config system admin
FG1 (admin) # edit "test_admin"
FG1 (test_admin) # show
config system admin
edit "test_admin"
set trusthost1 10.0.0.0 255.255.255.0 
set trusthost2 192.168.10.0 255.255.255.0
next
end 
In the web GUI, go to 
System -&gt; Administrators, select the account and click on edit. In the account setting page, make sure that "Restrict login to trusted hosts" are enabled and all the allowed hosts / subnets are in the list of trusted Host. Please take note that certain versions of FortiOS will only show the first 3 trusted hosts in the list. If you want to see more, you have to click on the "+" sign as if you're adding a new item into the list. Keep clicking until you see an empty field of trusted host. That's when you know that you have reached the bottom of the list.</t>
  </si>
  <si>
    <t>All the login accounts having specific trusted hosts are enabled.</t>
  </si>
  <si>
    <t>All the login accounts having specific trusted hosts are not enabled.</t>
  </si>
  <si>
    <t>Access to a firewall to perform administrative tasks should only come from specific network segments reserved for administrators only. This additional layer of security ensure that no one from anywhere else on the network able to login even with correct credentials.</t>
  </si>
  <si>
    <t>To remove a trusted host item from the list in CLI
FG1 # config system admin
FG1 (admin) # edit "test_admin"
FG1 (test_admin) # unset trusthost1
FG1 (test_admin) # end
FG1 #
To add a trusted host into the list in CLI
FG1 # config system admin
FG1 (admin) # edit "test_admin"
FG1 (test_admin) # set trusthost6 1.1.1.1 255.255.255.255
FG1 (test_admin) # end
FG1 #
Before adding an item, please make sure that it does not already exist. For example, if trusthost3 is already in the list, using it again will over-ride the existing host/network.
In the web GUI, go to 
System -&gt; Administrators, select the account and click on edit. In the account setting page, make sure that "Restrict login to trusted hosts" are enabled and all the allowed hosts / subnets are in the list of trusted Host. Please take note that certain versions of FortiOS will only show the first 3 trusted hosts in the list. If you want to see more, you have to click on the "+" sign as if your adding a new item into the list. Keep clicking until you see an empty field of trusted host. Thats when you know that you have reached the bottom of the list. To add another trusted host, fill in the empty field of the new "Trusted Host". To remove a trusted host, simply erase everything in the field of that corresponding host.</t>
  </si>
  <si>
    <t>Enable all the login accounts having specific trusted hosts. One method to achieve the recommended state is to execute the following:
To remove a trusted host item from the list in CLI
FG1 # config system admin
FG1 (admin) # edit "test_admin"
FG1 (test_admin) # unset trusthost1
FG1 (test_admin) # end
FG1 #
To add a trusted host into the list in CLI
FG1 # config system admin
FG1 (admin) # edit "test_admin"
FG1 (test_admin) # set trusthost6 1.1.1.1 255.255.255.255
FG1 (test_admin) # end
FG1 #
Before adding an item, please make sure that it does not already exist. For example, if trusthost3 is already in the list, using it again will over-ride the existing host/network.
In the web GUI, go to 
System -&gt; Administrators, select the account and click on edit. In the account setting page, make sure that "Restrict login to trusted hosts" are enabled and all the allowed hosts / subnets are in the list of trusted Host. Please take note that certain versions of FortiOS will only show the first 3 trusted hosts in the list. If you want to see more, you have to click on the "+" sign as if youre adding a new item into the list. Keep clicking until you see an empty field of trusted host. Thats when you know that you have reached the bottom of the list. To add another trusted host, fill in the empty field of the new "Trusted Host". To remove a trusted host, simply erase everything in the field of that corresponding host.</t>
  </si>
  <si>
    <t>To close this finding, please provide a screenshot showing all the login accounts having specific trusted hosts are enabled with the agency's CAP.</t>
  </si>
  <si>
    <t>Fortigate-14</t>
  </si>
  <si>
    <t>Assign the admin accounts with different privileges having their correct profiles</t>
  </si>
  <si>
    <t>Verify that users with access to the Fortinet should only have the minimum privileges required for that particular user.</t>
  </si>
  <si>
    <t>There are 2 stages to audit. 
Stage 1: verify the profile**. Here is how to verify in the CLI:
FGT1 # config system accprofile
FGT1 (accprofile) # edit "tier_1"
FGT1 (tier_1) # show full
config system accprofile
edit "tier_1"
set comments ''
set secfabgrp read
set ftviewgrp read
set authgrp none
set sysgrp none
set netgrp read
set loggrp none
set fwgrp custom
set vpngrp none
set utmgrp none
set wifi none
set admintimeout-override disable
config fwgrp-permission
set policy none
set address none
set service none
set schedule none
end
next
end
FGT1 (tier_1) #
If the following privileges are set to "custom", please also check the sub-privileges of the customized ones to make sure that only the right privileges are allowed: fwgrp, sysgrp, netgrp, loggrp, utmgrpset.
In the GUI, go to 
System -&gt; Admin Profiles, select the profile and click on "Edit".
Stage 2: verify the admin accounts**. In the CLI:
FGT1 #config system admin
FGT1 (admin) # edit "support1"
FGT1 (support1) # show full
config system admin
edit "support1"
set accprofile "tier_1"
next
end
In the GUI, go to 
System -&gt; Administrators, select the account and click "Edit"</t>
  </si>
  <si>
    <t>The admin accounts with different privileges have their correct profiles assigned.</t>
  </si>
  <si>
    <t>The admin accounts with different privileges does not have their correct profiles assigned.</t>
  </si>
  <si>
    <t>In some organizations, there are needs to create different levels of administrative accounts. For example, technicians from tier 1 support should not have total access to the system as compared with a tier 3 support.</t>
  </si>
  <si>
    <t>In this example, I would like to provide the profile "tier_1" the ability to view and modify address objects. This sub-privilege is under fwgrp privilege.
In CLI
FGT1 # config system accprofile
FGT1 (accprofile) # edit "tier_1"
FGT1 (tier_1) # set fwgrp custom
FGT1 (tier_1) # config fwgrp-permission
FGT1 (fwgrp-permission) # set address read-write
FGT1 (fwgrp-permission) # end
FGT1 (tier_1) # end
FGT1 #
For the GUI, go to 
System -&gt; Admin Profiles, select "tier_1" and click "Edit". On "Firewall", click on "Custom" and then click on "Read/Write" option for "Address".
In the next example, I would like to assign the profile "tier_1" to the account "support1".
In the CLI
FGT1 # config system admin
FGT1 (admin) # edit "support1"
FGT1 (support1) # set accprofile "tier_1"
FGT1 (support1) # end
FGT1 #
For the GUI, go to 
System -&gt; Administrators, select "support1" and click "Edit". Under "Administrator Profile", select "tier_1".</t>
  </si>
  <si>
    <t>Assign the admin accounts with different privileges having their correct profiles. One method to achieve the recommended state is to execute the following:
In this example, I would like to provide the profile "tier_1" the ability to view and modify address objects. This sub-privilege is under fwgrp privilege.
In CLI
FGT1 # config system accprofile
FGT1 (accprofile) # edit "tier_1"
FGT1 (tier_1) # set fwgrp custom
FGT1 (tier_1) # config fwgrp-permission
FGT1 (fwgrp-permission) # set address read-write
FGT1 (fwgrp-permission) # end
FGT1 (tier_1) # end
FGT1 #
For the GUI, go to 
System -&gt; Admin Profiles, select "tier_1" and click "Edit". On "Firewall", click on "Custom" and then click on "Read/Write" option for "Address".
In the next example, I would like to assign the profile "tier_1" to the account "support1".
In the CLI
FGT1 # config system admin
FGT1 (admin) # edit "support1"
FGT1 (support1) # set accprofile "tier_1"
FGT1 (support1) # end
FGT1 #
For the GUI, go to 
System -&gt; Administrators, select "support1" and click "Edit". Under "Administrator Profile", select "tier_1".</t>
  </si>
  <si>
    <t>To close this finding, please provide a screenshot showing admin accounts with different privileges have their correct profiles assigned with the agency's CAP.</t>
  </si>
  <si>
    <t>Fortigate-15</t>
  </si>
  <si>
    <t>Configure idle timeout time</t>
  </si>
  <si>
    <t>The idle timeout period is the amount of time that an administrator will stay logged in to the GUI without any activity.</t>
  </si>
  <si>
    <t>To check the idle timeout in the GUI:
1) Login to FortiGate
2) Go to 'System' &gt; 'Settings'.
3) In the 'Administration Settings' section, check the 'Idle timeout' value in minutes.
To check the idle timeout in the CLI:
get system global
check the value of **admintimeout** in minutes</t>
  </si>
  <si>
    <t>The idle timeout time is configured.</t>
  </si>
  <si>
    <t>The idle timeout time is not  configured.</t>
  </si>
  <si>
    <t>Changed idle timeout from 5 to 15 mins</t>
  </si>
  <si>
    <t>2.4.4</t>
  </si>
  <si>
    <t>Best practice dictates settings admin idle timeout to prevent the risk of unauthorized access to the device by preventing someone from using a logged-in GUI on a PC that has been left unattended.</t>
  </si>
  <si>
    <t>To change the idle timeout in the GUI:
1) Login to FortiGate with Super Admin privileges
2) Go to System &gt; Settings.
3) In the Administration Settings section, set the Idle timeout value to 15 minutes by typing 15.
4) Click Apply.
To change the idle timeout in the CLI:
config system global
set admintimeout 15
end</t>
  </si>
  <si>
    <t>Configure idle timeout time. One method to achieve the recommended state is to execute the following:
To change the idle timeout in the GUI:
1) Login to FortiGate with Super Admin privileges
2) Go to System &gt; Settings.
3) In the Administration Settings section, set the Idle timeout value to 15 minutes by typing 15.
4) Click Apply.
To change the idle timeout in the CLI:
config system global
set admintimeout 15
end</t>
  </si>
  <si>
    <t>Fortigate-16</t>
  </si>
  <si>
    <t xml:space="preserve">Transmission Confidentiality and Integrity </t>
  </si>
  <si>
    <t>Enable only encrypted access channels</t>
  </si>
  <si>
    <t>Allow only HTTPS access to the GUI and SSH access to the CLI</t>
  </si>
  <si>
    <t>In the CLI, when verifying the network interface, make sure that http and telnet are not in the allow access list
FG1 # config system interface
FG1 (interface) # edit port1
FG1 (port1) # show
config system interface
edit "port1"
set allow access ssh https ping SNMP
next
end
In the web GUI, click on 
Network -&gt; Interfaces, select the interface and click "Edit". In the interface setting page, make sure that HTTP and Telnet are not selected in the section "Administrative Access"</t>
  </si>
  <si>
    <t>Only encrypted access channels are enabled.</t>
  </si>
  <si>
    <t>Only encrypted access channels are not enabled.</t>
  </si>
  <si>
    <t>2.4.5</t>
  </si>
  <si>
    <t>By only allowing encrypted access, we are making it harder to use "Man in the Middle" attack to sniff login credentials.</t>
  </si>
  <si>
    <t>If HTTP or Telnet is in the allow access list, you will have to set that list again with the same elements except for http or telnet
FG1 # config system interface
FG1 (interface) # edit port1
FG1 (port1) # set allow access ssh https ping SNMP
FG1 (port1) # end
FG1 #
In the web GUI, click on 
Network -&gt; Interfaces, select the interface and click "Edit". In the interface setting page, uncheck HTTP and Telnet in the section "Administrative Access".</t>
  </si>
  <si>
    <t>Enable only encrypted access channels. One method to achieve the recommended state is to execute the following:
If HTTP or Telnet is in the allowaccess list, you will have to set that list again with the same elements except for http or telnet
FG1 # config system interface
FG1 (interface) # edit port1
FG1 (port1) # set allowaccess ssh https ping snmp
FG1 (port1) # end
FG1 #
In the web GUI, click on 
Network -&gt; Interfaces, select the interface and click "Edit". In the interface setting page, uncheck HTTP and Telnet in the section "Administrative Access".</t>
  </si>
  <si>
    <t>To close this finding, please provide a screenshot showing only encrypted access channels are enabled with the agency's CAP.</t>
  </si>
  <si>
    <t>Fortigate-17</t>
  </si>
  <si>
    <t>Apply Local-in Policies</t>
  </si>
  <si>
    <t>Configure Local-in Policies to control inbound traffic that is destined to a FortiGate interface.</t>
  </si>
  <si>
    <t>To review Local-in Policies you can enable the feature to see them in the GUI by going to 
System &gt; Feature Visibility and turning on "Local-in policies" under the Additional Features Section. This will then add the section under "Policies and Objects" there will now be a section for "Local-in Policies"
It can also be viewed through the CLI:
config firewall local-in-policy 
show</t>
  </si>
  <si>
    <t>Local-in Policies are applied.</t>
  </si>
  <si>
    <t>Local-in Policies are not applied.</t>
  </si>
  <si>
    <t>2.4.6</t>
  </si>
  <si>
    <t>Local-in Policies allow for more granular and specific control of all types of traffic that are destined for a FortiGate interface. They are not limited to management only protocols so they can extend past "trusted host" configurations and can be configured with source and destination addresses as well as services specifically.</t>
  </si>
  <si>
    <t>Local-in Policies can only be configured through the CLI:
config firewall {local-in-policy | local-in-policy6}
edit &lt;policy number&gt;
set into &lt;interface&gt;
set srcaddr &lt;source_address&gt; [source_address] ...
set dstaddr &lt;destination_address&gt; [destination_address] ...
set action {accept | deny}
set service &lt;service_name&gt; [service_name] ...
set schedule &lt;schedule_name&gt;
set comments &lt;string&gt;
next
end
For example, to prevent the source subnet 10.10.10.0/24 from pinging port1, but allow administrative access for PING on port1:
config firewall address
edit "10.10.10.0"
set subnet 10.10.10.0 255.255.255.0
next
end
config firewall local-in-policy
edit 1
set intf "port1"
set srcaddr "10.10.10.0"
set dstaddr "all"
set service "PING"
set schedule "always"
next
end</t>
  </si>
  <si>
    <t>Apply Local-in Policies. One method to achieve the recommended state is to execute the following:
Local-in Policies can only be configured through the CLI:
config firewall {local-in-policy | local-in-policy6}
edit &lt;policy_number&gt;
set intf &lt;interface&gt;
set srcaddr &lt;source_address&gt; [source_address] ...
set dstaddr &lt;destination_address&gt; [destination_address] ...
set action {accept | deny}
set service &lt;service_name&gt; [service_name] ...
set schedule &lt;schedule_name&gt;
set comments &lt;string&gt;
next
end
For example, to prevent the source subnet 10.10.10.0/24 from pinging port1, but allow administrative access for PING on port1:
config firewall address
edit "10.10.10.0"
set subnet 10.10.10.0 255.255.255.0
next
end
config firewall local-in-policy
edit 1
set intf "port1"
set srcaddr "10.10.10.0"
set dstaddr "all"
set service "PING"
set schedule "always"
next
end</t>
  </si>
  <si>
    <t>To close this finding, please provide a screenshot showing local-in policies are applied with the agency's CAP.</t>
  </si>
  <si>
    <t>Fortigate-18</t>
  </si>
  <si>
    <t>System Monitoring</t>
  </si>
  <si>
    <t>Enable Monitor Interfaces for High Availability Devices</t>
  </si>
  <si>
    <t>Configure Interface Monitoring within High Availability settings, Interface Monitoring should be enabled on all critical interfaces.</t>
  </si>
  <si>
    <t>To Validate from GUI:
go to System - &gt; HA
Under "Monitor Interfaces" validate all applicable interfaces are selected
select "OK"
To Validate from CLI:
FGT1 # config system ha
FGT1 (ha) # show
config system ha
set group-name "FGT-HA"
set mode a-p
set password ENC enrwD467hJmO6j6YW/l6FEOa1YNVYdo8Z5mCcTDEKUFpOVXcNYnPBmQDGX//ViXk6TkwNH0il5aJr/fZY25lq+husndQHZVWp2LIlXmCv/n81U43nkZUWaIKvqkellGFbhv0/IHoOLzQPCsVcBbyrsgoprYMvh6w7F06+nRriBtMNQxpiTE+12xAHz7lA3EoYZzf8A==
set override disable
set monitor "port6" "port7" ###Validate proper interfaces are present
end</t>
  </si>
  <si>
    <t>The Monitor Interfaces for High Availability Devices is enabled.</t>
  </si>
  <si>
    <t>With Interface Monitoring enabled on devices failover can occur if there are physical media issues or issues with the specific port that the FortiGate is connected to.</t>
  </si>
  <si>
    <t>To Remediate from GUI:
go to System - &gt; HA
Under "Monitor Interfaces" select all applicable interfaces.
select "OK"
To Validate from CLI:
FGT1 # config system ha
FGT1 (ha) # set monitor "port6" "port7"
FGT1 (ha) # show ###To Review changes to monitored interfaces before applying
config system ha
set group-name "FGT-HA"
set mode a-p
set password ENC enrwD467hJmO6j6YW/l6FEOa1YNVYdo8Z5mCcTDEKUFpOVXcNYnPBmQDGX//ViXk6TkwNH0il5aJr/fZY25lq+husndQHZVWp2LIlXmCv/n81U43nkZUWaIKvqkellGFbhv0/IHoOLzQPCsVcBbyrsgoprYMvh6w7F06+nRriBtMNQxpiTE+12xAHz7lA3EoYZzf8A==
set override disable
set monitor "port6" "port7" 
end</t>
  </si>
  <si>
    <t>Enable Monitor Interfaces for High Availability Devices. One method to achieve the recommended state is to execute the following:
To Remediate from GUI:
go to System - &gt; HA
Under "Monitor Interfaces" select all applicable interfaces.
select "OK"
To Validate from CLI:
FGT1 # config system ha
FGT1 (ha) # set monitor "port6" "port7"
FGT1 (ha) # show ###To Review changes to monitored interfaces before applying
config system ha
set group-name "FGT-HA"
set mode a-p
set password ENC enrwD467hJmO6j6YW/l6FEOa1YNVYdo8Z5mCcTDEKUFpOVXcNYnPBmQDGX//ViXk6TkwNH0il5aJr/fZY25lq+husndQHZVWp2LIlXmCv/n81U43nkZUWaIKvqkellGFbhv0/IHoOLzQPCsVcBbyrsgoprYMvh6w7F06+nRriBtMNQxpiTE+12xAHz7lA3EoYZzf8A==
set override disable
set monitor "port6" "port7" 
end</t>
  </si>
  <si>
    <t>To close this finding, please provide a screenshot showing the monitor interfaces for high availability devices is enabled with the agency's CAP.</t>
  </si>
  <si>
    <t>Fortigate-19</t>
  </si>
  <si>
    <t>Configure HA Reserved Management Interface</t>
  </si>
  <si>
    <t>Ensure Reserved Management Interfaces are configured on HA devices</t>
  </si>
  <si>
    <t>Review through the GUI:
go to System -&gt; HA edit the "Master" device and verify that "Management Interface Reservation" is selected and there is an interface, and gateway defined
Review through the CLI:
FGT1 #config system ha
FGT1 (ha) # show
config system ha
set group-name "FGT-HA"
set mode a-p
set password ENC enrwD467hJmO6j6YW/l6FEOa1YNVYdo8Z5mCcTDEKUFpOVXcNYnPBmQDGX//ViXk6TkwNH0il5aJr/fZY25lq+husndQHZVWp2LIlXmCv/n81U43nkZUWaIKvqkellGFbhv0/IHoOLzQPCsVcBbyrsgoprYMvh6w7F06+nRriBtMNQxpiTE+12xAHz7lA3EoYZzf8A==
set ha-mgmt-status enable 
config ha-mgmt-interfaces
edit 1
set interface "port6"
set gateway 10.10.10.1
next
end
set override disable
end
Validate that set ha-mgmt-status is enable
and that config ha-mgmt-interfaces has at least one entry with an interface and gateway defined</t>
  </si>
  <si>
    <t>The HA Reserved Management Interface is configured.</t>
  </si>
  <si>
    <t>The HA Reserved Management Interface is not  configured.</t>
  </si>
  <si>
    <t>To be able to access both the primary and secondary firewalls in an HA cluster Reserved Management Interfaces need to be configured to prevent them from syncing with HA and sharing a virtual MAC address</t>
  </si>
  <si>
    <t>Remediate through the GUI:
go to System -&gt; HA edit the "Master" device and enable "Management Interface Reservation" once this is enabled select an an interface, and configure the appropriate gateway.
Remediate through the CLI:
FGT1 #config system ha
FGT1 (ha) # set ha-mgmt-status enable 
FGT1 (ha) # config ha-mgmt-interfaces 
FGT1 (ha-mgmt-interfaces) # edit 1
new entry 1 added
FGT1 (1) # set interface port6
FGT1 (1) # set gateway 10.10.10.1
FGT1 (1) # end
FGT1 (ha) # show
config system ha
set group-name "FGT-HA"
set mode a-p
set password ENC enrwD467hJmO6j6YW/l6FEOa1YNVYdo8Z5mCcTDEKUFpOVXcNYnPBmQDGX//ViXk6TkwNH0il5aJr/fZY25lq+husndQHZVWp2LIlXmCv/n81U43nkZUWaIKvqkellGFbhv0/IHoOLzQPCsVcBbyrsgoprYMvh6w7F06+nRriBtMNQxpiTE+12xAHz7lA3EoYZzf8A==
set ha-mgmt-status enable 
config ha-mgmt-interfaces
edit 1
set interface "port6"
set gateway 10.10.10.1
next
end
set override disable
end
FGT1 (ha) # end</t>
  </si>
  <si>
    <t>Configure HA Reserved Management Interface. One method to achieve the recommended state is to execute the following:
Remediate through the GUI:
go to System -&gt; HA edit the "Master" device and enable "Management Interface Reservation" once this is enabled select an an interface, and configure the appropriate gateway.
Remediate through the CLI:
FGT1 #config system ha
FGT1 (ha) # set ha-mgmt-status enable 
FGT1 (ha) # config ha-mgmt-interfaces 
FGT1 (ha-mgmt-interfaces) # edit 1
new entry 1 added
FGT1 (1) # set interface port6
FGT1 (1) # set gateway 10.10.10.1
FGT1 (1) # end
FGT1 (ha) # show
config system ha
set group-name "FGT-HA"
set mode a-p
set password ENC enrwD467hJmO6j6YW/l6FEOa1YNVYdo8Z5mCcTDEKUFpOVXcNYnPBmQDGX//ViXk6TkwNH0il5aJr/fZY25lq+husndQHZVWp2LIlXmCv/n81U43nkZUWaIKvqkellGFbhv0/IHoOLzQPCsVcBbyrsgoprYMvh6w7F06+nRriBtMNQxpiTE+12xAHz7lA3EoYZzf8A==
set ha-mgmt-status enable 
config ha-mgmt-interfaces
edit 1
set interface "port6"
set gateway 10.10.10.1
next
end
set override disable
end
FGT1 (ha) # end</t>
  </si>
  <si>
    <t>To close this finding, please provide a screenshot showing the HA Reserved Management Interface is configured with the agency's CAP.</t>
  </si>
  <si>
    <t>Fortigate-20</t>
  </si>
  <si>
    <t>Ensure that policies do not use  "ALL" as Service</t>
  </si>
  <si>
    <t>We want to make sure that all security policies in effect clearly state which protocols / services they are allowing.</t>
  </si>
  <si>
    <t>In CLI:
FGT1 # config firewall policy
FGT1 (policy) # show
TEST-FG-Third (policy) # show
config firewall policy
edit 1
set uuid d0eed832-bb73-51e6-c3da-3cd2ec201608
set srcintf "internal"
set dstintf "wan"
set srcaddr "all"
set dstaddr "all"
set action accept
set schedule "always"
set service "HTTPS" "HTTP"
set ssl-ssh-profile "__tmp_no-inspection"
set nat enable
next
end
In the GUI, 
go to Policy &amp; Objects -&gt; IPv4 Policy.
Make sure that none of the policies use "ALL" as its service</t>
  </si>
  <si>
    <t>Policies do not use  "ALL" as Service.</t>
  </si>
  <si>
    <t>Policies do use  "ALL" as Service.</t>
  </si>
  <si>
    <t>This is to make sure that the firewall do not allow traffic with unauthorized protocols/services by mistakes.</t>
  </si>
  <si>
    <t>In this example, we will modify policy with ID of 2 to change the service from "ALL" to FTP and SNMP
In CLI:
FGT1 # config firewall policy
FGT1 (policy) # edit 2
FGT1 (2) # set service "FTP" "SNMP"
FGT1 (2) # end
FGT1 #
In the GUI, 
click on Policy &amp; Objects -&gt; IPv4 Policy. Select the policy, click "Edit". In the Service section, click on it and select FTP and SNMP. Click OK</t>
  </si>
  <si>
    <t>Ensure that policies do not use  "ALL" as Service. One method to achieve the recommended state is to execute the following:
In this example, we will modify policy with ID of 2 to change the service from "ALL" to FTP and SNMP
In CLI:
FGT1 # config firewall policy
FGT1 (policy) # edit 2
FGT1 (2) # set service "FTP" "SNMP"
FGT1 (2) # end
FGT1 #
In the GUI, 
click on Policy &amp; Objects -&gt; IPv4 Policy. Select the policy, click "Edit". In the Service section, click on it and select FTP and SNMP. Click OK</t>
  </si>
  <si>
    <t>To close this finding, please provide a screenshot showing policies do not use  "ALL" as Service with the agency's CAP.</t>
  </si>
  <si>
    <t>Fortigate-21</t>
  </si>
  <si>
    <t>Ensure firewall policy denying all traffic to/from Tor or malicious server IP addresses using ISDB</t>
  </si>
  <si>
    <t>Firewall policies should include a deny rule for traffic going to/from Tor or malicious server using ISDB (Internet Service Database).</t>
  </si>
  <si>
    <t>Go to "Policy &amp; Objects".
Validate that there is a firewall policy created to block inbound connections from sources named "Tor-Exit.Node", "Tor-Relay.Node", and "Malicious-Malicious.Server" on "All" services.
Validate that there is a firewall policy created to block outbound connections to destination named "Tor-Relay.Node" and "Malicious-Malicious.Server".</t>
  </si>
  <si>
    <t>The firewall policy denying all traffic to/from Tor or malicious server IP addresses using ISDB.</t>
  </si>
  <si>
    <t>The firewall policy does not deny all traffic to/from Tor or malicious server IP addresses using ISDB.</t>
  </si>
  <si>
    <t>FortiGate includes Tor or malicious server related IP address using ISDB. The idea is to filter out malicious traffics using firewall policies as first level filtering. This is done without involving more resource intensive process such as IPS inspection, hence optimizing FortiGate's performance.</t>
  </si>
  <si>
    <t>Review firewall policies and ensure there are:
1) A firewall policy created to block inbound connections with these settings:
From: Any
To: Any
Source: "Tor-Exit.Node", "Tor-Relay.Node", and "Malicious-Malicious.Server"
Destination: all
Schedule: Always
Services: All
Action: Deny
Log Violation Traffic: Enabled
Enable this policy: Enabled
2) A firewall policy created to block outbound connections with these settings:
From: Any
To: Any
Source: All
Destination: "Tor-Relay.Node" and "Malicious-Malicious.Server"
Schedule: Always
Action: Deny
Log Violation Traffic: Enabled
Enable this policy: Enabled</t>
  </si>
  <si>
    <t>Ensure firewall policy denying all traffic to/from Tor or malicious server IP addresses using ISDB. One method to achieve the recommended state is to execute the following:
Review firewall policies and ensure there are:
1) A firewall policy created to block inbound connections with these settings:
From: Any
To: Any
Source: "Tor-Exit.Node", "Tor-Relay.Node", and "Malicious-Malicious.Server"
Destination: all
Schedule: Always
Services: All
Action: Deny
Log Violation Traffic: Enabled
Enable this policy: Enabled
2) A firewall policy created to block outbound connections with these settings:
From: Any
To: Any
Source: All
Destination: "Tor-Relay.Node" and "Malicious-Malicious.Server"
Schedule: Always
Action: Deny
Log Violation Traffic: Enabled
Enable this policy: Enabled</t>
  </si>
  <si>
    <t>To close this finding, please provide a screenshot showing the firewall policy denying all traffic to/from Tor or malicious server IP addresses using ISDB with the agency's CAP.</t>
  </si>
  <si>
    <t>Fortigate-22</t>
  </si>
  <si>
    <t>Enable logging on all firewall policies</t>
  </si>
  <si>
    <t>Logging should be enabled for all firewall policies including the default implicit deny policy.</t>
  </si>
  <si>
    <t>Go to "Policy &amp; Objects" &gt; "Firewall Policy".
Validate that logging is enabled on all firewall policies.</t>
  </si>
  <si>
    <t>Logging is enabled on all firewall policies.</t>
  </si>
  <si>
    <t>Logging is not enabled on all firewall policies.</t>
  </si>
  <si>
    <t>Firewall policies should log for all traffic (both allow and deny policies). This enables SOC or security analyst to do further investigations on security incidents especially on threat hunting or incident response activities. Although there are many data sources that can provide DNS query logs (AD or EDR), but this option should be enabled out of best practice and with assumption that no other data sources is available.</t>
  </si>
  <si>
    <t>Review firewall policies and ensure that:
For allowed policies, "Log Allowed Traffic" is set on "All Sessions" option
For denied policies, "Log Violation Traffic" is enabled.</t>
  </si>
  <si>
    <t>Enable logging on all firewall policies. One method to achieve the recommended state is to execute the following:
Review firewall policies and ensure that:
For allowed policies, "Log Allowed Traffic" is set on "All Sessions" option
For denied policies, "Log Violation Traffic" is enabled.</t>
  </si>
  <si>
    <t>To close this finding, please provide a screenshot showing logging is enabled on all firewall policies with the agency's CAP.</t>
  </si>
  <si>
    <t>Fortigate-23</t>
  </si>
  <si>
    <t>Ensure DNS Filter logs all DNS queries and responses</t>
  </si>
  <si>
    <t>DNS filter should log all DNS queries and responses.</t>
  </si>
  <si>
    <t>GUI:
Go to "Security Profiles" &gt; "DNS Filter" &gt; select DNS Filter profile
Validate that "Log all DNS queries and responses" is enabled.
CLI:
FGT1 # config dnsfilter profile
FGT1 (profile) # show
Validate that "set log-all-domain enable" is configured on DNS Filter profile.</t>
  </si>
  <si>
    <t>The DNS Filter logs all DNS queries and responses.</t>
  </si>
  <si>
    <t>The DNS Filter does not log all DNS queries and responses.</t>
  </si>
  <si>
    <t>4.3</t>
  </si>
  <si>
    <t>4.3.2</t>
  </si>
  <si>
    <t>DNS filter should log all DNS queries and responses (whether if the DNS category is blocked, monitored, or allowed). This enables SOC or security analyst to do further investigations on security incidents especially on threat hunting or incident response activities. Although there are many data sources that can provide DNS query logs (AD or EDR), but this option should be enabled out of best practice and with assumption that no other data sources is available.</t>
  </si>
  <si>
    <t>Review DNS Filter Security Profiles and validate that "Log all DNS queries and responses" is enabled.</t>
  </si>
  <si>
    <t>Ensure DNS Filter logs all DNS queries and responses. One method to achieve the recommended state is to execute the following:
Review DNS Filter Security Profiles and validate that "Log all DNS queries and responses" is enabled.</t>
  </si>
  <si>
    <t>Fortigate-24</t>
  </si>
  <si>
    <t>SI-3</t>
  </si>
  <si>
    <t>Malicious Code Protection</t>
  </si>
  <si>
    <t>Block high risk categories on Application Control,</t>
  </si>
  <si>
    <t>Ensure FortiGate Application Control blocks high risk application to reduce attack surface.</t>
  </si>
  <si>
    <t>GUI: 
Go to "Security Profiles" &gt; "Application Control" &gt; select App Control profile
Validate that "P2P" and "Proxy" category is blocked.</t>
  </si>
  <si>
    <t>The high risk categories on Application Control is blocked.</t>
  </si>
  <si>
    <t>The high risk categories on Application Control is not blocked.</t>
  </si>
  <si>
    <t>4.4</t>
  </si>
  <si>
    <t>4.4.1</t>
  </si>
  <si>
    <t>High risk applications such as those in "P2P" and "Proxy" are known for spreading malwares. Other than that, some of these traffic is encrypted and therefore is able to bypass network security inspection (for those without decryption implemented). Blocking these applications from running eliminates this risk.
If any application that falls under "P2P" and "Proxy" requires to be allowed based on organization's policy, that specific application needs to be under "Monitor" mode in the "Application and Filter Override" configuration.</t>
  </si>
  <si>
    <t>Review Application Control Security Profiles and validate that "P2P" and "Proxy" category is blocked.</t>
  </si>
  <si>
    <t>Block high risk categories on Application Control, One method to achieve the recommended state is to execute the following:
Review Application Control Security Profiles and validate that "P2P" and "Proxy" category is blocked.</t>
  </si>
  <si>
    <t>To close this finding, please provide a screenshot showing the high-risk categories on application control is blocked with the agency's CAP.</t>
  </si>
  <si>
    <t>Fortigate-25</t>
  </si>
  <si>
    <t>Ensure all Application Control related traffic are logged</t>
  </si>
  <si>
    <t>Ensure no category is set to "Allow" on FortiGate Application Control.</t>
  </si>
  <si>
    <t>GUI: 
Go to "Security Profiles" &gt; "Application Control" &gt; select App Control profile
Validate that no "Allow" action is set on any categories.</t>
  </si>
  <si>
    <t>All Application Control related traffic are logged.</t>
  </si>
  <si>
    <t>All Application Control related traffic are not logged.</t>
  </si>
  <si>
    <t>4.4.3</t>
  </si>
  <si>
    <t>Any category that is set as "Allow" on Application Control will not be logged. This creates visibility gap on security investigation. This includes "Unknown Applications" category.</t>
  </si>
  <si>
    <t>Review Application Control Security Profiles and validate that no "Allow" action is set on any categories.</t>
  </si>
  <si>
    <t>Ensure all Application Control related traffic are logged. One method to achieve the recommended state is to execute the following:
Review Application Control Security Profiles and validate that no "Allow" action is set on any categories.</t>
  </si>
  <si>
    <t>Fortigate-26</t>
  </si>
  <si>
    <t>Enable Compromised Host Quarantine</t>
  </si>
  <si>
    <t>Default automation trigger configuration for when a high severity compromised host is detected.</t>
  </si>
  <si>
    <t>GUI
Security Fabric&gt;Automation&gt;
Verify Compromised Host Quarantine is enabled.</t>
  </si>
  <si>
    <t>The Compromised Host Quarantine is enabled.</t>
  </si>
  <si>
    <t>The Compromised Host Quarantine is not enabled.</t>
  </si>
  <si>
    <t>5.1</t>
  </si>
  <si>
    <t>5.1.1</t>
  </si>
  <si>
    <t>By enabling this feature you protect your environment against compromised hosts. Default automation stitch to quarantine a high severity compromised host on FortiAPs, FortiSwitches, and FortiClient EMS.</t>
  </si>
  <si>
    <t>GUI
Security Fabric&gt;Automation
Edit and change Disabled to Enabled
CLI
config system automation-action
edit "Quarantine on FortiSwitch + FortiAP"
 set description "Default automation action configuration for quarantining a MAC address on FortiSwitches and FortiAPs."
set action-type quarantine
next
edit "Quarantine FortiClient EMS Endpoint"
set description "Default automation action configuration for quarantining a FortiClient EMS endpoint device."
set action-type quarantine-forticlient
next
end
config system automation-trigger
edit "Compromised Host - High"
set description "Default automation trigger configuration for when a high severity compromised host is detected."
next
end
config system automation-stitch
edit "Compromised Host Quarantine"
set description "Default automation stitch to quarantine a high severity compromised host on FortiAPs, FortiSwitches, and FortiClient EMS."
set status disable
set trigger "Compromised Host - High"
config actions
edit 1
set action "Quarantine on FortiSwitch + FortiAP"
next
edit 2
set action "Quarantine FortiClient EMS Endpoint"
next
end
next
end</t>
  </si>
  <si>
    <t>Enable Compromised Host Quarantine. One method to achieve the recommended state is to execute the following:
GUI
Security Fabric&gt;Automation
Edit and change Disabled to Enabled
CLI
config system automation-action
edit "Quarantine on FortiSwitch + FortiAP"
 set description "Default automation action configuration for quarantining a MAC address on FortiSwitches and FortiAPs."
set action-type quarantine
next
edit "Quarantine FortiClient EMS Endpoint"
set description "Default automation action configuration for quarantining a FortiClient EMS endpoint device."
set action-type quarantine-forticlient
next
end
config system automation-trigger
edit "Compromised Host - High"
set description "Default automation trigger configuration for when a high severity compromised host is detected."
next
end
config system automation-stitch
edit "Compromised Host Quarantine"
set description "Default automation stitch to quarantine a high severity compromised host on FortiAPs, FortiSwitches, and FortiClient EMS."
set status disable
set trigger "Compromised Host - High"
config actions
edit 1
set action "Quarantine on FortiSwitch + FortiAP"
next
edit 2
set action "Quarantine FortiClient EMS Endpoint"
next
end
next
end</t>
  </si>
  <si>
    <t>To close this finding, please provide a screenshot showing the compromised host quarantine is enabled with the agency's CAP.</t>
  </si>
  <si>
    <t>Test ID #</t>
  </si>
  <si>
    <t>Criticality Rating</t>
  </si>
  <si>
    <t>Issue Code Mapping</t>
  </si>
  <si>
    <t>CIS section #</t>
  </si>
  <si>
    <t>CIS recommendation #</t>
  </si>
  <si>
    <t>Criticality Rating (Do Not Edit)</t>
  </si>
  <si>
    <t>PaloAlto9-01</t>
  </si>
  <si>
    <t>Ensure 'Login Banner' is set</t>
  </si>
  <si>
    <t>Navigate to `Device &gt; Setup &gt; Management &gt; General Settings`.
Verify that `Login Banner` is set appropriately for your organization.</t>
  </si>
  <si>
    <t xml:space="preserve">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 </t>
  </si>
  <si>
    <t>The login banner has not been configured in accordance with IRS Publication 1075 requirements.</t>
  </si>
  <si>
    <t>Updated to IRS Warning banner</t>
  </si>
  <si>
    <t>Navigate to `Device &gt; Setup &gt; Management &gt; General Settings`.
Set `Login Banner` as appropriate for your organization.</t>
  </si>
  <si>
    <t>Configure Interactive logon: Message text for users attempting to log on. One method to achieve the recommended state is to navigate to `Device &gt; Setup &gt; Management &gt; General Settings`.  Set `Login Banner` to a warning banner that is IRS compliant.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</si>
  <si>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PaloAlto9-02</t>
  </si>
  <si>
    <t>Ensure 'Enable Log on High DP Load' is enabled</t>
  </si>
  <si>
    <t>Enable the option 'Enable Log on High DP Load' feature. When this option is selected, a system log entry is created when the device’s packet processing load reaches 100% utilization.</t>
  </si>
  <si>
    <t>Navigate to `Device &gt; Setup &gt; Management &gt; Logging and Reporting Settings &gt; Log Export and Reporting`.
Verify `Enable Log on High DP Load` is `checked`.</t>
  </si>
  <si>
    <t>The 'High DP Load' log on feature has been enabled.</t>
  </si>
  <si>
    <t>The Enable Log on DP Load has not been enabled.</t>
  </si>
  <si>
    <t>When the device’s packet processing load reaches 100%, a degradation in the availability of services accessed through the device can occur. Logging this event can help with troubleshooting system performance.</t>
  </si>
  <si>
    <t>Navigate to `Device &gt; Setup &gt; Management &gt; Logging and Reporting Settings &gt; Log Export and Reporting`.
Set the `Enable Log on High DP Load` box to `checked`.</t>
  </si>
  <si>
    <t>Enable 'Log on High DP Load'. One method to achieve the recommended state is to execute the following:
Navigate to `Device &gt; Setup &gt; Management &gt; Logging and Reporting Settings &gt; Log Export and Reporting`.
Set the `Enable Log on High DP Load` box to `checked`.</t>
  </si>
  <si>
    <t>PaloAlto9-03</t>
  </si>
  <si>
    <t>Syslog logging should be configured</t>
  </si>
  <si>
    <t>Syslog logging is a standard logging protocol that is widely supported. It is recommended for a level 1 deployment only, as syslog does not support encryption.</t>
  </si>
  <si>
    <t>Navigate to `Device &gt; Server Profiles &gt; Syslog`
Ensure that a valid Syslog profile is configured, and that it points to a valid Syslog host.
Navigate to `Device &gt; Log Settings`
Under `System`, verify that at least one Syslog entry exists and that at least one entry has "All Logs" selected. Each Syslog entry must have a valid Syslog Profile attached. 
Under `Configuration`, verify that at least one Syslog entry exists and that at least one entry has "All Logs" selected. Each Syslog entry must have a valid Syslog Profile attached. 
Under `User-ID`, verify that at least one Syslog entry exists and that at least one entry has "All Logs" selected. Each Syslog entry must have a valid Syslog Profile attached. 
Under `HIP Match` (Host Information Profile), verify that at least one Syslog entry exists and that at least one entry has "All Logs" selected. Each Syslog entry must have a valid Syslog Profile attached. 
Under `IP-Tag`, verify that at least one Syslog entry exists and that at least one entry has "All Logs" selected. Each Syslog entry must have a valid Syslog Profile attached.</t>
  </si>
  <si>
    <t xml:space="preserve">At least one Syslog entry exists and at least one entry has "All Logs" selected under the User-ID, HIP Match, and IP-Tag profiles. 
</t>
  </si>
  <si>
    <t xml:space="preserve">Valid Syslog profiles do not exist. </t>
  </si>
  <si>
    <t>1.1.1.1</t>
  </si>
  <si>
    <t>Sending all system logs to a remote host is recommended to provide protected, long term storage and archiving. This also places a copy of the logs in a second location, in case the primary (on the firewall) logs are compromised. Storing logs on a remote host also allows for more flexible log searches and log processing, as well as many methods of triggering events or scripts based on specific log events or combinations of events. Finally, remote logging provides many organizations with the opportunity to combine logs from disparate infrastructure in a SIEM (Security Information and Event Management) system.
Logging to an external system is also usually required by most regulatory frameworks.</t>
  </si>
  <si>
    <t>Navigate to `Device &gt; Server Profiles &gt; Syslog`
Choose `Add`
Assign a Name to the Profile. Choose `Add`, and assign a server name in the Name field, add an IP address or FQDN in the `Syslog Server` field. Edit other fields as appropriate for your server.
Repeat if multiple Syslog destinations are required.
Navigate to `Device &gt; Log Settings`
Under `System`, add an entry. Define a `Name` and a `Filter setting`. Under `Forward Methods`, add a `Syslog Profile` in the `Syslog` section. Ensure that at least one of the Log Settings Configuration entries has it's `Filter` setting at `All Logs`
Under `Configuration`, add an entry. Define a `Name` and a `Filter setting`. Under `Forward Methods`, add a `Syslog Profile` in the `Syslog` section. Ensure that at least one of the Log Settings Configuration entries has it's `Filter` setting at `All Logs`
Under `User-ID`, add an entry. Define a `Name` and a `Filter setting`. Under `Forward Methods`, add a `Syslog Profile` in the `Syslog` section. Ensure that at least one of the Log Settings Configuration entries has it's `Filter` setting at `All Logs`
Under `HIP Match` (Host Information Profile), add an entry. Define a `Name` and a `Filter setting`. Under `Forward Methods`, add a `Syslog Profile` in the `Syslog` section. Ensure that at least one of the Log Settings Configuration entries has it's `Filter` setting at `All Logs`
Under `IP-Tag`, add an entry. Define a `Name` and a `Filter setting`. Under `Forward Methods`, add a `Syslog Profile` in the `Syslog` section. Ensure that at least one of the Log Settings Configuration entries has it's `Filter` setting at `All Logs`</t>
  </si>
  <si>
    <t>Set parameter: Configure Syslog logging. One method to achieve the recommended state is to execute the following:
Navigate to `Device &gt; Server Profiles &gt; Syslog`
Choose `Add`
Assign a Name to the Profile. Choose `Add`, and assign a server name in the Name field, add an IP address or FQDN in the `Syslog Server` field. Edit other fields as appropriate for your server.
Repeat if multiple Syslog destinations are required.
Navigate to `Device &gt; Log Settings`
Under `System`, add an entry. Define a `Name` and a `Filter setting`. Under `Forward Methods`, add a `Syslog Profile` in the `Syslog` section. Ensure that at least one of the Log Settings Configuration entries has it's `Filter` setting at `All Logs`
Under `Configuration`, add an entry. Define a `Name` and a `Filter setting`. Under `Forward Methods`, add a `Syslog Profile` in the `Syslog` section. Ensure that at least one of the Log Settings Configuration entries has it's `Filter` setting at `All Logs`
Under `User-ID`, add an entry. Define a `Name` and a `Filter setting`. Under `Forward Methods`, add a `Syslog Profile` in the `Syslog` section. Ensure that at least one of the Log Settings Configuration entries has it's `Filter` setting at `All Logs`
Under `HIP Match` (Host Information Profile), add an entry. Define a `Name` and a `Filter setting`. Under `Forward Methods`, add a `Syslog Profile` in the `Syslog` section. Ensure that at least one of the Log Settings Configuration entries has it's `Filter` setting at `All Logs`
Under `IP-Tag`, add an entry. Define a `Name` and a `Filter setting`. Under `Forward Methods`, add a `Syslog Profile` in the `Syslog` section. Ensure that at least one of the Log Settings Configuration entries has it's `Filter` setting at `All Logs`.</t>
  </si>
  <si>
    <t>PaloAlto9-04</t>
  </si>
  <si>
    <t>Ensure 'Permitted IP Addresses' is set to those necessary for device management</t>
  </si>
  <si>
    <t>Permit only the necessary IP addresses to be used to manage the device.</t>
  </si>
  <si>
    <t>Navigate to `Device &gt; Setup &gt; Interfaces &gt; Management`.
Verify that `Permitted IP Addresses` is limited only to those necessary for device management.</t>
  </si>
  <si>
    <t xml:space="preserve">Only IP Addresses that have been permitted are allowed access. </t>
  </si>
  <si>
    <t>Unrestricted IP addresses have been permitted for device management.</t>
  </si>
  <si>
    <t>Management access to the device should be restricted to the IP addresses or subnets used by firewall administrators. Permitting management access from other IP addresses increases the risk of unauthorized access through password guessing, stolen credentials, or other means.</t>
  </si>
  <si>
    <t>Navigate to `Device &gt; Setup &gt; Interfaces &gt; Management`.
Set `Permitted IP Addresses` to only those necessary for device management for the SSH and HTTPS protocols. If no profile exists, create one that has these addresses set.</t>
  </si>
  <si>
    <t>Set 'Permitted IP Addresses' to those necessary for device management for the SSH and HTTPS protocols. One method to achieve the recommended state is to execute the following:
Navigate to `Device &gt; Setup &gt; Interfaces &gt; Management`.
Set `Permitted IP Addresses` to only those necessary for device management for the SSH and HTTPS protocols. If no profile exists, create one that has these addresses set.</t>
  </si>
  <si>
    <t xml:space="preserve">To close this finding, please provide a copy/screenshot of the management interface settings file with the agency's CAP. </t>
  </si>
  <si>
    <t>PaloAlto9-05</t>
  </si>
  <si>
    <t>Ensure 'Permitted IP Addresses' is set for all management profiles where SSH, HTTPS, or SNMP is enabled</t>
  </si>
  <si>
    <t>For all management profiles, only the IP addresses required for device management should be specified.</t>
  </si>
  <si>
    <t>Navigate to `Network &gt; Network Profiles &gt; Interface Management`.
In each profile, for each of the target protocols (SNMP, HTTPS, SSH), verify that `Permitted IP Addresses` is limited to those necessary for device management.</t>
  </si>
  <si>
    <t>Permitted IP addresses are set for all management profiles.</t>
  </si>
  <si>
    <t>Permitted IP addresses have not been set for all management profiles.</t>
  </si>
  <si>
    <t>HAC16</t>
  </si>
  <si>
    <t xml:space="preserve">HAC16: Network device allows telnet connections </t>
  </si>
  <si>
    <t>If a Permitted IP Addresses list is either not specified or is too broad, an attacker may gain the ability to attempt management access from unintended locations, such as the Internet. The “Ensure 'Security Policy' denying any/all traffic exists at the bottom of the security policies ruleset” recommendation in this benchmark can provide additional protection by requiring a security policy specifically allowing device management access.</t>
  </si>
  <si>
    <t>Navigate to `Network &gt; Network Profiles &gt; Interface Management`.
In each profile, for each of the target protocols (SNMP, HTTPS, SSH), set `Permitted IP Addresses` to only include those necessary for device management. If no profile exists, create one that has these options set.</t>
  </si>
  <si>
    <t>Enable 'Permitted IP Addresses' for all management profiles where SSH, HTTPS, or SNMP exists. One method to achieve the recommended state is to execute the following:
Navigate to `Network &gt; Network Profiles &gt; Interface Management`.
In each profile, for each of the target protocols (SNMP, HTTPS, SSH), set `Permitted IP Addresses` to only include those necessary for device management. If no profile exists, create one that has these options set.</t>
  </si>
  <si>
    <t xml:space="preserve">To close this finding, please provide a copy of the management interface settings showing permitted IP addresses enabled with the agency's CAP. </t>
  </si>
  <si>
    <t>PaloAlto9-06</t>
  </si>
  <si>
    <t>Ensure HTTP and Telnet options are disabled for the management interface</t>
  </si>
  <si>
    <t>HTTP and Telnet options should not be enabled for device management.</t>
  </si>
  <si>
    <t>Navigate to `Device &gt; Setup &gt; Interfaces &gt; Management`.
Verify that the `HTTP` and `Telnet` options are both unchecked.</t>
  </si>
  <si>
    <t xml:space="preserve">HTTP and Telnet have been disabled for the Management Interface. </t>
  </si>
  <si>
    <t xml:space="preserve">HTTP and Telnet has not been disabled for the Management Interface. </t>
  </si>
  <si>
    <t>Management access over cleartext services such as HTTP or Telnet could result in a compromise of administrator credentials and other sensitive information related to device management. Theft of either administrative credentials or session data is easily accomplished with a "Man in the Middle" attack.</t>
  </si>
  <si>
    <t>Navigate to `Device &gt; Setup &gt; Interfaces &gt; Management`.
Set the `HTTP` and `Telnet` boxes to unchecked.</t>
  </si>
  <si>
    <t>Disable HTTP and Telnet options are for the management interface. One method to achieve the recommended state is to execute the following:
Navigate to `Device &gt; Setup &gt; Interfaces &gt; Management`.
Set the `HTTP` and `Telnet` boxes to unchecked.</t>
  </si>
  <si>
    <t xml:space="preserve">To close this finding, please provide a copy of the management interface settings showing HTTP and Telnet disabled with the agency's CAP. </t>
  </si>
  <si>
    <t>PaloAlto9-07</t>
  </si>
  <si>
    <t>Ensure HTTP and Telnet options are disabled for all management profiles</t>
  </si>
  <si>
    <t>Navigate to Network &gt; Network Profiles &gt; Interface Management.
For each Interface Management profile verify that the HTTP and Telnet options are both unchecked.</t>
  </si>
  <si>
    <t>HTTP and Telnet options are disabled for all management profiles</t>
  </si>
  <si>
    <t>HTTP and Telnet options has not been disabled for all management profiles.</t>
  </si>
  <si>
    <t>Management access over cleartext services such as HTTP or Telnet could result in a compromise of administrator credentials and other sensitive information related to device management.</t>
  </si>
  <si>
    <t>Navigate to Network &gt; Network Profiles &gt; Interface Management.
For each Profile, set the HTTP and Telnet boxes to unchecked.</t>
  </si>
  <si>
    <t>Disable HTTP and Telnet options for all management profiles. One method to achieve the recommended state is to execute the following:
Navigate to Network &gt; Network Profiles &gt; Interface Management.
For each Profile, set the HTTP and Telnet boxes to unchecked.</t>
  </si>
  <si>
    <t>PaloAlto9-08</t>
  </si>
  <si>
    <t>Ensure 'Minimum Password Complexity' is enabled</t>
  </si>
  <si>
    <t>This checks all new passwords to ensure that they meet basic requirements for strong passwords.</t>
  </si>
  <si>
    <t>Navigate to `Device &gt; Setup &gt; Management &gt; Minimum Password Complexity`.
Verify `Enabled` is checked
Ensure that the various password settings to values that are appropriate to your organization. Non-zero values should be set for Minimum Uppercase, Lowercase and Special Characters. "Block Username Inclusion" should be enabled.</t>
  </si>
  <si>
    <t>The Minimum password complexity has been enabled.</t>
  </si>
  <si>
    <t>The Minimum password complexity has not been enabled.</t>
  </si>
  <si>
    <t>Password complexity recommendations are derived from the USGCB (United States Government Configuration Baseline), Common Weakness Enumeration, and benchmarks published by the CIS (Center for Internet Security).
Password complexity adds entropy to a password, in comparison to a simple password of the same length. A complex password is more difficult to attack, either directly against administrative interfaces or cryptographically, against captured password hashes.
However, making a password of greater length will generally have a greater impact in this regard, in comparison to making a shorter password more complex.</t>
  </si>
  <si>
    <t>Navigate to `Device &gt; Setup &gt; Management &gt; Minimum Password Complexity`.
Set `Enabled` to be checked
Set that the various password settings to values that are appropriate to your organization. It is suggested that there at least be some special characters enforced, and that a minimum length be set. Ensure that non-zero values are set for Minimum Uppercase, Lowercase and Special Characters. "Block Username Inclusion" should be enabled.
Operationally, dictionary words should be avoided for all passwords - passphrases are a much better alternative.</t>
  </si>
  <si>
    <t>Set 'Minimum Password Complexity' to enabled. One method to achieve the recommended state is to execute the following:
Navigate to `Device &gt; Setup &gt; Management &gt; Minimum Password Complexity`.
Set `Enabled` to be checked
Set that the various password settings to values that are appropriate to your organization. It is suggested that there at least be some special characters enforced, and that a minimum length be set. Ensure that non-zero values are set for Minimum Uppercase, Lowercase and Special Characters. "Block Username Inclusion" should be enabled.
Operationally, dictionary words should be avoided for all passwords - passphrases are a much better alternative.</t>
  </si>
  <si>
    <t>To close this finding, please provide a screenshot showing  minimum password complexity enabled with the agency's CAP.</t>
  </si>
  <si>
    <t>PaloAlto9-09</t>
  </si>
  <si>
    <t>Ensure 'Minimum Length' is greater than or equal to 14</t>
  </si>
  <si>
    <t>This determines the least number of characters that make up a password for a user account.</t>
  </si>
  <si>
    <t>Navigate to `Device &gt; Setup &gt; Management &gt; Minimum Password Complexity`.
Verify `Minimum Length` is greater than or equal to `14`</t>
  </si>
  <si>
    <t>Password minimum length has been set to greater than or equal to 14.</t>
  </si>
  <si>
    <t>Password minimum length has not been set to greater than or equal to 14.</t>
  </si>
  <si>
    <t>A longer password is much more difficult to attack, either directly against administrative interfaces or cryptographically, against captured password hashes.
Making a password of greater length will generally have a greater impact in this regard, in comparison to making a shorter password more complex.
Passphrases are a commonly used recommendation, to make longer passwords more palatable to end users. Administrative staff however generally use "password safe" applications, so a long and complex password is more easily implemented for most infrastructure administrative interfaces.</t>
  </si>
  <si>
    <t>Navigate to `Device &gt; Setup &gt; Management &gt; Minimum Password Complexity`.
Set `Minimum Length` to greater than or equal to `14`</t>
  </si>
  <si>
    <t>Set 'Minimum Length' to 14 characters or greater. One method to achieve the recommended state is to execute the following:
Navigate to `Device &gt; Setup &gt; Management &gt; Minimum Password Complexity`.
Set `Minimum Length` to greater than or equal to `14`.</t>
  </si>
  <si>
    <t>PaloAlto9-10</t>
  </si>
  <si>
    <t>Ensure 'Minimum Uppercase Letters' is greater than or equal to 1</t>
  </si>
  <si>
    <t>This checks all new passwords to ensure that they contain at least one English uppercase character (A through Z).</t>
  </si>
  <si>
    <t>Navigate to `Device &gt; Setup &gt; Management &gt; Minimum Password Complexity` 
Verify `Minimum Uppercase Letters` is greater than or equal to `1`</t>
  </si>
  <si>
    <t>The minimum Uppercase Letter value has been set to 'greater than or equal to 1.'</t>
  </si>
  <si>
    <t>The minimum Uppercase Letter value has not been set to greater than or equal to 1.</t>
  </si>
  <si>
    <t>1.3.3</t>
  </si>
  <si>
    <t>This is one of several settings that, when taken together, ensure that passwords are sufficiently complex as to thwart brute force and dictionary attacks.</t>
  </si>
  <si>
    <t>Navigate to `Device &gt; Setup &gt; Management &gt; Minimum Password Complexity`
Set `Minimum Uppercase Letters` to greater than or equal to `1`</t>
  </si>
  <si>
    <t>Enable 'Minimum Uppercase Letters' is greater than or equal to 1. One method to achieve the recommended state is to execute the following:
Navigate to `Device &gt; Setup &gt; Management &gt; Minimum Password Complexity`
Set `Minimum Uppercase Letters` to greater than or equal to `1`.</t>
  </si>
  <si>
    <t xml:space="preserve">To close this finding, please provide a screenshot showing minimum uppercase letters settings with the agency's CAP. </t>
  </si>
  <si>
    <t>PaloAlto9-11</t>
  </si>
  <si>
    <t>Ensure 'Minimum Lowercase Letters' is greater than or equal to 1</t>
  </si>
  <si>
    <t>This checks all new passwords to ensure that they contain at least one English lowercase character (a through z).</t>
  </si>
  <si>
    <t>Navigate to `Device &gt; Setup &gt; Management &gt; Minimum Password Complexity`
Verify `Minimum Lowercase Letters` is greater than or equal to `1`</t>
  </si>
  <si>
    <t>The Minimum Lowercase Letters value has been set to a value of 'greater than or equal to 1.'</t>
  </si>
  <si>
    <t>The Minimum Lowercase Letters value has not been set to a value of greater than or equal to 1.</t>
  </si>
  <si>
    <t>1.3.4</t>
  </si>
  <si>
    <t>Navigate to `Device &gt; Setup &gt; Management &gt; Minimum Password Complexity`
Set `Minimum Lowercase Letters` to greater than or equal to `1`</t>
  </si>
  <si>
    <t>Set  'Minimum Lowercase Letters' to 1 or greater. One method to achieve the recommended state is to execute the following:
Navigate to `Device &gt; Setup &gt; Management &gt; Minimum Password Complexity`
Set `Minimum Lowercase Letters` to greater than or equal to `1`.</t>
  </si>
  <si>
    <t>PaloAlto9-12</t>
  </si>
  <si>
    <t>Ensure 'Minimum Numeric Letters' is greater than or equal to 1</t>
  </si>
  <si>
    <t>This checks all new passwords to ensure that they contain at least one base 10 digit (0 through 9).</t>
  </si>
  <si>
    <t>Navigate to `Device &gt; Setup &gt; `Management &gt; Minimum Password Complexity` 
Verify `Minimum Numeric Letters` is greater than or equal to `1`</t>
  </si>
  <si>
    <t>The Minimum Numeric Letters value has been set to 'greater than or equal to 1.'</t>
  </si>
  <si>
    <t>The Minimum Numeric Letters value has not been set to greater than or equal to 1.</t>
  </si>
  <si>
    <t xml:space="preserve">HPW4: Minimum password age does not exist
</t>
  </si>
  <si>
    <t>1.3.5</t>
  </si>
  <si>
    <t>Navigate to `Device &gt; Setup &gt; Management &gt; Minimum Password Complexity`
Set `Minimum Numeric Letters` to greater than or equal to `1`</t>
  </si>
  <si>
    <t>Set 'Minimum Numeric Letters' to greater than or equal to 1. One method to achieve the recommended state is to execute the following:
Navigate to `Device &gt; Setup &gt; Management &gt; Minimum Password Complexity`
Set `Minimum Numeric Letters` to greater than or equal to `1`.</t>
  </si>
  <si>
    <t>PaloAlto9-13</t>
  </si>
  <si>
    <t>Ensure 'Minimum Special Characters' is greater than or equal to 1</t>
  </si>
  <si>
    <t>This checks all new passwords to ensure that they contain at least one non-alphabetic character (for example, !, $, #, %).</t>
  </si>
  <si>
    <t>Navigate to `Device &gt; Setup &gt; Management &gt; Minimum Password Complexity` 
Verify `Minimum Special Characters` is greater than or equal to `1`</t>
  </si>
  <si>
    <t>The Minimum Special Characters value has been set to 'greater than or equal to 1.'</t>
  </si>
  <si>
    <t>The Minimum Special Characters value has not been set to greater than or equal to 1.</t>
  </si>
  <si>
    <t>1.3.6</t>
  </si>
  <si>
    <t>Navigate to `Device &gt; Setup &gt; Management &gt; Minimum Password Complexity` 
Set `Minimum Special Characters` to greater than or equal to `1`</t>
  </si>
  <si>
    <t>Set 'Minimum Special Characters' to greater than or equal to 1. One method to achieve the recommended state is to execute the following:
Navigate to `Device &gt; Setup &gt; Management &gt; Minimum Password Complexity` 
Set `Minimum Special Characters` to greater than or equal to `1`.</t>
  </si>
  <si>
    <t>PaloAlto9-14</t>
  </si>
  <si>
    <t>Ensure 'Required Password Change Period' is less than or equal to 90 days</t>
  </si>
  <si>
    <t>This defines how long a user can use a password before it expires.</t>
  </si>
  <si>
    <t>Navigate to `Device &gt; Setup &gt; Management &gt; Minimum Password Complexity`.
Verify `Required Password Change Period (days)` is less than or equal to `90`</t>
  </si>
  <si>
    <t xml:space="preserve">The password change period has been set to a value less than or equal to 90 days </t>
  </si>
  <si>
    <t>The password change period has not been set to a value less than or equal to 90 days.</t>
  </si>
  <si>
    <t>1.3.7</t>
  </si>
  <si>
    <t>The longer a password exists, the higher the likelihood that it will be compromised by a brute force attack, by an attacker gaining general knowledge about the user and guessing the password, or by the user sharing the password.</t>
  </si>
  <si>
    <t>Navigate to `Device &gt; Setup &gt; Management &gt; Minimum Password Complexity`.
Set `Required Password Change Period (days)` to less than or equal to `90`</t>
  </si>
  <si>
    <t>Set 'Required Password Change Period' to less than or equal to 90 days. One method to achieve the recommended state is to execute the following:
Navigate to `Device &gt; Setup &gt; Management &gt; Minimum Password Complexity`.
Set `Required Password Change Period (days)` to less than or equal to `90`.</t>
  </si>
  <si>
    <t>PaloAlto9-15</t>
  </si>
  <si>
    <t>Ensure 'New Password Differs By Characters' is greater than or equal to 3</t>
  </si>
  <si>
    <t>This checks all new passwords to ensure that they differ by at least three characters from the previous password.</t>
  </si>
  <si>
    <t>Navigate to `Device &gt; Setup &gt; Management &gt; Minimum Password Complexity` 
Verify `New Password Differs By Characters` is set to greater than or equal to `3`</t>
  </si>
  <si>
    <t>New Password Differs By Characters' is greater than or equal to 3</t>
  </si>
  <si>
    <t>New Password has not been set to Differs By Characters is greater than or equal to 3.</t>
  </si>
  <si>
    <t>HPW6: Password history is insufficient</t>
  </si>
  <si>
    <t>1.3.8</t>
  </si>
  <si>
    <t>Navigate to `Device &gt; Setup &gt; Management &gt; Minimum Password Complexity`
Set `New Password Differs By Characters` to `3` or more</t>
  </si>
  <si>
    <t>Set 'New Password Differs By Characters' to greater than or equal to 3. One method to achieve the recommended state is to execute the following:
Navigate to `Device &gt; Setup &gt; Management &gt; Minimum Password Complexity`
Set `New Password Differs By Characters` to `3` or more.</t>
  </si>
  <si>
    <t>PaloAlto9-16</t>
  </si>
  <si>
    <t>Ensure 'Prevent Password Reuse Limit' is set to 24 or more passwords</t>
  </si>
  <si>
    <t>This determines the number of unique passwords that have to be most recently used for a user account before a previous password can be reused.</t>
  </si>
  <si>
    <t>Navigate to `Device &gt; Setup &gt; Management &gt; Minimum Password Complexity`.
Verify `Prevent Password Reuse Limit` is greater than or equal to `24`</t>
  </si>
  <si>
    <t xml:space="preserve">Password reuse limit has been set to 24 or more passwords. </t>
  </si>
  <si>
    <t xml:space="preserve">Password reuse limit has not been set to 24 or more passwords. </t>
  </si>
  <si>
    <t>1.3.9</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</si>
  <si>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While current guidance emphasizes password length above frequent password changes, not enforcing password re-use guidance adds the temptation of using a small pool of passwords, which can make an attacker's job easier across an entire infrastructure.</t>
  </si>
  <si>
    <t>Navigate to `Device &gt; Setup &gt; Management &gt; Minimum Password Complexity`.
Set `Prevent Password Reuse Limit` to greater than or equal to `24`</t>
  </si>
  <si>
    <t>Set  'Prevent Password Reuse Limit' to 24 or more passwords. One method to achieve the recommended state is to execute the following:
Navigate to `Device &gt; Setup &gt; Management &gt; Minimum Password Complexity`.
Set `Prevent Password Reuse Limit` to greater than or equal to `24`.</t>
  </si>
  <si>
    <t>PaloAlto9-17</t>
  </si>
  <si>
    <t>Ensure 'Password Profiles' do not exist</t>
  </si>
  <si>
    <t>Password profiles that are weaker than the recommended minimum password complexity settings must not exist.</t>
  </si>
  <si>
    <t>Navigate to `Device &gt; Password Profiles`.
Verify Password Profiles weaker than the recommended minimum password complexity settings do not exist.</t>
  </si>
  <si>
    <t xml:space="preserve">Block username inclusion has been enabled. </t>
  </si>
  <si>
    <t xml:space="preserve">Block username inclusion has not been enabled. </t>
  </si>
  <si>
    <t>1.3.10</t>
  </si>
  <si>
    <t>As password profiles override any 'Minimum Password Complexity' settings defined in the device, they generally should not exist. If these password profiles do exist, they should enforce stronger password policies than what is set in the 'Minimum Password Complexity' settings.</t>
  </si>
  <si>
    <t>Navigate to `Device &gt; Password Profiles`.
Ensure Password Profiles weaker than the recommended minimum password complexity settings do not exist.</t>
  </si>
  <si>
    <t>Ensure 'Password Profiles' do not exist. One method to achieve the recommended state is to execute the following:
Navigate to `Device &gt; Password Profiles`.
Ensure Password Profiles weaker than the recommended minimum password complexity settings do not exist.</t>
  </si>
  <si>
    <t>PaloAlto9-18</t>
  </si>
  <si>
    <t>Ensure 'Idle timeout' is less than or equal to 10 minutes for device management</t>
  </si>
  <si>
    <t>Set the Idle Timeout value for device management to 10 minutes or less to automatically close inactive sessions.</t>
  </si>
  <si>
    <t>Navigate to `Device &gt; Setup &gt; Management &gt; Authentication Settings`.
Verify `Idle Timeout` is less than or equal to `10`.</t>
  </si>
  <si>
    <t>The idle timeout value has been set to 10 minutes or less.</t>
  </si>
  <si>
    <t>The idle timeout value has not been set to 10 minutes or less.</t>
  </si>
  <si>
    <t>An unattended computer with an open administrative session to the device could allow an unauthorized user access to the firewall’s management interface.</t>
  </si>
  <si>
    <t>Navigate to `Device &gt; Setup &gt; Management &gt; Authentication Settings`.
Set `Idle Timeout` to less than or equal to `10`.</t>
  </si>
  <si>
    <t>Set 'Idle timeout' to less than or equal to 10 minutes for device management. One method to achieve the recommended state is to execute the following:
Navigate to `Device &gt; Setup &gt; Management &gt; Authentication Settings`.
Set `Idle Timeout` to less than or equal to `10`.</t>
  </si>
  <si>
    <t>PaloAlto9-19</t>
  </si>
  <si>
    <t>Ensure 'Failed Attempts' and 'Lockout Time' for Authentication Profile are properly configured</t>
  </si>
  <si>
    <t>Configure values for Failed Login Attempts and Account Lockout Time set to organization-defined values (for example, 3 failed attempts and a 15 minute lockout time). Do not set Failed Attempts and Lockout Time in the Authentication Settings section; any Failed Attempts or Lockout Time settings within the selected Authentication Profile do not apply in the Authentication Settings section.</t>
  </si>
  <si>
    <t>Navigate to `Device &gt; Authentication Profile`.
Verify `Failed Attempts` is set a non-zero organization-defined value.
Verify `Lockout Time` is set to a non-zero organization-defined value.</t>
  </si>
  <si>
    <t xml:space="preserve">The 'Failed Attempts' and 'Lockout Time' features have been properly configured. </t>
  </si>
  <si>
    <t xml:space="preserve">The Failed Attempts and Lockout Time features have not been properly configured. </t>
  </si>
  <si>
    <t>HAU4</t>
  </si>
  <si>
    <t>HAU4: System does not audit failed attempts to gain access</t>
  </si>
  <si>
    <t>Without a lockout limit, an attacker can continuously guess administrators’ passwords. 
From the other point of view, if lockout settings are configured in the Authentication Settings section it may be possible for an attacker to continuously lock out all administrative accounts from accessing the device. This potential situation indicates the importance of using named administrative accounts, instead of the default, single shared "admin" account.</t>
  </si>
  <si>
    <t>Navigate to `Device &gt; Authentication Profile`.
Set `Failed Attempts` to the non-zero organization-defined value.
Set `Lockout Time` to the non-zero organization-defined value.</t>
  </si>
  <si>
    <t>Configure 'Failed Attempts' and 'Lockout Time' for Authentication Profile. One method to achieve the recommended state is to execute the following:
Navigate to `Device &gt; Authentication Profile`.
Set `Failed Attempts` to the non-zero organization-defined value.
Set `Lockout Time` to the non-zero organization-defined value.</t>
  </si>
  <si>
    <t>PaloAlto9-20</t>
  </si>
  <si>
    <t>Ensure 'V3' is selected for SNMP polling</t>
  </si>
  <si>
    <t>For SNMP polling, only SNMPv3 should be used.</t>
  </si>
  <si>
    <t>Navigate to `Device &gt; Setup &gt; Operations &gt; Miscellaneous &gt; SNMP Setup`
Verify `V3` is selected.</t>
  </si>
  <si>
    <t xml:space="preserve">V3 has been selected for SNMP polling. </t>
  </si>
  <si>
    <t>V3 has not been selected for SNMP polling.</t>
  </si>
  <si>
    <t>HSI2</t>
  </si>
  <si>
    <t>HSI2: System patch level is insufficient</t>
  </si>
  <si>
    <t>SNMPv3 utilizes AES-128 encryption, message integrity, user authorization, and device authentication security features. SNMPv2c does not provide these security features. If an SNMPv2c community string is intercepted or otherwise obtained, an attacker could gain read access to the firewall. Note that SNMP write access is not possible.</t>
  </si>
  <si>
    <t>Navigate to `Device &gt; Setup &gt; Operations &gt; Miscellaneous &gt; SNMP Setup`
Select `V3`.
In order to be usable, the `User` and `View` sections of this dialog should also be completed. These settings need to match the settings in the organization's NMS (Network Management System)</t>
  </si>
  <si>
    <t>Enable 'V3' for SNMP polling. One method to achieve the recommended state is to execute the following:
Navigate to `Device &gt; Setup &gt; Operations &gt; Miscellaneous &gt; SNMP Setup`
Select `V3`.
In order to be usable, the `User` and `View` sections of this dialog should also be completed. These settings need to match the settings in the organization's NMS (Network Management System).</t>
  </si>
  <si>
    <t xml:space="preserve">To close this finding, please provide a copy/ screenshot of the SNMP setup settings file with the agency's CAP. </t>
  </si>
  <si>
    <t>PaloAlto9-21</t>
  </si>
  <si>
    <t>Ensure 'Verify Update Server Identity' is enabled</t>
  </si>
  <si>
    <t>This setting determines whether or not the identity of the update server must be verified before performing an update session. Note that if an SSL Forward Proxy is configured to intercept the update session, this option may need to be disabled (because the SSL Certificate will not match).</t>
  </si>
  <si>
    <t>Navigate to `Device &gt; Setup &gt; Services &gt; Services`.
Verify that the `Verify` Update Server Identity box is checked.</t>
  </si>
  <si>
    <t xml:space="preserve">The 'Verify Update Server Identity' feature has been enabled. </t>
  </si>
  <si>
    <t>The Verify Update Server Identity feature has not been enabled.</t>
  </si>
  <si>
    <t>Verifying the update server identity before package download ensures the packages originate from a trusted source. Without this, it is possible to receive and install an update from a malicious source.</t>
  </si>
  <si>
    <t>Navigate to `Device &gt; Setup &gt; Services &gt; Services`.
Set the `Verify Update Server Identity` box to checked.</t>
  </si>
  <si>
    <t>Enable 'Verify Update Server Identity'. One method to achieve the recommended state is to execute the following:
Navigate to `Device &gt; Setup &gt; Services &gt; Services`.
Set the `Verify Update Server Identity` box to checked.</t>
  </si>
  <si>
    <t>PaloAlto9-22</t>
  </si>
  <si>
    <t>SC-17</t>
  </si>
  <si>
    <t>Public Key Infrastructure Certificates</t>
  </si>
  <si>
    <t>Ensure redundant NTP servers are configured appropriately</t>
  </si>
  <si>
    <t>These settings enable use of primary and secondary NTP servers to provide redundancy in case of a failure involving the primary NTP server.</t>
  </si>
  <si>
    <t>Navigate to `Device &gt; Setup &gt; Services &gt; Services`.
Verify `Primary NTP Server Address` is set appropriately.
Verify `Secondary NTP Server Address` is set appropriately.</t>
  </si>
  <si>
    <t>Redundant NTP servers have been configured properly.</t>
  </si>
  <si>
    <t>Redundant NTP servers have not been configured properly.</t>
  </si>
  <si>
    <t>HRM18</t>
  </si>
  <si>
    <t>HRM18: Remote access policies are not sufficient</t>
  </si>
  <si>
    <t>NTP enables the device to maintain an accurate time and date when receiving updates from a reliable NTP server. Accurate timestamps are critical when correlating events with other systems, troubleshooting, or performing investigative work. Logs and certain cryptographic functions, such as those utilizing certificates, rely on accurate time and date parameters. In addition, rules referencing a Schedule object will not function as intended if the device’s time and date are incorrect. 
For additional security, authenticated NTP can be utilized. If Symmetric Key authentication is selected, only SHA1 should be used, as MD5 is considered severely compromised.
Most organizations will maintain a pair of internal NTP servers for all internal time services. These servers will either be self-contained atomic clocks, or will collect time from a known reliable source (often GPS or a well-known internet server pool will be used).</t>
  </si>
  <si>
    <t>Navigate to `Device &gt; Setup &gt; Services &gt; Services`.
Set `Primary NTP Server Address` appropriately.
Set `Secondary NTP Server Address` appropriately.</t>
  </si>
  <si>
    <t>Configure redundant NTP servers. One method to achieve the recommended state is to execute the following:
Navigate to `Device &gt; Setup &gt; Services &gt; Services`.
Set `Primary NTP Server Address` appropriately.
Set `Secondary NTP Server Address` appropriately.</t>
  </si>
  <si>
    <t xml:space="preserve">To close this finding, please provide a screenshot showing the appropriate NTP servers enabled. </t>
  </si>
  <si>
    <t>PaloAlto9-23</t>
  </si>
  <si>
    <t>Ensure that the Certificate Securing Remote Access VPNs is Valid</t>
  </si>
  <si>
    <t>The Certificate used to secure Remote Access VPNs should satisfy the following criteria:
- It should be a valid certificate from a trusted source. In almost cases this means a trusted Public Certificate Authority, as in most cases remote access VPN users will not have access to any Private Certificate Authorities for Certificate validation.
- The certificate should have a valid date. It should not have a "to" date in the past (it should not be expired), and should not have a "from" date in the future.
- The key length used to encrypt the certificate should be 2048 bits or more.
- The hash used to sign the certificate should be SHA-2 or better.
- When the Certificate is applied, the TLS version should be 1.1 or higher (1.2 is recommended)</t>
  </si>
  <si>
    <t>Verify that the certificate being used to secure the VPN meets the criteria listed above: 
Navigate to `Device &gt; Certificate Management &gt; Certificates` 
Ensure that a valid certificate is applied to the HTTPS portal: 
Navigate to `Network &gt; Global Protect &gt; Portals &gt; Portal Configuration &gt; (Select the Portal being assessed) &gt; Authentication &gt; SSL/TLS Profile`
Ensure that a valid certificate is applied to the Global Protect Gateway: 
Navigate to `Network &gt; Global Protect &gt; Gateways &gt; (Select the Gateway being Assessed) &gt; Authentication &gt; SSL/TLS Service Profile`
Ensure that the correct Certificate is selected.
Ensure that the Minimum TLS version is configured to be 1.2.</t>
  </si>
  <si>
    <t>The certificate that is responsible for securing remote access is currently valid.</t>
  </si>
  <si>
    <t>The certificate that is responsible for securing remote access is currently not valid.</t>
  </si>
  <si>
    <t>Note - As of 9/30/2021, TLS 1.2 does not have an announced end of life date and is still acceptable.  Refer to NIST 800-52 Rev 2 for further information.</t>
  </si>
  <si>
    <t>If presented with a certificate error, the end user in most cases will not be able to tell if their session is using a self-signed or expired certificate, or if their session is being eavesdropped on or injected into by a "Man in the Middle" attack.
This means that self-signed or invalid certificates should never be used for VPN connections.</t>
  </si>
  <si>
    <t>Create a CSR and install a certificate from a public CA (Certificate Authority) here: 
Navigate to `Device &gt; Certificate Management &gt; Certificates` 
Apply a valid certificate to the HTTPS portal: 
Navigate to `Network &gt; Global Protect &gt; Portals &gt; Portal Configuration &gt; Authentication &gt; SSL/TLS Profile`
Apply a valid certificate to the Global Protect Gateway: 
Navigate to `Network &gt; Global Protect &gt; Gateways &gt; Authentication &gt; SSL/TLS Service Profile`
Configure the Service Profile to use the correct certificate
Ensure that the Minimum TLS version is set to 1.2.</t>
  </si>
  <si>
    <t>Set Minimum TLS version to 1.2. One method to achieve the recommended state is to execute the following:
Create a CSR and install a certificate from a public CA (Certificate Authority) here: 
Navigate to `Device &gt; Certificate Management &gt; Certificates` 
Apply a valid certificate to the HTTPS portal: 
Navigate to `Network &gt; GlobalProtect &gt; Portals &gt; Portal Configuration &gt; Authentication &gt; SSL/TLS Profile`
Apply a valid certificate to the GlobalProtect Gateway: 
Navigate to `Network &gt; GlobalProtect &gt; Gateways &gt; Authentication &gt; SSL/TLS Service Profile`
Configure the Service Profile to use the correct certificate
Ensure that the Minimum TLS version is set to 1.2.</t>
  </si>
  <si>
    <t xml:space="preserve">To close this finding, please provide a screenshot showing minimum TLS version is set to 1.2. with the agency's CAP. </t>
  </si>
  <si>
    <t>PaloAlto9-24</t>
  </si>
  <si>
    <t>Ensure that User-ID is only enabled for internal trusted interfaces</t>
  </si>
  <si>
    <t>Only enable the User-ID option for interfaces that are both internal and trusted. There is rarely a legitimate need to allow WMI probing (or any user-id identification) on an untrusted interface.
The exception to this is identification of remote-access VPN users, who are identified as they connect.</t>
  </si>
  <si>
    <t>Navigate to `Network &gt; Network Profiles &gt; Interface Management`.
Verify that `User-ID` is only enabled for interfaces that are both internal and trusted.</t>
  </si>
  <si>
    <t xml:space="preserve">The User-ID option has been enabled for internal trusted interfaces only. </t>
  </si>
  <si>
    <t>The User-ID option has not been enabled for internal trusted interfaces only.</t>
  </si>
  <si>
    <t>PAN released a customer advisory in October of 2014 warning of WMI probing on untrusted interfaces with User-ID enabled. This can result in theft of the password hash for the account used in WMI probing.</t>
  </si>
  <si>
    <t>Navigate to `Network &gt; Network Profiles &gt; Interface Management`.
Set `User-ID` to be checked only for interfaces that are both internal and trusted; uncheck it for all other interfaces.</t>
  </si>
  <si>
    <t>Enable only User-ID for internal trusted interfaces. One method to achieve the recommended state is to execute the following:
Navigate to `Network &gt; Network Profiles &gt; Interface Management`.
Set `User-ID` to be checked only for interfaces that are both internal and trusted; uncheck it for all other interfaces.</t>
  </si>
  <si>
    <t xml:space="preserve">To close this finding, please provide a copy of the interface management settings file with the agency's CAP. </t>
  </si>
  <si>
    <t>PaloAlto9-25</t>
  </si>
  <si>
    <t>Ensure that 'Include/Exclude Networks' is used if User-ID is enabled</t>
  </si>
  <si>
    <t>If User-ID is configured, use the Include/Exclude Networks section to limit the User-ID scope to operate only on trusted networks. There is rarely a legitimate need to allow WMI probing or other User identification on an untrusted network.</t>
  </si>
  <si>
    <t>Navigate to `Device &gt; User Identification &gt; User Mapping &gt; Include/Exclude Networks`.
Verify that all trusted internal networks have a Discovery value of `Include`.
Verify that all untrusted external networks have a Discovery value of `Exclude`. Note that any value in the trusted networks list implies that all other networks are untrusted.</t>
  </si>
  <si>
    <t>The 'Include/Exclude' networks section has been enabled</t>
  </si>
  <si>
    <t>The Include/Exclude networks section has not been enabled.</t>
  </si>
  <si>
    <t>The Include/Exclude Networks feature allow users to configure boundaries for the User-ID service. By using the feature to limit User-ID probing to only trusted internal networks, the risks of privileged information disclosure through sent probes can be reduced. Note that if an entry appears in the Include/Exclude Networks section, an implicit exclude-all-networks policy will take effect for all other networks.</t>
  </si>
  <si>
    <t>Navigate to `Device &gt; User Identification &gt; User Mapping &gt; Include/Exclude Networks`.
Set all trusted internal networks to have a Discovery value of `Include`.
Set all untrusted external networks to have a Discovery value of `Exclude`. Note that any value in the trusted networks list implies that all other networks are untrusted.</t>
  </si>
  <si>
    <t>Set the appropriate features 'Include/Exclude Networks' used id User-ID is enabled. One method to achieve the recommended state is to execute the following:
Navigate to `Device &gt; User Identification &gt; User Mapping &gt; Include/Exclude Networks`.
Set all trusted internal networks to have a Discovery value of `Include`.
Set all untrusted external networks to have a Discovery value of `Exclude`. Note that any value in the trusted networks list implies that all other networks are untrusted.</t>
  </si>
  <si>
    <t xml:space="preserve">To close this finding, please provide a screenshot showing the values set for all internal networks with the agency's CAP. </t>
  </si>
  <si>
    <t>PaloAlto9-26</t>
  </si>
  <si>
    <t>Ensure that the User-ID Agent has minimal permissions if User-ID is enabled</t>
  </si>
  <si>
    <t>If the integrated (on-device) User-ID Agent is utilized, the Active Directory account for the agent should only be a member of the Event Log Readers group, Distributed COM Users group, and Domain Users group. If the Windows User-ID agent is utilized, the Active Directory account for the agent should only be a member of the Event Log Readers group, Server Operators group, and Domain Users group.</t>
  </si>
  <si>
    <t>Navigate to `Active Directory Users and Computers` for the Active Directory under consideration.
Verify that the service account for the User-ID agent is not a member of any groups other than Event Log Readers, Distributed COM Users, and Domain Users (for the integrated, on-device User-ID agent) or Event Log Readers, Server Operators, and Domain Users (for the Windows User-ID agent.)</t>
  </si>
  <si>
    <t xml:space="preserve">The User-ID Agent has been given necessary permissions. </t>
  </si>
  <si>
    <t xml:space="preserve">The User-ID Agent has not been given necessary permissions. </t>
  </si>
  <si>
    <t>As a principle of least privilege, user accounts should have only minimum necessary permissions. If an attacker compromises a User-ID service account with domain admin rights, the organization is at far greater risk than if the service account were only granted minimum rights.</t>
  </si>
  <si>
    <t>Navigate to `Active Directory Users and Computers`.
Set the service account for the User-ID agent so that it is only a member of the Event Log Readers, Distributed COM Users, and Domain Users (for the integrated, on-device User-ID agent) or the Event Log Readers, Server Operators, and Domain Users groups (for the Windows User-ID agent.)</t>
  </si>
  <si>
    <t>Enable User-ID Agent has minimal permissions. One method to achieve the recommended state is to execute the following:
Navigate to `Active Directory Users and Computers`.
Set the service account for the User-ID agent so that it is only a member of the Event Log Readers, Distributed COM Users, and Domain Users (for the integrated, on-device User-ID agent) or the Event Log Readers, Server Operators, and Domain Users groups (for the Windows User-ID agent.).</t>
  </si>
  <si>
    <t xml:space="preserve">To close this finding, please provide a copy of the Active Directory file settings with the agency's CAP. </t>
  </si>
  <si>
    <t>PaloAlto9-27</t>
  </si>
  <si>
    <t>Ensure that the User-ID service account does not have interactive logon rights</t>
  </si>
  <si>
    <t>Restrict the User-ID service account from interactively logging on to systems in the Active Directory domain.</t>
  </si>
  <si>
    <t>Navigate to `Active Directory Group Policies`.
Verify that Group Policies restricts the interactive logon privilege for the User-ID service account.
or
Navigate to `Active Directory Managed Service Accounts`.
Verify that Managed Service Accounts restricts the interactive logon privilege for the User-ID service account.</t>
  </si>
  <si>
    <t xml:space="preserve">The User-ID service has not been given interactive logon rights. </t>
  </si>
  <si>
    <t>The User-ID service has been given interactive logon rights.</t>
  </si>
  <si>
    <t>In the event of a compromised User-ID service account, restricting interactive logins forbids the attacker from utilizing services such as RDP against computers in the Active Directory domain of the organization. This reduces the impact of a User-ID service account compromise.</t>
  </si>
  <si>
    <t>Navigate to `Active Directory Group Policies.`
Set Group Policies to restrict the interactive logon privilege for the User-ID service account.
or
Navigate to `Active Directory Managed Service Accounts.`
Set Managed Service Accounts to restrict the interactive logon privilege for the User-ID service account.</t>
  </si>
  <si>
    <t>Ensure that the User-ID service account does not have interactive logon rights. One method to achieve the recommended state is to execute the following:
Navigate to `Active Directory Group Policies.`
Set Group Policies to restrict the interactive logon privilege for the User-ID service account.
or
Navigate to `Active Directory Managed Service Accounts.`
Set Managed Service Accounts to restrict the interactive logon privilege for the User-ID service account.</t>
  </si>
  <si>
    <t xml:space="preserve">To close this finding, please provide a copy of the Active Directory Group policy file settings with the agency's CAP. </t>
  </si>
  <si>
    <t>PaloAlto9-28</t>
  </si>
  <si>
    <t>Ensure remote access capabilities for the User-ID service account are forbidden.</t>
  </si>
  <si>
    <t>Restrict the User-ID service account’s ability to gain remote access into the organization. This capability could be made available through a variety of technologies, such as VPN, Citrix GoToMyPC, or TeamViewer. Remote services that integrate authentication with the organization’s Active Directory may unintentionally allow the User-ID service account to gain remote access.</t>
  </si>
  <si>
    <t>Auditing is operating-system dependent. For instance, in Windows Active Directory, this account should not be included in any group that grants the account access to VPN or Wireless access. In addition, domain administrative accounts should not have remote desktop (RDP) access to all domain member workstations.</t>
  </si>
  <si>
    <t xml:space="preserve">Remote access for the User-ID service account has been disabled. </t>
  </si>
  <si>
    <t>Remote access for the User-ID service account has not been disabled.</t>
  </si>
  <si>
    <t>2.7</t>
  </si>
  <si>
    <t>In the event of a compromised User-ID service account, restricting the account’s ability to remotely access resources within the organization’s internal network reduces the impact of a service account compromise.</t>
  </si>
  <si>
    <t>Remove this account from all groups that might grant remote access to the network, or to any network services or hosts. Remediation is operating-system dependent. For instance, in Windows Active Directory, this account should be removed from any group that grants the account access to VPN or Wireless access. In addition, domain administrative accounts by default have remote desktop (RDP) access to all domain member workstations - this should be explicitly denied for this account.</t>
  </si>
  <si>
    <t>Forbid remote access capabilities for the User-ID service account. One method to accomplish the recommendation is to:
Remove this account from all groups that might grant remote access to the network, or to any network services or hosts. Remediation is operating-system dependent. For instance, in Windows Active Directory, this account should be removed from any group that grants the account access to VPN or Wireless access. In addition, domain administrative accounts by default have remote desktop (RDP) access to all domain member workstations - this should be explicitly denied for this account.</t>
  </si>
  <si>
    <t xml:space="preserve">To close this finding, please provide a copy/ screenshot showing User-ID service accounts forbidden from remote access with the agency's CAP. </t>
  </si>
  <si>
    <t>PaloAlto9-29</t>
  </si>
  <si>
    <t>Ensure that security policies restrict User-ID Agent traffic from crossing into untrusted zones</t>
  </si>
  <si>
    <t>Create security policies to deny Palo Alto User-ID traffic originating from the interface configured for the UID Agent service that are destined to any untrusted zone.</t>
  </si>
  <si>
    <t>Navigate to `Device &gt; Setup &gt; Services &gt; Services Features &gt; Service Route Configuration &gt; Customize`.
Click on the protocol in use (`IPv4 `and/or `IPv6`).
Click `UID Agent.`
Click on the address object for the UID Agent's IP address.
Verify `SOURCE/NAME` is set to '`Deny msrpc to untrusted`'.
Verify `SOURCE/ZONE` is set to '`INSIDE`'.
Verify `SOURCE/Address` is set to the Address object for the UID Agent.
Verify `DESTINATION/ZONE` is set to '`GUEST`' and '`OUTSIDE`'.
Verify `DESTINATION/Address` is set to '`any`'.
Verify `DESTINATION/Application` is set to '`msrpc`'.
Verify `DESTINATION/Service` is set to '`application-default`'.
Verify `DESTINATION/Action` is set to '`Block`' (red circle with diagonal line).</t>
  </si>
  <si>
    <t xml:space="preserve">Traffic from the User-ID service account has been restricted from crossing into untrusted zones. </t>
  </si>
  <si>
    <t>Traffic from the User-ID service account has not been restricted from crossing into untrusted zones.</t>
  </si>
  <si>
    <t>2.8</t>
  </si>
  <si>
    <t>If User-ID and WMI probes are sent to untrusted zones, the risk of privileged information disclosure exists. The information disclosed can include the User-ID Agent service account name, domain name, and encrypted password hashes sent in User-ID and WMI probes. To prevent this exposure, msrpc traffic originating from the firewall to untrusted networks should be explicitly denied. This security policy should be in effect even for environments not currently using WMI probing to help guard against possible probe misconfigurations in the future.
This setting is a "fail safe" to prevent exposure of this information if any of the other WMI User control settings are misconfigured.</t>
  </si>
  <si>
    <t>Navigate to `Device &gt; Setup &gt; Services &gt; Services Features &gt; Service Route Configuration &gt; Customize`.
Click on the protocol in use (`IPv4 `and/or `IPv6`).
Click `UID Agent.`
Click on the address object for the UID Agent's IP address.
Set `SOURCE/NAME` to '`Deny msrpc to untrusted`'.
Set `SOURCE/ZONE` to '`INSIDE`'.
Set `SOURCE/Address` to the Address object for the UID Agent.
Set `DESTINATION/ZONE` to '`GUEST`' and '`OUTSIDE`'.
Set `DESTINATION/Address` to '`any`'.
Set `DESTINATION/Application` to '`msrpc`'.
Set `DESTINATION/Service` to '`application-default`'.
Set `DESTINATION/Action` to '`Block`' (red circle with diagonal line).</t>
  </si>
  <si>
    <t>Ensure that security policies restrict User-ID Agent traffic from crossing into untrusted zones. One method to achieve the recommended state is to execute the following:
Navigate to `Device &gt; Setup &gt; Services &gt; Services Features &gt; Service Route Configuration &gt; Customize`.
Click on the protocol in use (`IPv4 `and/or `IPv6`).
Click `UID Agent.`
Click on the address object for the UID Agent's IP address.
Set `SOURCE/NAME` to '`Deny msrpc to untrusted`'.
Set `SOURCE/ZONE` to '`INSIDE`'.
Set `SOURCE/Address` to the Address object for the UID Agent.
Set `DESTINATION/ZONE` to '`GUEST`' and '`OUTSIDE`'.
Set `DESTINATION/Address` to '`any`'.
Set `DESTINATION/Application` to '`msrpc`'.
Set `DESTINATION/Service` to '`application-default`'.
Set `DESTINATION/Action` to '`Block`' (red circle with diagonal line).</t>
  </si>
  <si>
    <t>PaloAlto9-30</t>
  </si>
  <si>
    <t>Ensure a fully-synchronized High Availability peer is configured</t>
  </si>
  <si>
    <t>Ensure a High Availability peer is fully synchronized and in a passive or active state.</t>
  </si>
  <si>
    <t>Navigate to `Device &gt; High Availability &gt; General.`
In the `General.` &gt;`Data Link (HA2)` section, verify that the correct interface is selected. Verify the desired ` protocol (IPv4 or IPv6)` is selected. Verify the correct Transport is selected. Verify the `Enable Session Synchronization` box is checked.</t>
  </si>
  <si>
    <t>A High Availability peer has been synchronized and configured.</t>
  </si>
  <si>
    <t>A fully synchronized High Availability peer has not been configured.</t>
  </si>
  <si>
    <t>HSC6</t>
  </si>
  <si>
    <t>HSC6: Not all connections to FTI systems are monitored</t>
  </si>
  <si>
    <t>To ensure availability of both the firewall and the resources it protects, a High Availability peer is required. In the event a single firewall fails, or when maintenance such as a software update is required, the HA peer can be used to automatically fail over session states and maintain overall availability</t>
  </si>
  <si>
    <t>Navigate to `Device &gt; High Availability &gt; General`.
Click `General.` Click `Data Link (HA2).` Select the correct interface. Select the desired `protocol (IPv4 or IPv6).` Select the correct Transport. Set the `Enable Session Synchronization` box to be checked`.`
Choose `Save Configuration.`</t>
  </si>
  <si>
    <t>Configure a fully-synchronized High Availability peer. One method to achieve the recommended state is to execute the following:
Navigate to `Device &gt; High Availability &gt; General`.
Click `General.` Click `Data Link (HA2).` Select the correct interface. Select the desired `protocol (IPv4 or IPv6).` Select the correct Transport. Set the `Enable Session Synchronization` box to be checked`.`
Choose `Save Configuration.`</t>
  </si>
  <si>
    <t>PaloAlto9-31</t>
  </si>
  <si>
    <t>Ensure 'High Availability' requires Link Monitoring and/or Path Monitoring</t>
  </si>
  <si>
    <t>Configure Link Monitoring and/or Path Monitoring under High Availability options. If Link Monitoring is utilized, all links critical to traffic flow should be monitored.</t>
  </si>
  <si>
    <t>To verify Link Monitoring from GUI: 
Navigate to `Device &gt; High Availability &gt; Link and Path Monitoring`. 
In the `Link Monitoring` section, verify the correct interfaces are in the `Link Group` and `Group Failure Conditions` 
Under the `Link Monitoring` section, verify `Failure Condition` is set to `Any`.
Verify `Enabled button` is `checked`.
To verify Path Monitoring from GUI: 
Navigate to `Device &gt; High Availability &gt; Link and Path Monitoring`. 
In the `Path Monitoring` section, verify `Option` is set correctly.
Verify `Failure Condition` is set to `Any`. 
Verify `Name, IP Address, Failure Condition` is set correctly. 
Verify `Default setting` is set to `Any`.
Verify `Enabled button` is `checked`.</t>
  </si>
  <si>
    <t xml:space="preserve">The High Availability option is configured to use Link monitoring and/or Path monitoring. </t>
  </si>
  <si>
    <t>The High Availability option is not configured to use Link monitoring and/or Path monitoring.</t>
  </si>
  <si>
    <t>If Link or Path Monitoring is not enabled, the standby router will not automatically take over as active if a critical link fails on the active firewall. Services through the firewall could become unavailable as a result.</t>
  </si>
  <si>
    <t>To set Link Monitoring from GUI: 
Navigate to `Device &gt; High Availability &gt; Link and Path Monitoring`. 
Click `Link Monitoring.` 
Set the correct interfaces to the `Link Group` and `Group Failure Conditions`. 
Click `Link Monitoring`. 
Set Failure Condition to `Any`.
Check Enabled button.
To set Path Monitoring from GUI: 
Navigate to `Device &gt; High Availability &gt; Link and Path Monitoring`. 
Click `Path Monitoring.` 
Set `Option` correctly.
Set `Failure Condition` to `Any.`
Set `Name, IP Address, Failure Condition` correctly. 
Set `Default setting` to `Any.`
Check Enabled button.</t>
  </si>
  <si>
    <t>Configure Link Monitoring and/or Path Monitoring under High Availability options. One method to achieve the recommended state is to execute the following:
To set Link Monitoring from GUI: 
Navigate to `Device &gt; High Availability &gt; Link and Path Monitoring`. 
Click `Link Monitoring.` 
Set the correct interfaces to the `Link Group` and `Group Failure Conditions`. 
Click `Link Monitoring`. 
Set Failure Condition to `Any`.
Check Enabled button.
To set Path Monitoring from GUI: 
Navigate to `Device &gt; High Availability &gt; Link and Path Monitoring`. 
Click `Path Monitoring.` 
Set `Option` correctly.
Set `Failure Condition` to `Any.`
Set `Name, IP Address, Failure Condition` correctly. 
Set `Default setting` to `Any.`
Check Enabled button.</t>
  </si>
  <si>
    <t>PaloAlto9-32</t>
  </si>
  <si>
    <t>Ensure 'Passive Link State' and 'Preemptive' are configured appropriately</t>
  </si>
  <si>
    <t>Set the Passive Link State to auto, and uncheck the Preemptive option to disable it.</t>
  </si>
  <si>
    <t>To ensure `Active/Passive Settings` are configured correctly:
Navigate to `Device &gt; High Availability &gt; General &gt; Active/Passive Settings`.
Verify `Passive Link State` is set to `auto`.
To ensure `Election Settings` are configured correctly:
Navigate to `Device &gt; High Availability &gt; Election Settings`.
Verify `Preemptive` is disabled.</t>
  </si>
  <si>
    <t xml:space="preserve">The 'Passive Link State' and 'Preemptive' options are configured appropriately. </t>
  </si>
  <si>
    <t>The Passive Link State and Preemptive options have not been configured appropriately.</t>
  </si>
  <si>
    <t>HSI17</t>
  </si>
  <si>
    <t>HSI17: Antivirus is not configured appropriately</t>
  </si>
  <si>
    <t>Simultaneously enabling the 'Preemptive' option and setting the 'Passive Link State' option to 'Shutdown' could cause a 'preemptive loop' if Link and Path Monitoring are both configured. This will negatively impact the availability of the firewall and network services, should a monitored failure occur.</t>
  </si>
  <si>
    <t>To set `Active/Passive Settings` correctly:
Navigate to `Device &gt; High Availability &gt; General &gt; Active/Passive Settings`.
Set `Passive Link State` to `auto`.
To set `Election Settings` correctly:
Navigate to `Device &gt; High Availability &gt; Election Settings`.
Set `Preemptive` to be disabled.</t>
  </si>
  <si>
    <t>Configure 'Passive Link State' and 'Preemptive'. One method to achieve the recommended state is to execute the following:
Navigate to `Device &gt; High Availability &gt; General &gt; Active/Passive Settings`.
Set `Passive Link State` to `auto`.
To set `Election Settings` correctly:
Navigate to `Device &gt; High Availability &gt; Election Settings`.
Set `Preemptive` to be disabled.</t>
  </si>
  <si>
    <t xml:space="preserve">To close this finding, please provide a copy of the device file showing the active/passing settings with the agency's CAP.   </t>
  </si>
  <si>
    <t>PaloAlto9-33</t>
  </si>
  <si>
    <t>Ensure 'Antivirus Update Schedule' is set to download and install updates hourly</t>
  </si>
  <si>
    <t>Set Antivirus Update Schedule to download and install updates hourly.</t>
  </si>
  <si>
    <t>Navigate to `Device &gt; Dynamic Updates &gt; Antivirus Update Schedule`.
Verify that `Action` is set to `Download and Install`.
Verify that `Recurrence` is set to `Hourly`.</t>
  </si>
  <si>
    <t xml:space="preserve">The 'Antivirus Update Schedule' has been set to download and install updates hourly. </t>
  </si>
  <si>
    <t xml:space="preserve">The Antivirus Update Schedule has not been set to download and install updates hourly. </t>
  </si>
  <si>
    <t>4</t>
  </si>
  <si>
    <t>4.1</t>
  </si>
  <si>
    <t>New antivirus definitions may be released at any time. With an hourly update schedule, the firewall can ensure threats with new definitions are quickly mitigated. A daily update schedule could leave an organization vulnerable to a known virus for nearly 24 hours, in a worst-case scenario. Setting an appropriate threshold value reduces the risk of a bad definition file negatively affecting traffic.</t>
  </si>
  <si>
    <t>Navigate to `Device &gt; Dynamic Updates &gt; Antivirus Update Schedule`.
Set `Action` to `Download and Install`.
Set `Recurrence` to `Hourly`.</t>
  </si>
  <si>
    <t>Set 'Antivirus Update Schedule' to download and install updates hourly. One method to achieve the recommended state is to execute the following:
Navigate to `Device &gt; Dynamic Updates &gt; Antivirus Update Schedule`.
Set `Action` to `Download and Install`.
Set `Recurrence` to `Hourly`.</t>
  </si>
  <si>
    <t>To close this finding, please provide a screenshot showing the antivirus update schedule is set to hourly with the agency's CAP.</t>
  </si>
  <si>
    <t>PaloAlto9-34</t>
  </si>
  <si>
    <t>Ensure 'Applications and Threats Update Schedule' is set to download and install updates at daily or shorter intervals</t>
  </si>
  <si>
    <t>Set the Applications and Threats Update Schedule to download and install updates at daily or shorter intervals.</t>
  </si>
  <si>
    <t>Navigate to `Device &gt; Dynamic Updates &gt; Application and Threats Update Schedule`.
Verify that `Action` is set to `Download and Install`.
Verify that `Recurrence` is set to `Daily`, `Hourly` or `Every 30 Minutes`</t>
  </si>
  <si>
    <t xml:space="preserve">The 'Applications and Threats Update Schedule' has been set to download and install updates every day. </t>
  </si>
  <si>
    <t xml:space="preserve">The Applications and Threats Update Schedule has not been set to download and install updates every day. </t>
  </si>
  <si>
    <t>HSC17</t>
  </si>
  <si>
    <t>HSC17: Denial of service protection settings are not configured</t>
  </si>
  <si>
    <t>4.2</t>
  </si>
  <si>
    <t>New Applications and Threats file versions may be released at any time. With a frequent update schedule, the firewall can ensure threats with new signatures are quickly mitigated, and the latest application signatures are applied.</t>
  </si>
  <si>
    <t>Navigate to `Device &gt; Dynamic Updates &gt; Application and Threats Update Schedule`.
Set `Action` to `Download and Install`.
Set `Recurrence` to `Daily`, `Hourly` or `Every 30 Minutes`</t>
  </si>
  <si>
    <t>Set 'Applications and Threats Update Schedule' to download and install updates at daily or shorter intervals. One method to achieve the recommended state is to execute the following:
Navigate to `Device &gt; Dynamic Updates &gt; Application and Threats Update Schedule`.
Set `Action` to `Download and Install`.
Set `Recurrence` to `Daily`, `Hourly` or `Every 30 Minutes`</t>
  </si>
  <si>
    <t>PaloAlto9-35</t>
  </si>
  <si>
    <t>Ensure that WildFire file size upload limits are maximized</t>
  </si>
  <si>
    <t>Increase WildFire file size limits to the maximum file size supported by the environment. An organization with bandwidth constraints or heavy usage of unique files under a supported file type may require lower settings.
The recommendations account for the CPU load on smaller platforms. If an organization consistently has CPU to spare, it's recommended to set some or all of these values to the maximum.</t>
  </si>
  <si>
    <t>Navigate to `Device &gt; Setup &gt; WildFire`.
Navigate to the `General Settings` sections.
Verify the maximum size for each file type are larger than the defaults, to a size that is as large enough to account for "large" files, but not large enough to affect performance of the hardware.</t>
  </si>
  <si>
    <t xml:space="preserve">The WildFire upload limit size has been maximized. </t>
  </si>
  <si>
    <t xml:space="preserve">The WildFire upload limit size has not been maximized. </t>
  </si>
  <si>
    <t>5</t>
  </si>
  <si>
    <t>Increasing file size limits allows the devices to forward more files for WildFire analysis. This increases the chances of identifying, and later preventing, threats in larger files. The default values are configured for files small enough that the majority of files are not assessed by Wildfire.</t>
  </si>
  <si>
    <t>Navigate to `Device &gt; Setup &gt; WildFire`.
Click the `General Settings` edit icon.
Set the maximum size for each file type are larger than the defaults, to a size that is as large enough to account for "large" files, but not large enough to affect performance of the hardware. 
In PAN-OS 9.x, the default file sizes for WildFire are: 
- pe (Portable Executable) - 16MB
- apk (Android Application)- 10MB
- pdf (Portable Document Format) - 3072KB
- ms-office (Microsoft Office) — 16384KB
- jar (Packaged Java class file) — 5MB
- flash (Adobe Flash) — 5MB
- MacOSX (DMG/MAC-APP/MACH-O PKG files) — 10MB
- archive (RAR and 7z files) — 50MB
- linux (ELF files) — 50MB
- script (JScript, VBScript, PowerShell, and Shell Script)- 20KB
In PAN-OS 9.x, the maximum file sizes for Wildfire are:
- pe (Portable Executable) - 50MB
- apk (Android Application)- 50MB
- pdf (Portable Document Format) - 51200KB
- ms-office (Microsoft Office) — 51200KB
- jar (Packaged Java class file) — 20MB
- flash (Adobe Flash) — 10MB
- MacOSX (DMG/MAC-APP/MACH-O PKG files) — 50MB
- archive (RAR and 7z files) — 50MB
- linux (ELF files) — 50MB
- script (JScript, VBScript, PowerShell, and Shell Script)- 4096KB</t>
  </si>
  <si>
    <t>Ensure that WildFire file size upload limits are maximized. One method to achieve the recommended state is to execute the following:
Navigate to `Device &gt; Setup &gt; WildFire`.
Click the `General Settings` edit icon.
Set the maximum size for each file type are larger than the defaults, to a size that is as large enough to account for "large" files, but not large enough to affect performance of the hardware. 
In PAN-OS 9.x, the default file sizes for WildFire are: 
pe (Portable Executable) - 16MB
apk (Android Application)- 10MB
pdf (Portable Document Format) - 3072KB
ms-office (Microsoft Office) — 16384KB
jar (Packaged Java class file) — 5MB
flash (Adobe Flash) — 5MB
MacOSX (DMG/MAC-APP/MACH-O PKG files) — 10MB
archive (RAR and 7z files) — 50MB
linux (ELF files) — 50MB
script (JScript, VBScript, PowerShell, and Shell Script)- 20KB
In PAN-OS 9.x, the maximum file sizes for Wildfire are:
pe (Portable Executable) - 50MB
apk (Android Application)- 50MB
pdf (Portable Document Format) - 51200KB
ms-office (Microsoft Office) — 51200KB
jar (Packaged Java class file) — 20MB
flash (Adobe Flash) — 10MB
MacOSX (DMG/MAC-APP/MACH-O PKG files) — 50MB
archive (RAR and 7z files) — 50MB
linux (ELF files) — 50MB
script (JScript, VBScript, PowerShell, and Shell Script)- 4096KB.</t>
  </si>
  <si>
    <t>PaloAlto9-36</t>
  </si>
  <si>
    <t>Ensure forwarding is enabled for all applications and file types in WildFire file blocking profiles</t>
  </si>
  <si>
    <t>Set Applications and File Types fields to any in WildFire file blocking profiles. With a WildFire license, seven file types are supported, while only PE (Portable Executable) files are supported without a license.
For the "web browsing" application, the action "continue" can be selected. This still forwards the file to the Wildfire service, but also presents the end user with a confirmation message before they receive the file. Selecting "continue" for any other application will block the file (because the end user will not see the prompt).
If there is a "continue" rule, there should still be an "any traffic / any application / forward" rule after that in the list.</t>
  </si>
  <si>
    <t>Navigate to `Objects &gt; Security Profiles &gt; File Blocking`.
Verify an appropriate rule exists with `Applications` set to `any`, `File Type` set to `any`, and `Action` set to `forward`.</t>
  </si>
  <si>
    <t xml:space="preserve">Forwarding has been enabled for all applications and file types in the WildFire file blocking profiles. </t>
  </si>
  <si>
    <t xml:space="preserve">Forwarding has not been enabled for all applications and file types in the WildFire file blocking profiles. </t>
  </si>
  <si>
    <t>5.2</t>
  </si>
  <si>
    <t>Selecting 'Any' application and file type ensures WildFire is analyzing as many files as possible.</t>
  </si>
  <si>
    <t>Navigate to `Objects &gt; Security Profiles &gt; File Blocking`.
Set a rule so that `Applications` is set to `any`, `File Type` is set to `any`, and `Action` is set to `forward`.</t>
  </si>
  <si>
    <t>Enable forwarding for all applications and file types in WildFire file blocking profiles. One method to achieve the recommended state is to execute the following:
Navigate to `Objects &gt; Security Profiles &gt; File Blocking`.
Set a rule so that `Applications` is set to `any`, `File Type` is set to `any`, and `Action` is set to `forward`.</t>
  </si>
  <si>
    <t>PaloAlto9-37</t>
  </si>
  <si>
    <t>Ensure a WildFire Analysis profile is enabled for all security policies</t>
  </si>
  <si>
    <t>Ensure that all files traversing the firewall are inspected by WildFire by setting a Wildfire file blocking profile on all security policies.</t>
  </si>
  <si>
    <t>To verify WildFire Analysis Profile:
- Navigate to `Objects &gt; Security Profiles &gt; WildFire Analysis Profile` verify that a profile exists. 
To verify File Blocking Rules:
- For each Security Policy were the action is set to Allow, edit the Rule and navigate to `Actions &gt; Profile Setting. Ensure that the WildFire Analysis` is set to `Allow` and verify that a profile is set.
If **Group Profiles** are used:
- Navigate to `Policies &gt; Security`
- For each Security Policy were the action is set to Allow, edit the Rule and navigate to `Actions &gt; Profile Setting`. Ensure that the `Profile Type` is set to `Group`.
- Navigate to Objects &gt; Security Profile Groups. Open the Security Profile Group used above, and ensure that the Wildfire Analysis Profile is set.</t>
  </si>
  <si>
    <t xml:space="preserve">A WildFire blocking profile has been set for all security policies allowing Internet traffic flows. </t>
  </si>
  <si>
    <t xml:space="preserve">A WildFire blocking profile has not been set for all security policies allowing Internet traffic flows. </t>
  </si>
  <si>
    <t>HSC38</t>
  </si>
  <si>
    <t>HSC38: SSL inspection has not been implemented</t>
  </si>
  <si>
    <t>5.3</t>
  </si>
  <si>
    <t>Traffic matching security policies that do not include a WildFire file blocking profile will not utilize WildFire for file analysis. Wildfire analysis is one of the key security measures available on this platform. Without Wildfire analysis enabled, inbound malware can only be analyzed by signature - which industry wide is roughly 40-60% effective. In a targeted attack, the success of signature-based-only analysis drops even further.</t>
  </si>
  <si>
    <t>To Set File Blocking Profile:
- Navigate to `Objects &gt; Security Profiles &gt; WildFire Analysis Profile`.
- Create a WildFire profile that has 'Application Any', 'File Types Any', and 'Direction Both' 
To Set WildFire Analysis Rules: 
- Navigate to `Policies &gt; Security`.
- For each Security Policy Rule where the action is "Allow", Navigate to `Actions &gt; Profile Setting &gt; WildFire Analysis` and set a WildFire Analysis profile.
**Group Profiles** can also be used. To take this approach:
- Navigate to `Objects &gt; Security Profile Groups`. Create a Security Profile Group, and ensure that (among other settings) the `Wildfire Analysis Profile` is set to the created profile.
- Navigate to `Policies &gt; Security`. For each Security Policy Rule where the action is "Allow", Navigate to `Actions &gt; Profile Setting`. Modify the `Profile Type` to `Group`, and set the `Group Profile` to the created Security Profile Group.</t>
  </si>
  <si>
    <t>Enable WildFire Analysis profile for all security policies. One method to accomplish the recommendation is to perform the following commands: 
To Set File Blocking Profile:
Navigate to `Objects &gt; Security Profiles &gt; WildFire Analysis Profile`.
Create a WildFire profile that has 'Application Any', 'File Types Any', and 'Direction Both' 
To Set WildFire Analysis Rules: 
Navigate to `Policies &gt; Security`.
For each Security Policy Rule where the action is "Allow", Navigate to `Actions &gt; Profile Setting &gt; WildFire Analysis` and set a WildFire Analysis profile.
**Group Profiles** can also be used. To take this approach:
Navigate to `Objects &gt; Security Profile Groups`. Create a Security Profile Group, and ensure that (among other settings) the `Wildfire Analysis Profile` is set to the created profile.
Navigate to `Policies &gt; Security`. For each Security Policy Rule where the action is "Allow", Navigate to `Actions &gt; Profile Setting`. Modify the `Profile Type` to `Group`, and set the `Group Profile` to the created Security Profile Group.</t>
  </si>
  <si>
    <t xml:space="preserve">To close this finding, please provide a copy/ screenshot of the objects file settings with the agency's CAP.  </t>
  </si>
  <si>
    <t>qqqqqqqqqqqqqqqqqqqqqqqqqqqqqqqqqqqqqqqqqqqqqq555555555555555555555555555555555555555555564444444444444444444444322222222222222222222222222222222222222222222222222222222222222221</t>
  </si>
  <si>
    <t>111111111q1</t>
  </si>
  <si>
    <t>1111111111111111111111111111213q1q</t>
  </si>
  <si>
    <t>PaloAlto9-38</t>
  </si>
  <si>
    <t>Ensure forwarding of decrypted content to WildFire is enabled</t>
  </si>
  <si>
    <t>Allow the firewall to forward decrypted content to WildFire. Note that SSL Forward-Proxy must also be enabled and configured for this setting to take effect on inside-to-outside traffic flows.</t>
  </si>
  <si>
    <t>Navigate to `Device &gt; Setup &gt; Content-ID &gt; Content-ID Settings`.
Verify that `Allow forwarding of decrypted content` is checked.</t>
  </si>
  <si>
    <t xml:space="preserve">Forwarding of decrypted content to WildFire has been enabled. </t>
  </si>
  <si>
    <t xml:space="preserve">Forwarding of decrypted content to WildFire has not been enabled. </t>
  </si>
  <si>
    <t>5.4</t>
  </si>
  <si>
    <t>As encrypted Internet traffic continues to proliferate, WildFire becomes less effective unless it is allowed to act on decrypted content. For example, if a user downloads a malicious pdf over SSL, WildFire can only provide analysis if 1) the session is decrypted by the firewall and 2) forwarding of decrypted content is enabled. In today's internet, roughly 70-80% of all user traffic is encrypted. If Wildfire is not configured to analyze encrypted content, the effectiveness of Wildfire is drastically reduced.</t>
  </si>
  <si>
    <t>Navigate to `Device &gt; Setup &gt; Content-ID &gt; Content-ID Settings`.
Set `Allow forwarding of decrypted content` to be checked.
Note that SSL Forward Proxy must be configured for this setting to be effective.</t>
  </si>
  <si>
    <t>Enable forwarding of decrypted content to WildFire is enabled. One method to achieve the recommended state is to execute the following:
Navigate to `Device &gt; Setup &gt; Content-ID &gt; Content-ID Settings`.
Set `Allow forwarding of decrypted content` to be checked.
Note that SSL Forward Proxy must be configured for this setting to be effective.</t>
  </si>
  <si>
    <t xml:space="preserve">To close this finding, please provide a copy of the content-ID settings file with the agency's CAP. </t>
  </si>
  <si>
    <t>PaloAlto9-39</t>
  </si>
  <si>
    <t>Ensure all WildFire session information settings are enabled</t>
  </si>
  <si>
    <t>Enable all options under Session Information Settings for WildFire.</t>
  </si>
  <si>
    <t>Navigate to `Device &gt; Setup &gt; WildFire &gt; Session Information Settings`.
Verify that every option is enabled.</t>
  </si>
  <si>
    <t xml:space="preserve">WildFire session information has been enabled. </t>
  </si>
  <si>
    <t xml:space="preserve">WildFire session information settings are not enabled. </t>
  </si>
  <si>
    <t>HSI28</t>
  </si>
  <si>
    <t>HSI28: Security alerts are not disseminated to agency personnel</t>
  </si>
  <si>
    <t>5.5</t>
  </si>
  <si>
    <t>Permitting the firewall to send all of this information to WildFire creates more detailed reports, thereby making the process of tracking down potentially infected devices more efficient. This could prevent an infected system from further infecting the environment. Environments with security policies restricting sending this data to the WildFire cloud can instead utilize an on-premises WildFire appliance. In addition, risk can be analyzed in the context of the destination host and user account, either during analysis or during incident response.</t>
  </si>
  <si>
    <t>Navigate to `Device &gt; Setup &gt; WildFire &gt; Session Information Settings`.
Set every option to be enabled.</t>
  </si>
  <si>
    <t>Enable all WildFire session information settings. One method to achieve the recommended state is to execute the following:
Navigate to `Device &gt; Setup &gt; WildFire &gt; Session Information Settings`.
Set every option to be enabled.</t>
  </si>
  <si>
    <t>PaloAlto9-40</t>
  </si>
  <si>
    <t>Ensure alerts are enabled for malicious files detected  by WildFire</t>
  </si>
  <si>
    <t>Configure WildFire to send an alert when a malicious or greyware file is detected. This alert could be sent by whichever means is preferable, including email, SNMP trap, or syslog message.
Alternatively, configure the WildFire cloud to generate alerts for malicious files. The cloud can generate alerts in addition to or instead of the local WildFire implementation. Note that the destination email address of alerts configured in the WildFire cloud portal is tied to the logged in account, and cannot be modified. Also, new systems added to the WildFire cloud portal will not be automatically set to email alerts.</t>
  </si>
  <si>
    <t>Navigate to `Objects &gt; Log Forwarding`.
Verify that the `WildFire` log type is configured to generate alerts using the desired alerting mechanism(s).</t>
  </si>
  <si>
    <t>Malicious file detection alerts have been enabled in WildFire.</t>
  </si>
  <si>
    <t>Malicious file detection alerts have not been enabled in WildFire.</t>
  </si>
  <si>
    <t>5.6</t>
  </si>
  <si>
    <t>WildFire analyzes files that have already been downloaded and possibly executed. A WildFire verdict of malicious indicates that a computer could already be infected. In addition, because WildFire only analyzes files it has not already seen that were not flagged by the firewall’s antivirus filter, files deemed malicious by WildFire are more likely to evade detection by desktop antivirus products.</t>
  </si>
  <si>
    <t>From GUI, configure some combination of the following Server Profiles:
Configure the Email Server:
Select `Device &gt; Server Profiles &gt; Email`
Click `Add` 
Enter a name for the Profile. 
Select the virtual system from the Location drop down menu (if applicable) 
Click `Add`
Configure the Syslog Server: 
Select `Device &gt; Server Profiles &gt; Syslog &gt; Add` 
Enter `Name, Display Name, Syslog Server, Transport, Port, Format, Facility` 
Click `OK` 
Click `Commit` to save the configuration
Configure the SMTP Server: 
Select `Device &gt; Server Profiles &gt; Email` 
Select `Add, Name, Display Name, From, To, Additional Recipients, Gateway IP or Hostname` 
Click `OK` 
Click `Commit` to save the configuration
Navigate to `Objects, Log Forwarding`
Choose `Add`, set the log type to "wildfire", add the filter "(verdict neq benign)", then add log destinations for SNMP, Syslog, Email or HTTP as required.</t>
  </si>
  <si>
    <t>Enable alerts for malicious files detected by WildFire. One method to accomplish the recommendation is to perform the following commands:
From GUI, configure some combination of the following Server Profiles:
Configure the Email Server:
Select `Device &gt; Server Profiles &gt; Email`
Click `Add` 
Enter a name for the Profile. 
Select the virtual system from the Location drop down menu (if applicable) 
Click `Add`
Configure the Syslog Server: 
Select `Device &gt; Server Profiles &gt; Syslog &gt; Add` 
Enter `Name, Display Name, Syslog Server, Transport, Port, Format, Facility` 
Click `OK` 
Click `Commit` to save the configuration
Configure the SMTP Server: 
Select `Device &gt; Server Profiles &gt; Email` 
Select `Add, Name, Display Name, From, To, Additional Recipients, Gateway IP or Hostname` 
Click `OK` 
Click `Commit` to save the configuration
Navigate to `Objects, Log Forwarding`
Choose `Add`, set the log type to "wildfire", add the filter "(verdict neq benign)", then add log destinations for SNMP, Syslog, Email or HTTP as required.</t>
  </si>
  <si>
    <t xml:space="preserve">To close this finding, please provide a copy of the server profile settings with the agency's CAP. </t>
  </si>
  <si>
    <t>PaloAlto9-41</t>
  </si>
  <si>
    <t>Ensure 'WildFire Update Schedule' is set to download and install updates every minute</t>
  </si>
  <si>
    <t>Set the WildFire update schedule to download and install updates every minute.</t>
  </si>
  <si>
    <t>Navigate to `Device &gt; Dynamic Updates &gt; WildFire Update Schedule`.
Verify that `Action` is set to `Download and Install`.
Verify that `Recurrence` is set to `Every Minute`.</t>
  </si>
  <si>
    <t xml:space="preserve">The WildFire Update Scheduler has been set to download and install updates every 1 minute. </t>
  </si>
  <si>
    <t xml:space="preserve">The WildFire Update Scheduler has not been set to download and install updates every 1 minute. </t>
  </si>
  <si>
    <t>5.7</t>
  </si>
  <si>
    <t>WildFire definitions may contain signatures to block immediate, active threats to the environment. With a 1 minute update schedule, the firewall can ensure threats with new definitions are quickly mitigated.</t>
  </si>
  <si>
    <t>Navigate to `Device &gt; Dynamic Updates &gt; WildFire Update Schedule`.
Set `Action` to `Download and Install`.
Set `Recurrence` to `Every Minute`.</t>
  </si>
  <si>
    <t>Set 'WildFire Update Schedule' to download and install updates every minute. One method to achieve the recommended state is to execute the following:
Navigate to `Device &gt; Dynamic Updates &gt; WildFire Update Schedule`.
Set `Action` to `Download and Install`.
Set `Recurrence` to `Every Minute`.</t>
  </si>
  <si>
    <t>To close this finding, please provide a copy of the wildfire update scheduler settings with the agency's CAP.</t>
  </si>
  <si>
    <t>PaloAlto9-42</t>
  </si>
  <si>
    <t>Ensure that antivirus profiles are set to block on all decoders except 'imap' and 'pop3'</t>
  </si>
  <si>
    <t>Configure antivirus profiles to a value of 'block' for all decoders except imap and pop3 under both Action and WildFire Action. If required by the organization's email implementation, configure imap and pop3 decoders to 'alert' under both Action and WildFire Action.</t>
  </si>
  <si>
    <t>Navigate to `Objects &gt; Security Profiles &gt; Antivirus`
Verify that antivirus profiles have all decoders set to `block` for both `Action` and `Wildfire Action`. If `imap` and `pop3` are required in the organization, verify that the `imap` and `pop3` decoders are set to `alert` for both `Action` and `Wildfire Action`.</t>
  </si>
  <si>
    <t>At least one antivirus profile has been set to block on all decoders except 'imap' and 'pop3.'</t>
  </si>
  <si>
    <t>An antivirus profile has not been set to block on all decoders except imap and pop3.</t>
  </si>
  <si>
    <t>6</t>
  </si>
  <si>
    <t>6.1</t>
  </si>
  <si>
    <t>Antivirus signatures produce low false positives. By blocking any detected malware through the specified decoders, the threat of malware propagation through the firewall is greatly reduced. It is recommended to mitigate malware found in pop3 and imap through a dedicated antivirus gateway. Due to the nature of the pop3 and imap protocols, the firewall is not able to block only a single email message containing malware. Instead, the entire session would be terminated, potentially affecting benign email messages.</t>
  </si>
  <si>
    <t>Navigate to `Objects &gt; Security Profiles &gt; Antivirus.`
Set antivirus profiles to have all decoders set to `block` for both `Action` and `Wildfire Action`. If `imap` and `pop3` are required in the organization, set the `imap` and `pop3` decoders to `alert` for both `Action` and `Wildfire Action`.</t>
  </si>
  <si>
    <t>Set antivirus profiles to block on all decoders except 'imap' and 'pop3'. One method to achieve the recommended state is to execute the following:
Navigate to `Objects &gt; Security Profiles &gt; Antivirus.`
Set antivirus profiles to have all decoders set to `block` for both `Action` and `Wildfire Action`. If `imap` and `pop3` are required in the organization, set the `imap` and `pop3` decoders to `alert` for both `Action` and `Wildfire Action`.</t>
  </si>
  <si>
    <t>To close this finding, please provide a copy of the antivirus profiles settings with the agency's CAP.</t>
  </si>
  <si>
    <t>PaloAlto9-43</t>
  </si>
  <si>
    <t>Ensure a secure antivirus profile is applied to all relevant security policies</t>
  </si>
  <si>
    <t>Create a secure antivirus profile and apply it to all security policies that could pass HTTP, SMTP, IMAP, POP3, FTP, or SMB traffic. The antivirus profile may be applied to the security policies directly or through a profile group.</t>
  </si>
  <si>
    <t>Navigate to `Policies &gt; Security `.
For each policy, navigate to `[Policy Name] &gt; Actions`
Verify there is a secure `Antivirus profile` applied to all security policies passing traffic - regardless of protocol. This can be set by Profiles or by Profile Group.</t>
  </si>
  <si>
    <t xml:space="preserve">A secure antivirus profile has been applied to all relevant security policies. </t>
  </si>
  <si>
    <t xml:space="preserve">A secure antivirus profile has not been applied to all relevant security policies. </t>
  </si>
  <si>
    <t>6.2</t>
  </si>
  <si>
    <t>By applying a secure antivirus profile to all applicable traffic, the threat of malware propagation through the firewall is greatly reduced. Without an antivirus profile assigned to any potential hostile zone, the first protection in the path against malware is removed, leaving in most cases only the desktop endpoint protection application to detect and remediate any potential malware.</t>
  </si>
  <si>
    <t>Navigate to `Policies &gt; Security `.
For each policy, navigate to `[Policy Name] &gt; Actions`
Set an `Antivirus profile` or a `Profile Group` containing an AV profile for each security policy passing traffic - regardless of protocol.</t>
  </si>
  <si>
    <t>Apply a secure antivirus profile to all relevant security policies. One method to achieve the recommended state is to execute the following:
Navigate to `Policies &gt; Security `.
For each policy, navigate to `[Policy Name] &gt; Actions`
Set an `Antivirus profile` or a `Profile Group` containing an AV profile for each security policy passing traffic - regardless of protocol</t>
  </si>
  <si>
    <t xml:space="preserve">To close this finding, please provide a copy of the security profiles settings with the agency's CAP. </t>
  </si>
  <si>
    <t>PaloAlto9-44</t>
  </si>
  <si>
    <t>Ensure an anti-spyware profile is configured to block on all spyware severity levels, categories, and threats</t>
  </si>
  <si>
    <t>If a single rule exists within the anti-spyware profile, configure it to block on any spyware severity level, any category, and any threat. If multiple rules exist within the anti-spyware profile, ensure all spyware categories, threats, and severity levels are set to be blocked. Additional rules may exist for packet capture or exclusion purposes.</t>
  </si>
  <si>
    <t>Navigate to `Objects &gt; Security Profiles &gt; Anti-Spyware`.
Verify a rule exists within the anti-spyware profile that is configured to perform the `Block Action` on `any Severity` level, `any Category`, and `any Threat Name`.</t>
  </si>
  <si>
    <t>An anti-spyware profile has been configured to block all spyware severity levels, categories, and threats.</t>
  </si>
  <si>
    <t>An anti-spyware profile has not been configured to block all spyware severity levels, categories, and threats.</t>
  </si>
  <si>
    <t>6.3</t>
  </si>
  <si>
    <t>Requiring a blocking policy for all spyware threats, categories, and severities reduces the risk of spyware traffic from successfully exiting the organization. Without an anti-spyware profile assigned to any potential hostile zone, the first protection in the path against malware is removed, leaving in most cases only the desktop endpoint protection application to detect and remediate any potential spyware.</t>
  </si>
  <si>
    <t>Navigate to `Objects &gt; Security Profiles &gt; Anti-Spyware`.
Set a rule within the anti-spyware profile that is configured to perform the `Block Action` on `any Severity` level, `any Category`, and `any Threat Name`.</t>
  </si>
  <si>
    <t>Configure an anti-spyware profile to block on all spyware severity levels, categories, and threats. One method to achieve the recommended state is to execute the following:
Navigate to `Objects &gt; Security Profiles &gt; Anti-Spyware`.
Set a rule within the anti-spyware profile that is configured to perform the `Block Action` on `any Severity` level, `any Category`, and `any Threat Name`.</t>
  </si>
  <si>
    <t>To close this finding, please provide a copy of the anti-spyware profile settings with the agency's CAP.</t>
  </si>
  <si>
    <t>PaloAlto9-45</t>
  </si>
  <si>
    <t>Ensure DNS sinkholing is configured on all anti-spyware profiles in use</t>
  </si>
  <si>
    <t>Configure DNS sinkholing for all anti-spyware profiles in use. All internal requests to the selected sinkhole IP address must traverse the firewall. Any device attempting to communicate with the DNS sinkhole IP address should be considered infected.</t>
  </si>
  <si>
    <t>Navigate to `Objects &gt; Security Profiles &gt; Anti-Spyware`.
Within the each anti-spyware profile, under its `DNS Signatures` tab, verify the `DNS Signature Source` List:
`Palo Alto Networks Content DNS Signatures` should have as its `Action on DNS Queries` set to `sinkhole`
If licensed, the `Palo Alto Networks Cloud DNS Security` should have as its `Action on DNS Queries` set to `sinkhole`
Verify the '`Sinkhole IPv4`' IP address is correct. This should be set to `sinkhole.paloaltnetworks.com`, or if an internal host is set then that host IP or FQDN should be in that field
Verify the '`Sinkhole IPv6`' IP address is correct. This should be set to `IPv6 Loopback IP (::1)`, or if an internal DNS Sinkhole host is set then that host IP or FQDN should be in that field
Navigate to `Policies &gt; Security Policies`
For each outbound security Policy, in the `Actions` tab, verify that the `Anti-Spyware` setting includes the Spyware Profile created, either explicitly or as a `Group Profile`
To verify correct operation of DNS Security, from an internal station make a DNS request to each of the following hosts:
- `test-malware.testpanw.com` to test `Malware` DNS Signature checks
- `test-c2.testpanw.com` to test `C2` DNS Signature checks
- `test-dga.testpanw.com` to test `DGA` (Domain Generation Algorithm) DNS attack checks 
- `test-dnstun.testpanw.com` to test `DNS Tunneling` attack checks
Each of these DNS requests should be redirected to the configured DNS Sinkhole server IP address
Each of these DNS requests should appear in the firewall logs, under `Monitor &gt; Logs &gt; Threat`. If configured, each of these requests should generate an alert in the organization's SIEM.</t>
  </si>
  <si>
    <t xml:space="preserve">DNS sinkholing has been configured on all anti-spyware profiles. </t>
  </si>
  <si>
    <t xml:space="preserve">DNS sinkholing has not been configured on all anti-spyware profiles. </t>
  </si>
  <si>
    <t>6.4</t>
  </si>
  <si>
    <t>DNS sinkholing helps to identify infected clients by spoofing DNS responses for malware domain queries. Without sinkholing, the DNS server itself may be seen as infected, while the truly infected device remains unidentified. In addition, sinkholing also ensures that DNS queries that might be indicators of compromise do not transit the internet, where they could be potentially used to negatively impact the "ip reputation" of the organization's internet network subnets.</t>
  </si>
  <si>
    <t>Navigate to `Objects &gt; Security Profiles &gt; Anti-Spyware`.
Within the each anti-spyware profile, under its `DNS Signatures` tab, set the `DNS Signature Source` List:
`Palo Alto Networks Content DNS Signatures` should have as its `Action on DNS Queries` set to `sinkhole`
If licensed, the `Palo Alto Networks Cloud DNS Security` should have as its `Action on DNS Queries` set to `sinkhole`
Verify the '`Sinkhole IPv4`' IP address is correct. This should be set to `sinkhole.paloaltnetworks.com`, or if an internal host is set then that host IP or FQDN should be in that field
Verify the '`Sinkhole IPv6`' IP address is correct. This should be set to `IPv6 Loopback IP (::1)`, or if an internal DNS Sinkhole host is set then that host IP or FQDN should be in that field
Navigate to `Policies &gt; Security Policies`
For each outbound security Policy, in the `Actions` tab, set the `Anti-Spyware` setting to include the Spyware Profile created, either explicitly or as a `Group Profile`</t>
  </si>
  <si>
    <t>Configure DNS sinkholing on all anti-spyware profiles in use. One method to achieve the recommended state is to execute the following:
Navigate to `Objects &gt; Security Profiles &gt; Anti-Spyware`.
Within the each anti-spyware profile, under its `DNS Signatures` tab, set the `DNS Signature Source` List:
`Palo Alto Networks Content DNS Signatures` should have as its `Action on DNS Queries` set to `sinkhole`
If licensed, the `Palo Alto Networks Cloud DNS Security` should have as its `Action on DNS Queries` set to `sinkhole`
Verify the '`Sinkhole IPv4`' IP address is correct. This should be set to `sinkhole.paloaltnetworks.com`, or if an internal host is set then that host IP or FQDN should be in that field
Verify the '`Sinkhole IPv6`' IP address is correct. This should be set to `IPv6 Loopback IP (::1)`, or if an internal DNS Sinkhole host is set then that host IP or FQDN should be in that field
Navigate to `Policies &gt; Security Policies`
For each outbound security Policy, in the `Actions` tab, set the `Anti-Spyware` setting to include the Spyware Profile created, either explicitly or as a `Group Profile`</t>
  </si>
  <si>
    <t>PaloAlto9-46</t>
  </si>
  <si>
    <t>Ensure passive DNS monitoring is set to enabled on all anti-spyware profiles in use</t>
  </si>
  <si>
    <t>Enable passive DNS monitoring within all anti-spyware profiles in use.</t>
  </si>
  <si>
    <t>Navigate to `Device &gt; Setup &gt; Telemetry`. Ensure that `Passive DNS Monitoring` is enabled</t>
  </si>
  <si>
    <t xml:space="preserve">Passive DNS monitoring has been enabled within all anti-spyware profiles. </t>
  </si>
  <si>
    <t xml:space="preserve">Passive DNS monitoring has not been enabled within all anti-spyware profiles. </t>
  </si>
  <si>
    <t>6.5</t>
  </si>
  <si>
    <t>Enabling passive DNS monitoring improves PAN’s threat prevention and threat intelligence capabilities. This is performed without source information delivered to PAN to ensure sensitive DNS information of the organization is not compromised.</t>
  </si>
  <si>
    <t>Navigate to `Device &gt; Setup &gt; Telemetry`. Set `Passive DNS Monitoring` to enabled</t>
  </si>
  <si>
    <t>Enable passive DNS monitoring on all anti-spyware profiles in use. One method to achieve the recommended state is to execute the following:
Navigate to `Device &gt; Setup &gt; Telemetry`. Set `Passive DNS Monitoring` to enabled.</t>
  </si>
  <si>
    <t>To close this finding, please provide a screenshot showing DNS monitoring is set to enabled with the agency's CAP.</t>
  </si>
  <si>
    <t>PaloAlto9-47</t>
  </si>
  <si>
    <t>Ensure a secure anti-spyware profile is applied to all security policies permitting traffic to the Internet</t>
  </si>
  <si>
    <t>Create one or more anti-spyware profiles and collectively apply them to all security policies permitting traffic to the Internet. The anti-spyware profiles may be applied to the security policies directly or through a profile group.</t>
  </si>
  <si>
    <t>Navigate to `Objects &gt; Security Profiles &gt; Anti-Spyware`.
Also navigate to `Policies &gt; Security`.
Verify there are one or more anti-spyware profiles that collectively apply to all inside to outside traffic from any address to any address and any application and service.</t>
  </si>
  <si>
    <t xml:space="preserve">A secure anti-spyware profile has been applied to all security policies permitting traffic to the Internet. </t>
  </si>
  <si>
    <t xml:space="preserve">A secure anti-spyware profile has not been applied to all security policies permitting traffic to the Internet. </t>
  </si>
  <si>
    <t>HSI3</t>
  </si>
  <si>
    <t>HSI3: System is not monitored for threats</t>
  </si>
  <si>
    <t>6.6</t>
  </si>
  <si>
    <t>By applying secure anti-spyware profiles to all applicable traffic, the threat of sensitive data exfiltration or command-and-control traffic successfully passing through the firewall is greatly reduced. Anti-spyware profiles are not restricted to particular protocols like antivirus profiles, so anti-spyware profiles should be applied to all security policies permitting traffic to the Internet. Assigning an anti-spyware profile to each trusted zone will quickly and easily identify trusted hosts that have been infected with spyware, by identifying the infection from their outbound network traffic. In addition, that outbound network traffic will be blocked by the profile.</t>
  </si>
  <si>
    <t>Navigate to `Objects &gt; Security Profiles &gt; Anti-Spyware`.
Also navigate to `Policies &gt; Security`.
Set one or more anti-spyware profiles to collectively apply to all inside to outside traffic from any address to any address and any application and service.</t>
  </si>
  <si>
    <t>Apply a secure anti-spyware profile to all security policies permitting traffic to the Internet. One method to achieve the recommended state is to execute the following:
Navigate to `Objects &gt; Security Profiles &gt; Anti-Spyware`.
Also navigate to `Policies &gt; Security`.
Set one or more anti-spyware profiles to collectively apply to all inside to outside traffic from any address to any address and any application and service.</t>
  </si>
  <si>
    <t>PaloAlto9-48</t>
  </si>
  <si>
    <t>Ensure a Vulnerability Protection Profile is set to block attacks against critical and high vulnerabilities, and set to default on medium, low, and informational vulnerabilities</t>
  </si>
  <si>
    <t>Configure a Vulnerability Protection Profile set to block attacks against any critical or high vulnerabilities, at minimum, and set to default on any medium, low, or informational vulnerabilities. Configuring an alert action for low and informational, instead of default, will produce additional information at the expense of greater log utilization.</t>
  </si>
  <si>
    <t>Navigate to `Objects &gt; Security Profiles &gt; Vulnerability Protection`.
Verify a Vulnerability Protection Profile is set to block attacks against any critical or high vulnerabilities (minimum), and set to default on attacks against any medium, low, or informational vulnerabilities.</t>
  </si>
  <si>
    <t>A Vulnerability Protection Profile has been set to block attacks against critical and high vulnerabilities, and set to default on medium, low, and informational vulnerabilities</t>
  </si>
  <si>
    <t>A Vulnerability Protection Profile has not been set to block attacks against critical and high vulnerabilities, and set to default on medium, low, and informational vulnerabilities.</t>
  </si>
  <si>
    <t>6.7</t>
  </si>
  <si>
    <t>A Vulnerability Protection Profile helps to protect assets by alerting on, or blocking, network attacks. The default action for attacks against many critical and high vulnerabilities is to only alert on the attack - not to block.</t>
  </si>
  <si>
    <t>Navigate to `Objects &gt; Security Profiles &gt; Vulnerability Protection`.
Set a Vulnerability Protection Profile to block attacks against any critical or high vulnerabilities (minimum), and to default on attacks against any medium, low, or informational vulnerabilities.</t>
  </si>
  <si>
    <t>Set a Vulnerability Protection Profile to block attacks against critical and high vulnerabilities, and set to default on medium, low, and informational vulnerabilities. One method to achieve the recommended state is to execute the following:
Navigate to `Objects &gt; Security Profiles &gt; Vulnerability Protection`.
Set a Vulnerability Protection Profile to block attacks against any critical or high vulnerabilities (minimum), and to default on attacks against any medium, low, or informational vulnerabilities.</t>
  </si>
  <si>
    <t>To close this finding, please provide a copy/ screenshot showing the vulnerability protection profile settings with the agency's CAP.</t>
  </si>
  <si>
    <t>PaloAlto9-49</t>
  </si>
  <si>
    <t>Ensure a secure Vulnerability Protection Profile is applied to all security rules allowing traffic</t>
  </si>
  <si>
    <t>For any security rule allowing traffic, apply a securely configured Vulnerability Protection Profile. Careful analysis of the target environment should be performed before implementing this configuration, as outlined by PAN’s “Threat Prevention Deployment Tech Note” in the references section.</t>
  </si>
  <si>
    <t>Navigate to `Policies &gt; Security`.
For each Policy, under the `Actions` tab, select `Vulnerability Protection`.
Verify either the 'Strict' or the 'Default' profile is selected, or a custom profile that complies with the organization's policies, legal and regulatory requirements.</t>
  </si>
  <si>
    <t>A secure Vulnerability Protection Profile has been applied to all security rules allowing traffic</t>
  </si>
  <si>
    <t>A secure Vulnerability Protection Profile has not been applied to all security rules allowing traffic.</t>
  </si>
  <si>
    <t>6.8</t>
  </si>
  <si>
    <t>A Vulnerability Protection Profile helps to protect assets by alerting on, or blocking network attacks. By applying a secure Vulnerability Protection Profile to all security rules permitting traffic, all network traffic traversing the firewall will be inspected for attacks. This protects both organizational assets from attack and organizational reputation from damage.
Note that encrypted sessions do not allow for complete inspection.</t>
  </si>
  <si>
    <t>Navigate to `Policies &gt; Security`.
For each Policy, under the `Actions` tab, select `Vulnerability Protection`.
Set it to use either the 'Strict' or the 'Default' profile, or a custom profile that complies with the organization's policies, legal and regulatory requirements.</t>
  </si>
  <si>
    <t>Apply a secure Vulnerability Protection Profile to all security rules allowing traffic. One method to achieve the recommended state is to execute the following:
Navigate to `Policies &gt; Security`.
For each Policy, under the `Actions` tab, select `Vulnerability Protection`.
Set it to use either the 'Strict' or the 'Default' profile, or a custom profile that complies with the organization's policies, legal and regulatory requirements.</t>
  </si>
  <si>
    <t>PaloAlto9-50</t>
  </si>
  <si>
    <t>Ensure that PAN-DB URL Filtering is used</t>
  </si>
  <si>
    <t>Configure the device to use PAN-DB URL Filtering instead of Bright Cloud.</t>
  </si>
  <si>
    <t>Navigate to `Device &gt; Licenses`.
Click on `PAN-DB URL Filtering`.
Verify `Active` is set to `Yes`.</t>
  </si>
  <si>
    <t>PAN-DB URL Filtering has been enabled.</t>
  </si>
  <si>
    <t>PAN-DB URL Filtering has not been enabled.</t>
  </si>
  <si>
    <t>6.9</t>
  </si>
  <si>
    <t>Standard URL filtering provides protection against inappropriate and malicious URLs and IP addresses. PAN-DB URL Filtering is slightly less granular than the Bright Cloud URL filtering. However the PAN-DB Filter offers additional malware protection and PAN threat intelligence by using the Wildfire service as an additional input, which is currently not available in the Bright Cloud URL Filtering license. This makes the PAN-DB filter more responsive to specific malware "campaigns".</t>
  </si>
  <si>
    <t>Navigate to `Device &gt; Licenses`.
Click on `PAN-DB URL Filtering`.
Set `Active` to `Yes`.</t>
  </si>
  <si>
    <t>Enable PAN-DB URL Filtering. One method to achieve the recommended state is to execute the following:
Navigate to `Device &gt; Licenses`.
Click on `PAN-DB URL Filtering`.
Set `Active` to `Yes`.</t>
  </si>
  <si>
    <t xml:space="preserve">To close this finding, please provide a screenshot showing the PAN-DB URL filtering settings with the agency's CAP. </t>
  </si>
  <si>
    <t>PaloAlto9-51</t>
  </si>
  <si>
    <t>Ensure that URL Filtering uses the action of “block” or “override” on the &lt;enterprise approved value&gt; URL categories</t>
  </si>
  <si>
    <t>Ideally, deciding which URL categories to block, and which to allow, is a joint effort between IT and another entity of authority within an organization—such as the legal department or administration. For most organizations, blocking or requiring an override on the following categories represents a minimum baseline: adult, hacking, command-and-control, copyright-infringement, extremism, malware, phishing, proxy-avoidance-and-anonymizers, and parked. Some organizations may add "unknown" and "dynamic-dns" to this list, at the expense of some support calls on those topics.</t>
  </si>
  <si>
    <t>Navigate to `Objects &gt; Security Profiles &gt; URL Filtering`.
Verify that all URL categories designated by the organization are listed, and the action is set to `Block`.</t>
  </si>
  <si>
    <t>URL Filtering is currently using the action of "block" or "override" on the &lt;enterprise approved value&gt; URL categories.</t>
  </si>
  <si>
    <t>URL Filtering is not currently using the action of "block" or "override" on the &lt;enterprise approved value&gt; URL categories.</t>
  </si>
  <si>
    <t>6.10</t>
  </si>
  <si>
    <t>Certain URL categories pose a technology-centric threat, such as command-and-control, copyright-infringement, extremism, malware, phishing, proxy-avoidance-and-anonymizers, and parked. Users visiting websites in these categories, many times unintentionally, are at greater risk of compromising the security of their system. Other categories, such as adult, may pose a legal liability and will be blocked for those reasons.</t>
  </si>
  <si>
    <t>Navigate to `Objects &gt; Security Profiles &gt; URL Filtering`.
Set a URL filter so that all URL categories designated by the organization are listed.
Navigate to the `Actions` tab. 
Set the action to `Block`.</t>
  </si>
  <si>
    <t>Set URL Filtering to use the action of “block” or “override” on the &lt;enterprise approved value&gt; URL categories. One method to achieve the recommended state is to execute the following:
Navigate to `Objects &gt; Security Profiles &gt; URL Filtering`.
Set a URL filter so that all URL categories designated by the organization are listed.
Navigate to the `Actions` tab. 
Set the action to `Block`.</t>
  </si>
  <si>
    <t xml:space="preserve">To close this finding, please provide a screenshot showing the URL filtering settings with the agency's CAP. </t>
  </si>
  <si>
    <t>PaloAlto9-52</t>
  </si>
  <si>
    <t>Ensure that access to every URL is logged</t>
  </si>
  <si>
    <t>URL filters should not specify any categories as `Allow Categories`.</t>
  </si>
  <si>
    <t>Navigate to `Objects &gt; Security Profiles &gt; URL Filtering`.
Verify that the for all allowed categories, that the `Site Access` action is set to `alert`</t>
  </si>
  <si>
    <t>Access to every URL is being logged.</t>
  </si>
  <si>
    <t>Access to every URL is not being logged.</t>
  </si>
  <si>
    <t>6.11</t>
  </si>
  <si>
    <t>Setting a URL filter to have one or more entries under Allow Categories will cause no log entries to be produced in the URL Filtering logs for access to URLs in those categories. For forensic, legal, and HR purposes, it is advisable to log access to every URL. In many cases failure to log all URL access is a violation of corporate policy, legal requirements or regulatory requirements.</t>
  </si>
  <si>
    <t>Navigate to `Objects &gt; Security Profiles &gt; URL Filtering`.
For each permitted category, set the `Site Access` action to `alert`</t>
  </si>
  <si>
    <t>Ensure that access to every URL is logged. One method to achieve the recommended state is to execute the following:
Navigate to `Objects &gt; Security Profiles &gt; URL Filtering`.
For each permitted category, set the `Site Access` action to `alert`.</t>
  </si>
  <si>
    <t>PaloAlto9-53</t>
  </si>
  <si>
    <t>Ensure all HTTP Header Logging options are enabled</t>
  </si>
  <si>
    <t>Enable all options (User-Agent, Referrer, and X-Forwarded-For) for HTTP header logging.</t>
  </si>
  <si>
    <t>Navigate to `Objects &gt; Security Profiles &gt; URL Filtering &gt; URL Filtering Profile &gt; URL Filtering Settings`.
Verify these four settings:
 a. `Log container page only` box is un-checked
 b. `User-Agent` box is checked
 c. `Referrer` box is checked
 d. `X-Forwarded-For` box is checked</t>
  </si>
  <si>
    <t xml:space="preserve">All HTTP Header Logging options have been enabled. </t>
  </si>
  <si>
    <t xml:space="preserve">All HTTP Header Logging options have not been enabled. </t>
  </si>
  <si>
    <t>6.12</t>
  </si>
  <si>
    <t>Logging HTTP header information provides additional information in the URL logs, which may be useful during forensic investigations. The User-Agent option logs which browser was used during the web session, which could provide insight to the vector used for malware retrieval. The Referrer option logs the source webpage responsible for referring the user to the logged webpage. The X-Forwarded-For option is useful for preserving the user’s source IP address, such as if a user traverses a proxy server prior to the firewall. Un-checking the Log container page only box produces substantially more information about web activity, with the expense of producing far more entries in the URL logs. If this option remains checked, a URL filter log entry showing details of a malicious file download may not exist.</t>
  </si>
  <si>
    <t>Navigate to `Objects &gt; Security Profiles &gt; URL Filtering &gt; URL Filtering Profile &gt; URL Filtering Settings`.
Set the following four settings:
 a. `Log container page only` box is un-checked
 b. Check the `User-Agent` box
 c. Check the `Referrer` box
 d. Check the `X-Forwarded-For` box</t>
  </si>
  <si>
    <t>Enable all HTTP Header Logging options. One method to achieve the recommended state is to execute the following:
Navigate to `Objects &gt; Security Profiles &gt; URL Filtering &gt; URL Filtering Profile &gt; URL Filtering Settings`.
Set the following four settings:
Log container page only box is un-checked
Check the `User-Agent` box
Check the `Referer` box
Check the `X-Forwarded-For` box.</t>
  </si>
  <si>
    <t>PaloAlto9-54</t>
  </si>
  <si>
    <t>Ensure secure URL filtering is enabled for all security policies allowing traffic to the Internet</t>
  </si>
  <si>
    <t>Apply a secure URL filtering profile to all security policies permitting traffic to the Internet. The URL Filtering profile may be applied to the security policies directly or through a profile group.</t>
  </si>
  <si>
    <t>To Verify URL Filtering:
For each Security Policy that transits traffic to the public internet, navigate to `Policies &gt; Security &gt; Security Profiles &gt; [Policy Name] &gt; Actions`.
Verify there is a URL Filtering profile that complies with the policies of the organization is applied to all Security Policies that transit traffic to the public internet.</t>
  </si>
  <si>
    <t>Secure URL filtering has been enabled for all security policies allowing traffic to the Internet</t>
  </si>
  <si>
    <t>Secure URL filtering has not been enabled for all security policies allowing traffic to the Internet.</t>
  </si>
  <si>
    <t>6.13</t>
  </si>
  <si>
    <t>URL Filtering policies dramatically reduce the risk of users visiting malicious or inappropriate websites. In addition, a complete URL history log for all devices is invaluable when performing forensic analysis in the event of a security incident. Applying complete and approved URL filtering to outbound traffic is a frequent requirement in corporate policies, legal requirements or regulatory requirements.</t>
  </si>
  <si>
    <t>To Set URL Filtering:
For each Security Profile that transits traffic to the internet, navigate to `Policies &gt; Security &gt; Security Profiles &gt; [Policy Name] &gt; Actions`.
Set a URL Filtering profile that complies with the policies of the organization is applied to all Security Policies that transit traffic to the public internet.</t>
  </si>
  <si>
    <t>Enable secure URL filtering for all security policies allowing traffic to the Internet. One method to achieve the recommended state is to execute the following:
To Set URL Filtering:
For each Security Profile that transits traffic to the internet, navigate to `Policies &gt; Security &gt; Security Profiles &gt; [Policy Name] &gt; Actions`.
Set a URL Filtering profile that complies with the policies of the organization is applied to all Security Policies that transit traffic to the public internet.</t>
  </si>
  <si>
    <t>PaloAlto9-55</t>
  </si>
  <si>
    <t>Ensure alerting after a threshold of credit card or Social Security numbers is detected is enabled</t>
  </si>
  <si>
    <t>This guideline is highly specific to an organization. While blocking of credit card or Social Security numbers will not occur with the recommended settings below, careful tuning is also recommended.</t>
  </si>
  <si>
    <t>Navigate to `Objects &gt; Security Objects &gt; Data Patterns`.
Verify an appropriate `Data Pattern` has been created that accounts for sensitive information within your organization. In most cases this will include Credit Card Numbers, and your jurisdiction's equivalent of Social Insurance Numbers. In many cases these can simply be picked from the list of `Predefined Patterns`.
Navigate to `Objects &gt; Security Profiles &gt; Data Filtering`.
Verify an appropriate `Data Filtering Profile` has been created, using the created `Data Patterns`. Ensure that an `Alert Threshold` is set that generates alerts appropriately. A typical starting value for `Alert Threshold` is `20`, but this should be adjusted after appropriate testing.</t>
  </si>
  <si>
    <t>An alert is currently being generated after a threshold of credit card or Social Security numbers is detected.</t>
  </si>
  <si>
    <t>An alert is not currently being generated after a threshold of credit card or Social Security numbers is detected.</t>
  </si>
  <si>
    <t>6.14</t>
  </si>
  <si>
    <t>Credit card and Social Security numbers are sensitive, and should never traverse an organization’s Internet connection in clear text. Passing sensitive data within an organization should also be avoided whenever possible. Detecting and blocking known sensitive information is a basic protection against a data breach or data loss. Not implementing these defenses can lead to loss of regulatory accreditation (such as PCI, HIPAA etc), or can lead to legal action from injured parties or regulatory bodies.</t>
  </si>
  <si>
    <t>Navigate to `Objects &gt; Security Objects &gt; Data Patterns`.
Create an appropriate `Data Pattern` that accounts for sensitive information within your organization. In most cases this will include Credit Card Numbers, and your jurisdiction's equivalent of Social Insurance Numbers. In many cases these can simply be picked from the list of `Predefined Patterns`.
Navigate to `Objects &gt; Security Profiles &gt; Data Filtering`.
Create appropriate `Data Filtering Profile`, using the created `Data Patterns`. Ensure that an `Alert Threshold` is set that generates alerts appropriately. A typical starting value for `Alert Threshold` is `20`, but this should be adjusted after appropriate testing.</t>
  </si>
  <si>
    <t>Enable an alert after a threshold of credit card or Social Security numbers is detected. One method to accomplish the recommendation is to perform the following commands:
Navigate to `Objects &gt; Security Objects &gt; Data Patterns`.
Create an appropriate `Data Pattern` that accounts for sensitive information within your organization. In most cases this will include Credit Card Numbers, and your jurisdiction's equivalent of Social Insurance Numbers. In many cases these can simply be picked from the list of `Predefined Patterns`.
Navigate to `Objects &gt; Security Profiles &gt; Data Filtering`.
Create appropriate `Data Filtering Profile`, using the created `Data Patterns`. Ensure that an `Alert Threshold` is set that generates alerts appropriately. A typical starting value for `Alert Threshold` is `20`, but this should be adjusted after appropriate testing.</t>
  </si>
  <si>
    <t xml:space="preserve">To close this finding, please provide a copy/ screenshot of the data filtering profile settings with the agency's CAP.  </t>
  </si>
  <si>
    <t>PaloAlto9-56</t>
  </si>
  <si>
    <t>Ensure a secure Data Filtering profile is applied to all security policies allowing traffic to or from the Internet</t>
  </si>
  <si>
    <t>Create a secure Data Filtering profile and apply it to all security policies permitting traffic to or from the Internet. The Data Filtering profile may be applied to security policies directly or through a profile group.</t>
  </si>
  <si>
    <t>Navigate to `Objects &gt; Custom Objects &gt; Data Patterns`. Verify that the patterns defined match the various data that you wish to monitor or make blocking decisions on.
Navigate to `Objects &gt; Security Profiles &gt; Data Filtering`
For each `Filtering Profile`, verify that the `Data Patterns` defined matches the data you wish to monitor, with appropriate values for `Alert Threshold` (typically 20), `Block Threshold` (typically 0) and `Log Severity`. 
Finally, navigate to `Policies &gt; Security`. Open all appropriate policies, for each Policy choose the `Actions` tab, and verify that the appropriate `Data Filtering Policy` is applied (either as an individual `Profile` or as part of a `Group Profile`)</t>
  </si>
  <si>
    <t>A secure Data Filtering profile has been applied to all security policies allowing traffic to or from the Internet.</t>
  </si>
  <si>
    <t>A secure Data Filtering profile has not been applied to all security policies allowing traffic to or from the Internet.</t>
  </si>
  <si>
    <t>HCM25</t>
  </si>
  <si>
    <t>HCM25: Zoning has not been configured appropriately</t>
  </si>
  <si>
    <t>6.15</t>
  </si>
  <si>
    <t>A Data Filtering profile helps prevent certain types of sensitive information from traversing an organization’s Internet connection, especially in clear text. Detecting and blocking known sensitive information is a basic protection against a data breach or data loss. Not implementing these defenses can lead to loss of regulatory accreditation (such as PCI, HIPAA etc), or can lead to legal action from injured parties or regulatory bodies.
Before starting, be very aware that Data Filtering will often block data that you didn't anticipate, false positives will definitely occur. Even the prebuilt filters will frequently match on unintended data in files or websites. Work very closely with your user community to ensure that required data is blocked or alerted on, but a minimum of false positive blocks occur. As false positives occur, ensure that your user community has a clear and timely procedure to get the configuration updated.</t>
  </si>
  <si>
    <t>Navigate to `Objects &gt; Custom Objects &gt; Data Patterns`. Add patterns to match the various data that you wish to monitor or make blocking decisions on.
Navigate to `Objects &gt; Security Profiles &gt; Data Filtering`
Add a `Filtering Profile` that matches the data you wish to monitor, with appropriate values for `Alert Threshold` (typically 20), `Block Threshold` (typically 0) and `Log Severity`
Finally, apply the Filtering Profile to a Security Profile.
Navigate to `Policies &gt; Security`. Edit all appropriate policies, and for each Policy choose the `Actions` tab, and add the appropriate `Data Filtering Policy` (either as an individual `Profile` or as part of a `Group Profile`)</t>
  </si>
  <si>
    <t>Ensure a secure Data Filtering profile is applied to all security policies allowing traffic to or from the Internet. One method to achieve the recommended state is to execute the following:
Navigate to `Objects &gt; Custom Objects &gt; Data Patterns`. Add patterns to match the various data that you wish to monitor or make blocking decisions on.
Navigate to `Objects &gt; Security Profiles &gt; Data Filtering`
Add a `Filtering Profile` that matches the data you wish to monitor, with appropriate values for `Alert Threshold` (typically 20), `Block Threshold` (typically 0) and `Log severity`
Finally, apply the Filtering Profile to a Security Profile.
Navigate to `Policies &gt; Security`. Edit all appropriate policies, and for each Policy choose the `Actions` tab, and add the appropriate `Data Filtering Policy` (either as an individual `Profile` or as part of a `Group Profile`).</t>
  </si>
  <si>
    <t>PaloAlto9-57</t>
  </si>
  <si>
    <t>Ensure that a Zone Protection Profile with an enabled SYN Flood Action of SYN Cookies is attached to all untrusted zones</t>
  </si>
  <si>
    <t>Enable the SYN Flood Action of SYN Cookies for all untrusted zones. The Alert, Activate, and Maximum settings for SYN Flood Protection depend highly on the environment and device used. Perform traffic analysis on the specific environment and firewall to determine accurate thresholds. Do not rely on default values to be appropriate for an environment.
Setting these values for all interfaces is an approach that should be considered by many organizations, as traffic floods can result from internal testing or malware as well.
As a rough ballpark for most environments, an Activate value of 50% of the firewall’s maximum “New sessions per second”/CPS is a conservative setting. The following is a list of new sessions per second maximum for each platform:
PA-200 = 1,000 CPS
PA-500 = 7,500 CPS
PA-2000 series = 15,000 CPS
PA-3000 series = 50,000 CPS
PA-5000 series = 120,000 CPS
PA-7050 = 720,000 CPS</t>
  </si>
  <si>
    <t>From GUI: 
Navigate to `Network &gt; Network Profiles &gt; Zone Protection &gt; Zone Protection Profile &gt; Flood Protection tab`. 
Verify the SYN box is `checked`. Verify the Action dropdown is `SYN Cookies`. Verify Alert is `20000 `(or appropriate for org). Verify Activate is `25000 `(50% of maximum for firewall model). Verify Maximum is `1000000 `(or appropriate for org).
Navigate to `Network &gt; Zones &gt;`. Open the zone facing any untrusted network. Verify that `Zone Protection` has the `Zone Protection Profile` set to the Profile created.</t>
  </si>
  <si>
    <t>A Zone Protection Profile with an enabled SYN Flood Action of SYN Cookies has been attached to all untrusted zones.</t>
  </si>
  <si>
    <t>A Zone Protection Profile with an enabled SYN Flood Action of SYN Cookies has not been attached to all untrusted zones.</t>
  </si>
  <si>
    <t>6.16</t>
  </si>
  <si>
    <t>Protecting resources and the firewall itself against DoS/DDoS attacks requires a layered approach. Firewalls alone cannot mitigate all DoS attacks, however, many attacks can be successfully mitigated. Utilizing SYN Cookies helps to mitigate SYN flood attacks, where the CPU and/or memory buffers of the victim device become overwhelmed by incomplete TCP sessions. SYN Cookies are preferred over Random Early Drop.</t>
  </si>
  <si>
    <t>From GUI:
Navigate to `Network &gt; Network Profiles &gt; Zone Protection &gt; Zone Protection Profile &gt; Flood Protection tab`.
Check the SYN box. Set the Action dropdown to `SYN Cookies` Set Alert to `20000 `(or appropriate for org). Set Activate to `25000 `(50% of maximum for firewall model). Set Maximum to `1000000 `(or appropriate for org)
Navigate to `Network &gt; Zones &gt;`. Open the zone facing any untrusted network, if one does not exist create it. Set `Zone Protection` to the `Zone Protection Profile` created.</t>
  </si>
  <si>
    <t>Ensure that a Zone Protection Profile with an enabled SYN Flood Action of SYN Cookies is attached to all untrusted zones. One method to achieve the recommended state is to execute the following:
From GUI:
Navigate to `Network &gt; Network Profiles &gt; Zone Protection &gt; Zone Protection Profile &gt; Flood Protection tab`
Check the SYN box. Set the Action dropdown to `SYN Cookies` Set Alert to `20000 `(or appropriate for org). Set Activate to `25000 `(50% of maximum for firewall model). Set Maximum to `1000000 `(or appropriate for org)
Navigate to `Network &gt; Zones &gt;`. Open the zone facing any untrusted network, if one does not exist create it. Set `Zone Protection` to the `Zone Protection Profile` created.</t>
  </si>
  <si>
    <t>PaloAlto9-58</t>
  </si>
  <si>
    <t>Ensure that all zones have Zone Protection Profiles with all Reconnaissance Protection settings enabled, tuned, and set to appropriate actions</t>
  </si>
  <si>
    <t>Enable all three scan options in a Zone Protection profile. Do not configure an action of Allow for any scan type. The exact interval and threshold values must be tuned to the specific environment. Less aggressive settings are typically appropriate for trusted zones, such as setting an action of alert for all scan types.
Attach appropriate Zone Protection profiles meeting these criteria to all zones. Separate Zone Protection profiles for trusted and untrusted zones is a best practice.</t>
  </si>
  <si>
    <t>Navigate to `Network &gt; Network Profiles &gt; Zone Protection &gt; Zone Protection Profile &gt; Reconnaissance Protection`.
Verify that `TCP Port Scan` is `enabled`, its Action is set to `block-ip`, its Interval is set to `5`, and its Threshold is set to `20`.
Verify that `Host Sweep` is `enabled`, its Action is set to `block`, its Interval is set to `10`, and its Threshold is set to `30`.
Verify that `UDP Port Scan` is `enabled`, its Action is set to `alert`, its Interval is set to `10`, and its Threshold is set to `20`.</t>
  </si>
  <si>
    <t>All zones have Zone Protection Profiles with all Reconnaissance Protection settings enabled, tuned, and set to appropriate actions.</t>
  </si>
  <si>
    <t>All zones do not have Zone Protection Profiles with all Reconnaissance Protection settings enabled, tuned, and set to appropriate actions.</t>
  </si>
  <si>
    <t>6.18</t>
  </si>
  <si>
    <t>Port scans and host sweeps are common in the reconnaissance phase of an attack. Bots scouring the Internet in search of a vulnerable target may also scan for open ports and available hosts. Reconnaissance Protection will allow for these attacks to be either alerted on or blocked altogether.</t>
  </si>
  <si>
    <t>Navigate to `Network &gt; Network Profiles &gt; Zone Protection &gt; Zone Protection Profile &gt; Reconnaissance Protection`.
Set `TCP Port Scan` to `enabled`, its Action to `block-ip`, its Interval to `5`, and its Threshold to `20`.
Set `Host Sweep` to `enabled`, its Action to `block`, its Interval to `10`, and its Threshold to `30`.
Set `UDP Port Scan` to `enabled`, its Action to `alert`, its Interval to `10`, and its Threshold to `20`.</t>
  </si>
  <si>
    <t>Ensure that all zones have Zone Protection Profiles with all Reconnaissance Protection settings enabled, tuned, and set to appropriate actions. One method to achieve the recommended state is to execute the following:
Navigate to `Network &gt; Network Profiles &gt; Zone Protection &gt; Zone Protection Profile &gt; Reconnaissance Protection`.
Set `TCP Port Scan` to `enabled`, its Action to `block-ip`, its Interval to `5`, and its Threshold to `20`.
Set `Host Sweep` to `enabled`, its Action to `block`, its Interval to `10`, and its Threshold to `30`.
Set `UDP Port Scan` to `enabled`, its Action to `alert`, its Interval to `10`, and its Threshold to `20`..</t>
  </si>
  <si>
    <t>PaloAlto9-59</t>
  </si>
  <si>
    <t>Ensure all zones have Zone Protection Profiles that drop specially crafted packets</t>
  </si>
  <si>
    <t>For all zones, attach a Zone Protection Profile that is configured to drop packets with a spoofed IP address or a mismatched overlapping TCP segment, and packets with malformed, strict source routing, or loose source routing IP options set.</t>
  </si>
  <si>
    <t>Navigate to `Network &gt; Network Profiles &gt; Zone Protection &gt; Zone Protection Profile &gt; Packet Based Attack Protection &gt; TCP/IP Drop`.
Verify `Spoofed IP address` is checked.
Verify `Mismatched overlapping TCP segment` is checked.
Under `IP Option Drop`, verify that `Strict Source Routing`, `Loose Source Routing`, and `Malformed` are all checked. Additional options may also be checked.</t>
  </si>
  <si>
    <t>All zones have Zone Protection Profiles that drop specially crafted packets.</t>
  </si>
  <si>
    <t>All zones do not have Zone Protection Profiles that drop specially crafted packets.</t>
  </si>
  <si>
    <t>6.19</t>
  </si>
  <si>
    <t>Using specially crafted packets, an attacker may attempt to evade or diminish the effectiveness of network security devices. Enabling the options in this recommendation lowers the risk of these attacks.</t>
  </si>
  <si>
    <t>Navigate to `Network &gt; Network Profiles &gt; Zone Protection &gt; Zone Protection Profile &gt; Packet Based Attack Protection &gt; TCP/IP Drop`.
Set `Spoofed IP address` to be checked.
Set `Mismatched overlapping TCP segment` to be checked.
Under `IP Option Drop`, set `Strict Source Routing`, `Loose Source Routing`, and `Malformed` to all be checked. Additional options may also be set if desired.</t>
  </si>
  <si>
    <t>Ensure all zones have Zone Protection Profiles that drop specially crafted packets. One method to achieve the recommended state is to execute the following:
Navigate to `Network &gt; Network Profiles &gt; Zone Protection &gt; Zone Protection Profile &gt; Packet Based Attack Protection &gt; TCP/IP Drop`.
Set `Spoofed IP address` to be checked.
Set `Mismatched overlapping TCP segment` to be checked.
Under `IP Option Drop`, set `Strict Source Routing`, `Loose Source Routing`, and `Malformed` to all be checked. Additional options may also be set if desired.</t>
  </si>
  <si>
    <t>PaloAlto9-60</t>
  </si>
  <si>
    <t>Ensure that User Credential Submission uses the action of “block” or “continue” on the URL categories</t>
  </si>
  <si>
    <t>Ideally user names and passwords user within an organization are not used with third party sites. Some sanctioned SAS applications may have connections to the corporate domain, in which case they will need to be exempt from the user credential submission policy through a custom URL category.</t>
  </si>
  <si>
    <t>Navigate to `Objects &gt; Security Profiles &gt; URL Filtering`.
Choose the `Categories` tab. Verify that the `User Credential Submitting` action on all enabled URL categories is set to either `block` or `continue`.
Under the `User Credential Detection` tab ensure the `User Credential Detection` is set to a value appropriate to your organization, and is not set to `Disabled`. Verify that the `Log Severity` value is set to a value appropriate to your organization and your logging or SIEM solution.</t>
  </si>
  <si>
    <t>User Credential Submission use the action of "block" or "continue" on the URL categories</t>
  </si>
  <si>
    <t>User Credential Submission does not use the action of "block" or "continue" on the URL categories.</t>
  </si>
  <si>
    <t>HSC1</t>
  </si>
  <si>
    <t>HSC1: FTI is not encrypted in transit</t>
  </si>
  <si>
    <t>6.20</t>
  </si>
  <si>
    <t>Preventing users from having the ability to submit their corporate credentials to the Internet could stop credential phishing attacks and the potential that a breach at a site where a user reused credentials could lead to a credential stuffing attack.</t>
  </si>
  <si>
    <t>Navigate to `Objects &gt; Security Profiles &gt; URL Filtering`.
Choose the `Categories` tab. Set the `User Credential Submitting` action on all enabled URL categories is either `block` or `continue`, as appropriate to your organization and the category.
Under the `User Credential Detection` tab set the `User Credential Detection` value to a setting appropriate to your organization, any value except `Disabled`. Set the `Log Severity` to a value appropriate to your organization and your logging or SIEM solution.</t>
  </si>
  <si>
    <t>Set Parameter: Ensure that User Credential Submission uses the action of “block” or “continue” on the URL categories. One method to achieve the recommended state is to execute the following:
Navigate to `Objects &gt; Security Profiles &gt; URL Filtering`.
Choose the `Categories` tab. Set the Set Parameter: 'User Credential Submitting` action on all enabled URL categories is either `block` or `continue`, as appropriate to your organization and the category.
Under the `User Credential Detection` tab set the `User Credential Detection` value to a setting appropriate to your organization, any value except `Disabled`. Set the `Log Severity` to a value appropriate to your organization and your logging or SIEM solution.</t>
  </si>
  <si>
    <t>PaloAlto9-61</t>
  </si>
  <si>
    <t>Ensure application security policies exist when allowing traffic from an untrusted zone to a more trusted zone</t>
  </si>
  <si>
    <t>When permitting traffic from an untrusted zone, such as the Internet or guest network, to a more trusted zone, such as a DMZ segment, create security policies specifying which specific applications are allowed. 
**Enhanced Security Recommendation: **
Require specific application policies when allowing `any` traffic, regardless of the trust level of a zone. Do not rely solely on port permissions. This may require SSL interception, and may also not be possible in all environments.</t>
  </si>
  <si>
    <t>Navigate to `Policies &gt; Security`. 
For all Security Policies that transit from a less trusted to a more trusted interface, that the appropriate `Application` and `Service` values are set. For instance, for a web server exposed to the internet from a DMZ:
`Source` tab: `Zone` set to `OUTSIDE` / `Address` set to `Any` 
`Destination` tab: `Zone` set to `DMZ` / `Address` set to `[DMZ Host Object]` 
`Application` tab: set to `web-browsing` 
`Service/URL Category` tab: set `Service` to ether:
- `application-default`
or:
- `service-http` and/or `service-HTTPs'
**Enhanced Security Recommendation: **
Assess this setting for Policies on all Interfaces, for traffic in all directions. Ensure that for each Security Policy that the appropriate settings are set for both `Application` and `Service`</t>
  </si>
  <si>
    <t xml:space="preserve">An application security policy exist when allowing traffic from an untrusted zone to a more trusted zone. </t>
  </si>
  <si>
    <t xml:space="preserve">An application security policy does not exist when allowing traffic from an untrusted zone to a more trusted zone. </t>
  </si>
  <si>
    <t>7</t>
  </si>
  <si>
    <t>7.1</t>
  </si>
  <si>
    <t>To avoid unintentionally exposing systems and services, rules allowing traffic from untrusted zones to trusted zones should be as specific as possible. Application-based rules, as opposed to service/port rules, further tighten what traffic is allowed to pass.
Similarly, traffic from trusted to untrusted networks should have a security policy set, with application-based rules. A "catch-all" rule that allows all applications will also allow malware traffic. The goal should be to understand both inbound and outbound traffic, permit what is known, and block all other traffic.</t>
  </si>
  <si>
    <t>Navigate to `Policies &gt; Security`. 
For all `Security Policies` that transit from a less trusted to a more trusted interface, set the `Application` and `Service` values to match the exposed application. For instance, for a web server exposed to the internet from a DMZ:
`Source` tab: `Zone` set to `OUTSIDE` / `Address` set to `Any` 
`Destination` tab: `Zone` set to `DMZ` / `Address` set to `[DMZ Host Object]` 
`Application` tab: set to `web-browsing` 
`Service/URL Category` tab: set `Service` to ether:
- `application-default`
or:
- `service-http` and/or `service-HTTPs'
**Enhanced Security Recommendation: **
Set these values for Policies on all Interfaces, for traffic in all directions. For each `Security Policy`, set the `Application` and `Service` values to match the exposed application.</t>
  </si>
  <si>
    <t>Ensure application security policies exist when allowing traffic from an untrusted zone to a more trusted zone. One method to accomplish the recommendation is to perform the following commands:
Navigate to `Policies &gt; Security`. 
For all `Security Policies` that transit from a less trusted to a more trusted interface, set the `Application` and `Service` values to match the exposed application. For instance, for a web server exposed to the internet from a DMZ:
`Source` tab: `Zone` set to `OUTSIDE` / `Address` set to `Any` 
`Destination` tab: `Zone` set to `DMZ` / `Address` set to `[DMZ Host Object]` 
`Application` tab: set to `web-browsing` 
`Service/URL Category` tab: set `Service` to ether:
`application-default`
or:
`service-http` and/or `service-https`
**Enhanced Security Recommendation: **
Set these values for Policies on all Interfaces, for traffic in all directions. For each `Security Policy`, set the `Application` and `Service` values to match the exposed application.</t>
  </si>
  <si>
    <t>PaloAlto9-62</t>
  </si>
  <si>
    <t>Ensure 'Service setting of ANY' in a security policy allowing traffic does not exist</t>
  </si>
  <si>
    <t>Create security policies specifying application-default for the Service setting, in addition to the specific ports desired. The Service setting of `any` should not be used for any policies that allow traffic.</t>
  </si>
  <si>
    <t>Navigate to `Policies &gt; Security`. 
For each exposed host, verify that a Security Policy exists with:
- `Source` tab: `Zone` set to `OUTSIDE` `Address` set to `any`
- `Destination` tab: `Zone` set to `DMZ` / `Address` set to `` 
- `Application` tab: `Application` set to `web-browsing` (or appropriate application)
- `Service` tab: `Service` set to `application-default`. The value of `any` should never be used</t>
  </si>
  <si>
    <t>The 'Service setting of ANY' option in a security policy allowing traffic does not exist.</t>
  </si>
  <si>
    <t>The Service setting of ANY option in a security policy allowing traffic does exist.</t>
  </si>
  <si>
    <t>7.2</t>
  </si>
  <si>
    <t>App-ID requires a number of packets to traverse the firewall before an application can be identified and either allowed or dropped. Due to this behavior, even when an application is defined in a security policy, a service setting of `any` may allow a device in one zone to perform ports scans on IP addresses in a different zone. In addition, this recommendation helps to avoid an App-ID cache pollution attack.
Because of how App-ID works, configuring the service setting to "Any" allows some initial traffic to reach the target host before App-ID can recognize and appropriately restrict the traffic. Setting the Service Setting to application specific at least restricts the traffic to the target applications or protocols for that initial volume of traffic.</t>
  </si>
  <si>
    <t>Navigate to `Policies &gt; Security`. 
For each exposed host, set a Security Policy exists with:
- `Source` tab: `Zone` set to `OUTSIDE` `Address` set to `any`
- `Destination` tab: `Zone` set to `DMZ` / `Address` set to `` 
- `Application` tab: `Application` set to `web-browsing` (or appropriate application)
- `Service` tab: `Service` set to `application-default`. The value of `any` should never be used</t>
  </si>
  <si>
    <t>Ensure 'Service setting of ANY' in a security policy allowing traffic does not exist. One method to achieve the recommended state is to execute the following:
Navigate to `Policies &gt; Security`. 
For each exposed host, set a Security Policy exists with:
`Source` tab: `Zone` set to `OUTSIDE` `Address` set to `any`
`Destination` tab: `Zone` set to `DMZ` / `Address` set to `&lt;DMZ Host Object&gt;` 
`Application` tab: `Application` set to `web-browsing` (or appropriate application)
`Service` tab: `Service` set to `application-default`. The value of `any` should never be used.</t>
  </si>
  <si>
    <t>PaloAlto9-63</t>
  </si>
  <si>
    <t>Ensure 'Security Policy' denying any/all traffic to/from IP addresses on Trusted Threat Intelligence Sources Exists</t>
  </si>
  <si>
    <t>Create a pair of security rules at the top of the security policies ruleset to block traffic to and from IP addresses known to be malicious.
Note: This recommendation (as written) requires a Palo Alto "Active Threat License". Third Party and Open Source Threat Intelligence Feeds can also be used for this purpose.</t>
  </si>
  <si>
    <t>Navigate to `Policies &gt; Security`
Verify a Security Policy exists similar to: 
- `General` tab: `Name` set to `Deny to Malicious IP` 
- `Source` tab: `Source Zone` set to `Any`, 
- `Destination` tab: `Destination Zone` set to `Any`, `Destination Address` set to `Palo Alto Networks - Known malicious IP addresses`
- `Application` tab: `Application` set to `Any`
- `Service/URL Category` tab: `Service` set to `Any`
- `Actions` tab: `Action` set to `Block`, `Profile Type` set to `None`
Verify a Security Policy exists with: 
- `General` tab: `Name` set to `Deny from Malicious IP` 
- `Source` tab: `Source Zone` set to `Any`, `Source Address` set to `Palo Alto Networks - Known malicious IP addresses`
- `Destination` tab: `Destination Zone` set to `Any`
- `Application` tab: `Application` set to `Any`
- `Service/URL Category` tab: `Service` set to `Any`
- `Actions` tab: `Action` set to `Block`, `Profile Type` set to `None`
Note: This recommendation requires a Palo Alto "Active Threat License"</t>
  </si>
  <si>
    <t>Security Policy' denying any/all traffic to/from IP addresses on Trusted Threat Intelligence Sources exists</t>
  </si>
  <si>
    <t>Security Policy' denying any/all traffic to/from IP addresses on Trusted Threat Intelligence Sources does not exists.</t>
  </si>
  <si>
    <t>7.3</t>
  </si>
  <si>
    <t>Creating rules that block traffic to/from known malicious sites from Trusted Threat Intelligence Sources protects you against IP addresses that Palo Alto Networks has proven to be used almost exclusively to distribute malware, initiate command-and-control activity, and launch attacks.</t>
  </si>
  <si>
    <t>Navigate to `Policies &gt; Security`
Create a Security Policy similar to: 
- `General` tab: `Name` set to `Deny to Malicious IP` 
- `Source` tab: `Source Zone` set to `Any`, 
- `Destination` tab: `Destination Zone` set to `Any`, `Destination Address` set to `Palo Alto Networks - Known malicious IP addresses`
- `Application` tab: `Application` set to `Any`
- `Service/URL Category` tab: `Service` set to `Any`
- `Actions` tab: `Action` set to `Block`, `Profile Type` set to `None`
Create a Security Policy similar to with: 
- `General` tab: `Name` set to `Deny from Malicious IP` 
- `Source` tab: `Source Zone` set to `Any`, `Source Address` set to `Palo Alto Networks - Known malicious IP addresses`
- `Destination` tab: `Destination Zone` set to `Any`
- `Application` tab: `Application` set to `Any`
- `Service/URL Category` tab: `Service` set to `Any`
- `Actions` tab: `Action` set to `Block`, `Profile Type` set to `None`
Note: This recommendation requires a Palo Alto "Active Threat License"</t>
  </si>
  <si>
    <t>Ensure 'Security Policy' denying any/all traffic to/from IP addresses on Trusted Threat Intelligence Sources Exists. One method to accomplish the recommendation is to perform the following commands:
Navigate to `Policies &gt; Security`
Create a Security Policy similar to: 
`General` tab: `Name` set to `Deny to Malicious IP` 
`Source` tab: `Source Zone` set to `Any`, 
`Destination` tab: `Destination Zone` set to `Any`, `Destination Address` set to `Palo Alto Networks - Known malicious IP addresses`
`Application` tab: `Application` set to `Any`
`Service/URL Category` tab: `Service` set to `Any`
`Actions` tab: `Action` set to `Block`, `Profile Type` set to `None`
Create a Security Policy similar to with: 
`General` tab: `Name` set to `Deny from Malicious IP` 
`Source` tab: `Source Zone` set to `Any`, `Source Address` set to `Palo Alto Networks - Known malicious IP addresses` 
`Destination` tab: `Destination Zone` set to `Any`
`Application` tab: `Application` set to `Any`
`Service/URL Category` tab: `Service` set to `Any`
`Actions` tab: `Action` set to `Block`, `Profile Type` set to `None`
Note: This recommendation requires a Palo Alto "Active Threat License".</t>
  </si>
  <si>
    <t>PaloAlto9-64</t>
  </si>
  <si>
    <t>Ensure 'SSL Forward Proxy Policy' for traffic destined to the Internet is configured</t>
  </si>
  <si>
    <t>Configure SSL Forward Proxy for all traffic destined to the Internet. In most organizations, including all categories except `financial-services`, `government` and `health-and-medicine` is recommended.</t>
  </si>
  <si>
    <t>Navigate to `Policies &gt; Decryption`.
Verify `SSL Forward Proxy` is set for all traffic destined to the Internet. 
Verify each Decryption Policy Rule:
- `Source` tab: The `Source Zone` and/or `Source Address` should include all target internal networks. `Source User` should include all target internal users
- `Destination` tab: The `Destination Zone` should include the untrusted target zone (usually the `internet`). `Destination Address` is typically `Any` for an internet destination.
- `Service/URL Category` tab: Verify that all `URL Category` entries are included except `financial-services`, `government` and `health-and-medicine` (this list may vary depending on your organization and its policies).
- `Options` tab: Verify that the `Type` is set to `SSL Forward Proxy`</t>
  </si>
  <si>
    <t xml:space="preserve">The 'SSL Forward Proxy Policy' option has been properly configured. </t>
  </si>
  <si>
    <t xml:space="preserve">The SSL Forward Proxy Policy option has not been properly configured. </t>
  </si>
  <si>
    <t>8</t>
  </si>
  <si>
    <t>8.1</t>
  </si>
  <si>
    <t>Without SSL inspection, the firewall cannot apply many of its protection features against encrypted traffic. The amount of encrypted malware traffic continues to rise, and legitimate websites using SSL encryption are hacked or tricked into delivering malware on a frequent basis. As encryption on the Internet continues to grow at a rapid rate, SSL inspection is no longer optional as a practical security measure. If proper decryption is not configured, it follows that the majority of traffic is not being fully inspected for malicious content or policy violations. This is a major exposure, allowing delivery of exploits and payloads direct to user desktops.</t>
  </si>
  <si>
    <t>Navigate to `Policies &gt; Decryption`.
Create a Policy for all traffic destined to the Internet. This Policy should include:
- `Source` tab: The `Source Zone` and/or `Source Address` should include all target internal networks. `Source User` should include all target internal users
- `Destination` tab: The `Destination Zone` should include the untrusted target zone (usually the `internet`). `Destination Address` is typically `Any` for an internet destination.
- `Service/URL Category` tab: all `URL Category` entries should be included except `financial-services`, `government` and `health-and-medicine` (this list may vary depending on your organization and its policies).
- `Options` tab: `Type` set to `SSL Forward Proxy`</t>
  </si>
  <si>
    <t>Configure 'SSL Forward Proxy Policy' for traffic destined to the Internet. One method to accomplish the recommendation is to perform the following commands:
Navigate to `Policies &gt; Decryption`.
Create a Policy for all traffic destined to the Internet. This Policy should include:
`Source` tab: The `Source Zone` and/or `Source Address` should include all target internal networks. `Source User` should include all target internal users
`Destination` tab: The `Destination Zone` should include the untrusted target zone (usually the `internet`). `Destination Address` is typically `Any` for an internet destination.
`Service/URL Category` tab: all `URL Category` entries should be included except `financial-services`, `government` and `health-and-medicine` (this list may vary depending on your organization and its policies).
`Options` tab: `Type` set to `SSL Forward Proxy`.</t>
  </si>
  <si>
    <t xml:space="preserve">To close this finding, please provide a copy/screenshot of the decryption settings with the agency's CAP. </t>
  </si>
  <si>
    <t>PaloAlto9-65</t>
  </si>
  <si>
    <t>Ensure 'SSL Inbound Inspection' is required for all untrusted traffic destined for servers using SSL or TLS</t>
  </si>
  <si>
    <t>Configure SSL Inbound Inspection for all untrusted traffic destined for servers using SSL or TLS.</t>
  </si>
  <si>
    <t>Navigate to `Policies &gt; Decryption`.
Verify `SSL Inbound Inspection` is set appropriately for all untrusted traffic destined for servers using SSL or TLS.
Navigate to `Policies &gt; Decryption`. For each service published to the internet (or other untrusted zones), verify the following settings:
- `General` tab: `Name` set to a descriptive name
- `Source`: `Source Zone` set to the target zone (Internet in many cases). `Source Address` set to the target address space (`Any` for internet traffic)
- `Destination` tab: `Destination Zone` should be set to the appropriate zone, or `Any`. `Destination Address` set to the target host address
- `Options` tab: Type set to `SSL Inbound Inspection`</t>
  </si>
  <si>
    <t>SSL Inbound Inspection has been required for all untrusted traffic destined for servers using SSL or TLS.</t>
  </si>
  <si>
    <t>SSL Inbound Inspection has not been required for all untrusted traffic destined for servers using SSL or TLS.</t>
  </si>
  <si>
    <t>8.2</t>
  </si>
  <si>
    <t>Without SSL Inbound Inspection, the firewall is not able to protect SSL or TLS-enabled webservers against many threats.</t>
  </si>
  <si>
    <t>Navigate to `Policies &gt; Decryption`.
Set `SSL Inbound Inspection` appropriately for all untrusted traffic destined for servers using SSL or TLS.
Navigate to `Policies &gt; Decryption`. For each service published to the internet (or other untrusted zones), create a Policy and set the following options:
- `General` tab: `Name` set to a descriptive name
- `Source`: `Source Zone` set to the target zone (Internet in many cases). `Source Address` set to the target address space (`Any` for internet traffic)
- `Destination` tab: `Destination Zone` should be set to the appropriate zone, or `Any`. `Destination Address` set to the target host address
- `Options` tab: Type set to `SSL Inbound Inspection`</t>
  </si>
  <si>
    <t>Ensure 'SSL Inbound Inspection' is required for all untrusted traffic destined for servers using SSL or TLS. One method to accomplish the recommendation is to perform the following commands:
Navigate to `Policies &gt; Decryption`.
Set `SSL Inbound Inspection` appropriately for all untrusted traffic destined for servers using SSL or TLS.
Navigate to `Policies &gt; Decryption`. For each service published to the internet (or other untrusted zones), create a Policy and set the following options: 
`General` tab: `Name` set to a descriptive name
`Source`: `Source Zone` set to the target zone (Internet in many cases). `Source Address` set to the target address space (`Any` for internet traffic)
`Destination` tab: `Destination Zone` should be set to the appropriate zone, or `Any`. `Destination Address` set to the target host address
`Options` tab: Type set to `SSL Inbound Inspection`.- `Options` tab: Type set to `SSL Inbound Inspection`</t>
  </si>
  <si>
    <t>PaloAlto9-66</t>
  </si>
  <si>
    <t>Ensure that the Certificate used for Decryption is Trusted</t>
  </si>
  <si>
    <t>The CA Certificate used for in-line HTTP Man in the Middle should be trusted by target users. For `SSL Forward Proxy` configurations, there are classes of users that need to be considered.
1: Users that are members of the organization, users of machines under control of the organization. For these people and machines, ensure that the CA Certificate is in one of the Trusted CA certificate stores. This is easily done in Active Directory, using Group Policies for instance. A MDM (Mobile Device Manager) can be used to accomplish the same task for mobile devices such as telephones or tablets. Other central management or orchestration tools can be used for Linux or "IoT" (Internet of Things) devices.
2: Users that are not member of the organization - often these are classed as "Visitors" in the policies of the organization. If a public CA Certificate is a possibility for your organization, then that is one approach. A second approach is to not decrypt affected traffic - this is easily done, but leaves the majority of "visitor" traffic uninspected and potentially carrying malicious content. The final approach, and the one most commonly seen, is to use the same certificate as is used for the hosting organization. In this last case, visitors will see a certificate warning, but the issuing CA will be the organization that they are visiting.</t>
  </si>
  <si>
    <t>Verify the CA Certificate(s): 
Navigate to `Device &gt; Certificate Management &gt; Certificates`
- Verify that appropriate internal certificates are imported, and that all certificates in the list are valid. In particular, verify the `Subject`, `Issuer`, `CA`, `Expires`, `Algorithm` and `Usage` fields
- Alternatively, if an internal CA is implemented on the firewall, verify that target clients have the root certificate for this CA imported into their list of trusted certificate authorities.
Verify the Certificate Profile needed for the SSL Forward Proxy:
- Navigate to `Device &gt; Certificate Management &gt; Certificate Profile`. Verify that an appropriate profile is created.</t>
  </si>
  <si>
    <t xml:space="preserve">The CA certificate used for Decryption has been trusted. </t>
  </si>
  <si>
    <t xml:space="preserve">The CA certificate used for Decryption has not been trusted. </t>
  </si>
  <si>
    <t>HSC24</t>
  </si>
  <si>
    <t>HSC24: Digital Signatures or PKI certificates are expired or revoked</t>
  </si>
  <si>
    <t>8.3</t>
  </si>
  <si>
    <t>Using a self-signed certificate, or any certificate that generates a warning in the browser, means that members of the organization have no method of determining if they are being presented with a legitimate certificate, or an attacker's "man in the middle' certificate. It also very rapidly teaches members of the organization to bypass all security warnings of this type.</t>
  </si>
  <si>
    <t>Set the CA Certificate(s):
Navigate to `Device &gt; Certificate Management &gt; Certificates`. Import the appropriate CA Certificates from any internal Certificate Authorities. 
Alternatively, generate a self-signed certificate for an internal CA on the firewall, and then import the root certificate for that CA into the trusted CA list of target clients. In an Active Directory environment this can be facilitated using a Group Policy.
Set the Certificate Profile needed for the SSL Forward Proxy:
- Navigate to `Device &gt; Certificate Management &gt; Certificate Profile`.
Set the decryption profile to include the settings described in the `SSL Forward Proxy` guidance in this document</t>
  </si>
  <si>
    <t>Ensure that the Certificate used for Decryption is Trusted. One method to accomplish the recommendation is to perform the following commands:
Set the CA Certificate(s):
Navigate to `Device &gt; Certificate Management &gt; Certificates`. Import the appropriate CA Certificates from any internal Certificate Authorities. 
Alternatively, generate a self-signed certificate for an internal CA on the firewall, and then import the root certificate for that CA into the trusted CA list of target clients. In an Active Directory environment this can be facilitated using a Group Policy.
Set the Certificate Profile needed for the SSL Forward Proxy:
Navigate to `Device &gt; Certificate Management &gt; Certificate Profile`.
Set the decryption profile to include the settings described in the `SSL Forward Proxy` guidance in this document.</t>
  </si>
  <si>
    <t>To close this finding, please provide a copy/screenshot of the trusted CA certificate used for Decryption with the agency's CAP.</t>
  </si>
  <si>
    <t>PaloAlto10-01</t>
  </si>
  <si>
    <t xml:space="preserve">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 </t>
  </si>
  <si>
    <t>Configure Interactive logon: Message text for users attempting to log on. One method to achieve the recommended state is to navigate to `Device &gt; Setup &gt; Management &gt; General Settings`.  Set `Login Banner` to a warning banner that is IRS compliant.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</si>
  <si>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PaloAlto10-02</t>
  </si>
  <si>
    <t>Audit Event</t>
  </si>
  <si>
    <t xml:space="preserve">Enable 'Enable Log on High DP Load' </t>
  </si>
  <si>
    <t>PaloAlto10-03</t>
  </si>
  <si>
    <t>Configure Syslog logging</t>
  </si>
  <si>
    <t>At least one Syslog entry exists and at least one entry has "All Logs" selected under the User-ID, HIP Match, and IP-Tag profiles.</t>
  </si>
  <si>
    <t xml:space="preserve">Navigate to `Device &gt; Server Profiles &gt; Syslog`
Choose `Add`
Assign a Name to the Profile. Choose `Add`, and assign a server name in the Name field, add an IP address or FQDN in the `Syslog Server` field. Edit other fields as appropriate for your server.
Repeat if multiple Syslog destinations are required.
Navigate to `Device &gt; Log Settings`
Under `System`, add an entry. Define a `Name` and a `Filter setting`. Under `Forward Methods`, add a `Syslog Profile` in the `Syslog` section. Ensure that at least one of the Log Settings Configuration entries has it's `Filter` setting at `All Logs`
Under `Configuration`, add an entry. Define a `Name` and a `Filter setting`. Under `Forward Methods`, add a `Syslog Profile` in the `Syslog` section. Ensure that at least one of the Log Settings Configuration entries has it's `Filter` setting at `All Logs`
Under `User-ID`, add an entry. Define a `Name` and a `Filter setting`. Under `Forward Methods`, add a `Syslog Profile` in the `Syslog` section. Ensure that at least one of the Log Settings Configuration entries has it's `Filter` setting at `All Logs`
Under `HIP Match` (Host Information Profile), add an entry. Define a `Name` and a `Filter setting`. Under `Forward Methods`, add a `Syslog Profile` in the `Syslog` section. Ensure that at least one of the Log Settings Configuration entries has it's `Filter` setting at `All Logs`
Under `IP-Tag`, add an entry. Define a `Name` and a `Filter setting`. Under `Forward Methods`, add a `Syslog Profile` in the `Syslog` section. Ensure that at least one of the Log Settings Configuration entries has it's `Filter` setting at `All Logs`. </t>
  </si>
  <si>
    <t>PaloAlto10-04</t>
  </si>
  <si>
    <t>Set ‘Permitted IP Addresses' to those necessary for device management</t>
  </si>
  <si>
    <t>PaloAlto10-05</t>
  </si>
  <si>
    <t>Set 'Permitted IP Addresses' for all management profiles where SSH, HTTPS, or SNMP is enabled</t>
  </si>
  <si>
    <t>PaloAlto10-06</t>
  </si>
  <si>
    <t>Disable HTTP and Telnet options for the management interface</t>
  </si>
  <si>
    <t>PaloAlto10-07</t>
  </si>
  <si>
    <t>Disable HTTP and Telnet options  for all management profiles</t>
  </si>
  <si>
    <t>HTTP and Telnet options have not been disabled for all management profiles.</t>
  </si>
  <si>
    <t>PaloAlto10-08</t>
  </si>
  <si>
    <t>Enable 'Minimum Password Complexity'</t>
  </si>
  <si>
    <t>PaloAlto10-09</t>
  </si>
  <si>
    <t>Set 'Minimum Length' to greater than or equal to 14</t>
  </si>
  <si>
    <t>Password minimum length changed from 12 to 14.</t>
  </si>
  <si>
    <t>Navigate to `Device &gt; Setup &gt; Management &gt; Minimum Password Complexity`.
Set `Minimum Length` to greater than or equal to `14`.</t>
  </si>
  <si>
    <t>PaloAlto10-10</t>
  </si>
  <si>
    <t>Set 'Minimum Uppercase Letters' to greater than or equal to 1</t>
  </si>
  <si>
    <t>Navigate to `Device &gt; Setup &gt; Management &gt; Minimum Password Complexity`
Set `Minimum Uppercase Letters` to greater than or equal to `1`.</t>
  </si>
  <si>
    <t>PaloAlto10-11</t>
  </si>
  <si>
    <t>Set 'Minimum Lowercase Letters' to greater than or equal to 1</t>
  </si>
  <si>
    <t>Navigate to `Device &gt; Setup &gt; Management &gt; Minimum Password Complexity`
Set `Minimum Lowercase Letters` to greater than or equal to `1`.</t>
  </si>
  <si>
    <t>PaloAlto10-12</t>
  </si>
  <si>
    <t>Set 'Minimum Numeric Letters' to greater than or equal to 1</t>
  </si>
  <si>
    <t>Navigate to `Device &gt; Setup &gt; Management &gt; Minimum Password Complexity`
Set `Minimum Numeric Letters` to greater than or equal to `1`.</t>
  </si>
  <si>
    <t>PaloAlto10-13</t>
  </si>
  <si>
    <t>Set 'Minimum Special Characters' to greater than or equal to 1</t>
  </si>
  <si>
    <t>Navigate to `Device &gt; Setup &gt; Management &gt; Minimum Password Complexity` 
Set `Minimum Special Characters` to greater than or equal to `1`.</t>
  </si>
  <si>
    <t>PaloAlto10-14</t>
  </si>
  <si>
    <t>Set 'Required Password Change Period' to less than or equal to 90 days</t>
  </si>
  <si>
    <t>Navigate to `Device &gt; Setup &gt; Management &gt; Minimum Password Complexity`.
Set `Required Password Change Period (days)` to less than or equal to `90`.</t>
  </si>
  <si>
    <t>PaloAlto10-15</t>
  </si>
  <si>
    <t>Set 'New Password Differs By Characters' to greater than or equal to 3</t>
  </si>
  <si>
    <t>New Password has not been set to Differs By Characters' is greater than or equal to 3.</t>
  </si>
  <si>
    <t>Navigate to `Device &gt; Setup &gt; Management &gt; Minimum Password Complexity`
Set `New Password Differs By Characters` to `3` or more.</t>
  </si>
  <si>
    <t>PaloAlto10-16</t>
  </si>
  <si>
    <t>Set  'Prevent Password Reuse Limit' to 24 or more passwords</t>
  </si>
  <si>
    <t>Navigate to `Device &gt; Setup &gt; Management &gt; Minimum Password Complexity`.
Set `Prevent Password Reuse Limit` to greater than or equal to `24`.</t>
  </si>
  <si>
    <t>PaloAlto10-17</t>
  </si>
  <si>
    <t>Password Profiles weaker than the recommended minimum password complexity settings do not exist.</t>
  </si>
  <si>
    <t>Password Profiles weaker than the recommended minimum password complexity settings do exist.</t>
  </si>
  <si>
    <t>PaloAlto10-18</t>
  </si>
  <si>
    <t>Set 'Idle timeout' to less than or equal to 10 minutes for device management</t>
  </si>
  <si>
    <t>PaloAlto10-19</t>
  </si>
  <si>
    <t xml:space="preserve">Configure 'Failed Attempts' and 'Lockout Time' for Authentication Profile </t>
  </si>
  <si>
    <t>PaloAlto10-20</t>
  </si>
  <si>
    <t>Enable 'V3' is selected for SNMP polling</t>
  </si>
  <si>
    <t>Navigate to `Device &gt; Setup &gt; Operations &gt; Miscellaneous &gt; SNMP Setup`
Select `V3`.
In order to be usable, the `User` and `View` sections of this dialog should also be completed. These settings need to match the settings in the organization's NMS (Network Management System).</t>
  </si>
  <si>
    <t>PaloAlto10-21</t>
  </si>
  <si>
    <t xml:space="preserve">Enable 'Verify Update Server Identity' </t>
  </si>
  <si>
    <t>PaloAlto10-22</t>
  </si>
  <si>
    <t xml:space="preserve">Configure redundant NTP servers </t>
  </si>
  <si>
    <t>Navigate to `Device &gt; Setup &gt; Services &gt; Services`.
Verify `Primary NTP Server Address` is set appropriately.
Verify `Secondary NTP Server Address` is set appropriately.</t>
  </si>
  <si>
    <t>PaloAlto10-23</t>
  </si>
  <si>
    <t xml:space="preserve">Verify that the certificate being used to secure the VPN meets the criteria listed above: 
Navigate to `Device &gt; Certificate Management &gt; Certificates` 
Ensure that a valid certificate is applied to the HTTPS portal: 
Navigate to `Network &gt; GlobalProtect &gt; Portals &gt; Portal Configuration &gt; (Select the Portal being assessed) &gt; Authentication &gt; SSL/TLS Profile`
Ensure that a valid certificate is applied to the GlobalProtect Gateway: 
Navigate to `Network &gt; GlobalProtect &gt; Gateways &gt; (Select the Gateway being Assessed) &gt; Authentication &gt; SSL/TLS Service Profile`
Ensure that the correct Certificate is selected.
Ensure that the Minimum TLS version is configured to be 1.2 </t>
  </si>
  <si>
    <t>Create a CSR and install a certificate from a public CA (Certificate Authority) here: 
Navigate to `Device &gt; Certificate Management &gt; Certificates` 
Apply a valid certificate to the HTTPS portal: 
Navigate to `Network &gt; GlobalProtect &gt; Portals &gt; Portal Configuration &gt; Authentication &gt; SSL/TLS Profile`
Apply a valid certificate to the GlobalProtect Gateway: 
Navigate to `Network &gt; GlobalProtect &gt; Gateways &gt; Authentication &gt; SSL/TLS Service Profile`
Configure the Service Profile to use the correct certificate
Ensure that the Minimum TLS version is set to 1.2.</t>
  </si>
  <si>
    <t>PaloAlto10-24</t>
  </si>
  <si>
    <t>PaloAlto10-25</t>
  </si>
  <si>
    <t>Set all untrusted external networks to have a Discovery value of `Exclude`</t>
  </si>
  <si>
    <t>PaloAlto10-26</t>
  </si>
  <si>
    <t>Navigate to `Active Directory Users and Computers`.
Set the service account for the User-ID agent so that it is only a member of the Event Log Readers, Distributed COM Users, and Domain Users (for the integrated, on-device User-ID agent) or the Event Log Readers, Server Operators, and Domain Users groups (for the Windows User-ID agent.).</t>
  </si>
  <si>
    <t>PaloAlto10-27</t>
  </si>
  <si>
    <t>Navigate to `Active Directory Group Policies.`
Set Group Policies to restrict the interactive logon privilege for the User-ID service account.
or
Navigate to `Active Directory Managed Service Accounts.`
Set Managed Service Accounts to restrict the interactive logon privilege for the User-ID service account.</t>
  </si>
  <si>
    <t>PaloAlto10-28</t>
  </si>
  <si>
    <t>PaloAlto10-29</t>
  </si>
  <si>
    <t>Navigate to `Device &gt; Setup &gt; Services &gt; Services Features &gt; Service Route Configuration &gt; Customize`.
Click on the protocol in use (`IPv4 `and/or `IPv6`).
Click `UID Agent.`
Click on the address object for the UID Agent's IP address.
Set `SOURCE/NAME` to '`Deny msrpc to untrusted`'.
Set `SOURCE/ZONE` to '`INSIDE`'.
Set `SOURCE/Address` to the Address object for the UID Agent.
Set `DESTINATION/ZONE` to '`GUEST`' and '`OUTSIDE`'.
Set `DESTINATION/Address` to '`any`'.
Set `DESTINATION/Application` to '`msrpc`'.
Set `DESTINATION/Service` to '`application-default`'.
Set `DESTINATION/Action` to '`Block`' (red circle with diagonal line).</t>
  </si>
  <si>
    <t>PaloAlto10-30</t>
  </si>
  <si>
    <t>Configure a fully-synchronized High Availability peer</t>
  </si>
  <si>
    <t>Navigate to `Device &gt; High Availability &gt; General`.
Click `General.` Click `Data Link (HA2).` Select the correct interface. Select the desired `protocol (IPv4 or IPv6).` Select the correct Transport. Set the `Enable Session Synchronization` box to be checked`.`
Choose `Save Configuration.`</t>
  </si>
  <si>
    <t>PaloAlto10-31</t>
  </si>
  <si>
    <t>To set Link Monitoring from GUI: 
Navigate to `Device &gt; High Availability &gt; Link and Path Monitoring`. 
Click `Link Monitoring.` 
Set the correct interfaces to the `Link Group` and `Group Failure Conditions`. 
Click `Link Monitoring`. 
Set Failure Condition to `Any`.
Check Enabled button.
To set Path Monitoring from GUI: 
Navigate to `Device &gt; High Availability &gt; Link and Path Monitoring`. 
Click `Path Monitoring.` 
Set `Option` correctly.
Set `Failure Condition` to `Any.`
Set `Name, IP Address, Failure Condition` correctly. 
Set `Default setting` to `Any.`
Check Enabled button.</t>
  </si>
  <si>
    <t>PaloAlto10-32</t>
  </si>
  <si>
    <t xml:space="preserve">Configure 'Passive Link State' and 'Preemptive' </t>
  </si>
  <si>
    <t>To set `Active/Passive Settings` correctly:
Navigate to `Device &gt; High Availability &gt; General &gt; Active/Passive Settings`.
Set `Passive Link State` to `auto`.
To set `Election Settings` correctly:
Navigate to `Device &gt; High Availability &gt; Election Settings`.
Set `Preemptive` to be disabled.</t>
  </si>
  <si>
    <t>PaloAlto10-33</t>
  </si>
  <si>
    <t>Set 'Antivirus Update Schedule'  to download and install updates hourly</t>
  </si>
  <si>
    <t>Navigate to `Device &gt; Dynamic Updates &gt; Antivirus Update Schedule`.
Set `Action` to `Download and Install`.
Set `Recurrence` to `Hourly`.</t>
  </si>
  <si>
    <t>PaloAlto10-34</t>
  </si>
  <si>
    <t>Set 'Applications and Threats Update Schedule' to download and install updates at daily or shorter intervals</t>
  </si>
  <si>
    <t>Navigate to `Device &gt; Dynamic Updates &gt; Application and Threats Update Schedule`.
Set `Action` to `Download and Install`.
Set `Recurrence` to `Daily`, `Hourly` or `Every 30 Minutes`</t>
  </si>
  <si>
    <t>PaloAlto10-35</t>
  </si>
  <si>
    <t>Navigate to `Device &gt; Setup &gt; WildFire`.
Click the `General Settings` edit icon.
Set the maximum size for each file type are larger than the defaults, to a size that is as large enough to account for "large" files, but not large enough to affect performance of the hardware. 
In PAN-OS 9.x, the default file sizes for WildFire are: 
pe (Portable Executable) - 16MB
apk (Android Application)- 10MB
pdf (Portable Document Format) - 3072KB
ms-office (Microsoft Office) — 16384KB
jar (Packaged Java class file) — 5MB
flash (Adobe Flash) — 5MB
MacOSX (DMG/MAC-APP/MACH-O PKG files) — 10MB
archive (RAR and 7z files) — 50MB
linux (ELF files) — 50MB
script (JScript, VBScript, PowerShell, and Shell Script)- 20KB
In PAN-OS 9.x, the maximum file sizes for Wildfire are:
pe (Portable Executable) - 50MB
apk (Android Application)- 50MB
pdf (Portable Document Format) - 51200KB
ms-office (Microsoft Office) — 51200KB
jar (Packaged Java class file) — 20MB
flash (Adobe Flash) — 10MB
MacOSX (DMG/MAC-APP/MACH-O PKG files) — 50MB
archive (RAR and 7z files) — 50MB
linux (ELF files) — 50MB
script (JScript, VBScript, PowerShell, and Shell Script)- 4096KB.</t>
  </si>
  <si>
    <t>PaloAlto10-36</t>
  </si>
  <si>
    <t>PaloAlto10-37</t>
  </si>
  <si>
    <t>Enable WildFire Analysis profile for all security policies</t>
  </si>
  <si>
    <t>To Set File Blocking Profile:
Navigate to `Objects &gt; Security Profiles &gt; WildFire Analysis Profile`.
Create a WildFire profile that has 'Application Any', 'File Types Any', and 'Direction Both' 
To Set WildFire Analysis Rules: 
Navigate to `Policies &gt; Security`.
For each Security Policy Rule where the action is "Allow", Navigate to `Actions &gt; Profile Setting &gt; WildFire Analysis` and set a WildFire Analysis profile.
**Group Profiles** can also be used. To take this approach:
Navigate to `Objects &gt; Security Profile Groups`. Create a Security Profile Group, and ensure that (among other settings) the `Wildfire Analysis Profile` is set to the created profile.
Navigate to `Policies &gt; Security`. For each Security Policy Rule where the action is "Allow", Navigate to `Actions &gt; Profile Setting`. Modify the `Profile Type` to `Group`, and set the `Group Profile` to the created Security Profile Group.</t>
  </si>
  <si>
    <t>PaloAlto10-38</t>
  </si>
  <si>
    <t>Enable forwarding of decrypted content to WildFire</t>
  </si>
  <si>
    <t>PaloAlto10-39</t>
  </si>
  <si>
    <t>Enable all WildFire session information settings</t>
  </si>
  <si>
    <t>PaloAlto10-40</t>
  </si>
  <si>
    <t>Enable alerts for malicious files detected  by WildFire</t>
  </si>
  <si>
    <t>PaloAlto10-41</t>
  </si>
  <si>
    <t>Set 'WildFire Update Schedule'  to download and install updates every minute</t>
  </si>
  <si>
    <t>Navigate to `Device &gt; Dynamic Updates &gt; WildFire Update Schedule`.
Set `Action` to `Download and Install`.
Set `Recurrence` to `Every Minute`.</t>
  </si>
  <si>
    <t>PaloAlto10-42</t>
  </si>
  <si>
    <t>Set antivirus profiles to block on all decoders except 'imap' and 'pop3'</t>
  </si>
  <si>
    <t>PaloAlto10-43</t>
  </si>
  <si>
    <t>PaloAlto10-44</t>
  </si>
  <si>
    <t>Configure anti-spyware profile  to block on all spyware severity levels, categories, and threats</t>
  </si>
  <si>
    <t>PaloAlto10-45</t>
  </si>
  <si>
    <t>Configure DNS sinkholing on all anti-spyware profiles in use</t>
  </si>
  <si>
    <t>PaloAlto10-46</t>
  </si>
  <si>
    <t>Set passive DNS monitoring to enabled on all anti-spyware profiles in use</t>
  </si>
  <si>
    <t>Navigate to `Device &gt; Setup &gt; Telemetry`. Set `Passive DNS Monitoring` to enabled.</t>
  </si>
  <si>
    <t>PaloAlto10-47</t>
  </si>
  <si>
    <t>Navigate to `Objects &gt; Security Profiles &gt; Anti-Spyware`.
Also navigate to `Policies &gt; Security`.
Set one or more anti-spyware profiles to collectively apply to all inside to outside traffic from any address to any address and any application and service.</t>
  </si>
  <si>
    <t>PaloAlto10-48</t>
  </si>
  <si>
    <t>Set Vulnerability Protection Profile to block attacks against critical and high vulnerabilities, and set to default on medium, low, and informational vulnerabilities</t>
  </si>
  <si>
    <t>PaloAlto10-49</t>
  </si>
  <si>
    <t>Navigate to `Policies &gt; Security`.
For each Policy, under the `Actions` tab, select `Vulnerability Protection`.
Set it to use either the 'Strict' or the 'Default' profile, or a custom profile that complies with the organization's policies, legal and regulatory requirements.</t>
  </si>
  <si>
    <t>PaloAlto10-50</t>
  </si>
  <si>
    <t>Configure the device to use PAN-DB URL Filtering instead of BrightCloud.</t>
  </si>
  <si>
    <t>Standard URL filtering provides protection against inappropriate and malicious URLs and IP addresses. PAN-DB URL Filtering is slightly less granular than the BrightCloud URL filtering. However the PAN-DB Filter offers additional malware protection and PAN threat intelligence by using the Wildfire service as an additional input, which is currently not available in the BrightCloud URL Filtering license. This makes the PAN-DB filter more responsive to specific malware "campaigns".</t>
  </si>
  <si>
    <t>Navigate to `Device &gt; Licenses`.
Click on `PAN-DB URL Filtering`.
Set `Active` to `Yes`.</t>
  </si>
  <si>
    <t>PaloAlto10-51</t>
  </si>
  <si>
    <t>PaloAlto10-52</t>
  </si>
  <si>
    <t>Navigate to `Objects &gt; Security Profiles &gt; URL Filtering`.
For each permitted category, set the `Site Access` action to `alert`.</t>
  </si>
  <si>
    <t>PaloAlto10-53</t>
  </si>
  <si>
    <t xml:space="preserve">Enable all HTTP Header Logging options </t>
  </si>
  <si>
    <t>Enable all options (User-Agent, Referer, and X-Forwarded-For) for HTTP header logging.</t>
  </si>
  <si>
    <t>Navigate to `Objects &gt; Security Profiles &gt; URL Filtering &gt; URL Filtering Profile &gt; URL Filtering Settings`.
Verify these four settings:
 a. `Log container page only` box is un-checked
 b. `User-Agent` box is checked
 c. `Referer` box is checked
 d. `X-Forwarded-For` box is checked</t>
  </si>
  <si>
    <t>Logging HTTP header information provides additional information in the URL logs, which may be useful during forensic investigations. The User-Agent option logs which browser was used during the web session, which could provide insight to the vector used for malware retrieval. The Referer option logs the source webpage responsible for referring the user to the logged webpage. The X-Forwarded-For option is useful for preserving the user’s source IP address, such as if a user traverses a proxy server prior to the firewall. Un-checking the Log container page only box produces substantially more information about web activity, with the expense of producing far more entries in the URL logs. If this option remains checked, a URL filter log entry showing details of a malicious file download may not exist.</t>
  </si>
  <si>
    <t>Navigate to `Objects &gt; Security Profiles &gt; URL Filtering &gt; URL Filtering Profile &gt; URL Filtering Settings`.
Set the following four settings:
`Log container page only` box is un-checked
Check the `User-Agent` box
Check the `Referer` box
Check the `X-Forwarded-For` box.</t>
  </si>
  <si>
    <t>PaloAlto10-54</t>
  </si>
  <si>
    <t>Enable secure URL filtering for all security policies allowing traffic to the Internet</t>
  </si>
  <si>
    <t>PaloAlto10-55</t>
  </si>
  <si>
    <t>Enable alerting after a threshold of credit card or Social Security numbers is detected</t>
  </si>
  <si>
    <t>Navigate to `Objects &gt; Security Objects &gt; Data Patterns`.
Create an appropriate `Data Pattern` that accounts for sensitive information within your organization. In most cases this will include Credit Card Numbers, and your jurisdiction's equivalent of Social Insurance Numbers. In many cases these can simply be picked from the list of `Predefined Patterns`.
Navigate to `Objects &gt; Security Profiles &gt; Data Filtering`.
Create appropriate `Data Filtering Profile`, using the created `Data Patterns`. Ensure that an `Alert Threshold` is set that generates alerts appropriately. A typical starting value for `Alert Threshold` is `20`, but this should be adjusted after appropriate testing.</t>
  </si>
  <si>
    <t>PaloAlto10-56</t>
  </si>
  <si>
    <t>Navigate to `Objects &gt; Custom Objects &gt; Data Patterns`. Add patterns to match the various data that you wish to monitor or make blocking decisions on.
Navigate to `Objects &gt; Security Profiles &gt; Data Filtering`
Add a `Filtering Profile` that matches the data you wish to monitor, with appropriate values for `Alert Threshold` (typically 20), `Block Threshold` (typically 0) and `Log severity`
Finally, apply the Filtering Profile to a Security Profile.
Navigate to `Policies &gt; Security`. Edit all appropriate policies, and for each Policy choose the `Actions` tab, and add the appropriate `Data Filtering Policy` (either as an individual `Profile` or as part of a `Group Profile`).</t>
  </si>
  <si>
    <t>PaloAlto10-57</t>
  </si>
  <si>
    <t>From GUI:
Navigate to `Network &gt; Network Profiles &gt; Zone Protection &gt; Zone Protection Profile &gt; Flood Protection tab`
Check the SYN box. Set the Action dropdown to `SYN Cookies` Set Alert to `20000 `(or appropriate for org). Set Activate to `25000 `(50% of maximum for firewall model). Set Maximum to `1000000 `(or appropriate for org)
Navigate to `Network &gt; Zones &gt;`. Open the zone facing any untrusted network, if one does not exist create it. Set `Zone Protection` to the `Zone Protection Profile` created.</t>
  </si>
  <si>
    <t>PaloAlto10-58</t>
  </si>
  <si>
    <t>Navigate to `Network &gt; Network Profiles &gt; Zone Protection &gt; Zone Protection Profile &gt; Reconnaissance Protection`.
Set `TCP Port Scan` to `enabled`, its Action to `block-ip`, its Interval to `5`, and its Threshold to `20`.
Set `Host Sweep` to `enabled`, its Action to `block`, its Interval to `10`, and its Threshold to `30`.
Set `UDP Port Scan` to `enabled`, its Action to `alert`, its Interval to `10`, and its Threshold to `20`.</t>
  </si>
  <si>
    <t>PaloAlto10-59</t>
  </si>
  <si>
    <t>Navigate to `Network &gt; Network Profiles &gt; Zone Protection &gt; Zone Protection Profile &gt; Packet Based Attack Protection &gt; TCP/IP Drop`.
Set `Spoofed IP address` to be checked.
Set `Mismatched overlapping TCP segment` to be checked.
Under `IP Option Drop`, set `Strict Source Routing`, `Loose Source Routing`, and `Malformed` to all be checked. Additional options may also be set if desired.</t>
  </si>
  <si>
    <t>PaloAlto10-60</t>
  </si>
  <si>
    <t>PaloAlto10-61</t>
  </si>
  <si>
    <t>Navigate to `Policies &gt; Security`. 
For all Security Policies that transit from a less trusted to a more trusted interface, that the appropriate `Application` and `Service` values are set. For instance, for a web server exposed to the internet from a DMZ:
`Source` tab: `Zone` set to `OUTSIDE` / `Address` set to `Any` 
`Destination` tab: `Zone` set to `DMZ` / `Address` set to `[DMZ Host Object]` 
`Application` tab: set to `web-browsing` 
`Service/URL Category` tab: set `Service` to ether:
- `application-default`
or:
- `service-http` and/or `service-https`
**Enhanced Security Recommendation: **
Assess this setting for Policies on all Interfaces, for traffic in all directions. Ensure that for each Security Policy that the appropriate settings are set for both `Application` and `Service`</t>
  </si>
  <si>
    <t>Navigate to `Policies &gt; Security`. 
For all `Security Policies` that transit from a less trusted to a more trusted interface, set the `Application` and `Service` values to match the exposed application. For instance, for a web server exposed to the internet from a DMZ:
`Source` tab: `Zone` set to `OUTSIDE` / `Address` set to `Any` 
`Destination` tab: `Zone` set to `DMZ` / `Address` set to `[DMZ Host Object]` 
`Application` tab: set to `web-browsing` 
`Service/URL Category` tab: set `Service` to ether:
`application-default`
or:
`service-http` and/or `service-https`
**Enhanced Security Recommendation: **
Set these values for Policies on all Interfaces, for traffic in all directions. For each `Security Policy`, set the `Application` and `Service` values to match the exposed application.</t>
  </si>
  <si>
    <t>PaloAlto10-62</t>
  </si>
  <si>
    <t>Navigate to `Policies &gt; Security`. 
For each exposed host, verify that a Security Policy exists with:
- `Source` tab: `Zone` set to `OUTSIDE` `Address` set to `any`
- `Destination` tab: `Zone` set to `DMZ` / `Address` set to `&lt;DMZ Host Object&gt;` 
- `Application` tab: `Application` set to `web-browsing` (or appropriate application)
- `Service` tab: `Service` set to `application-default`. The value of `any` should never be used</t>
  </si>
  <si>
    <t>Navigate to `Policies &gt; Security`. 
For each exposed host, set a Security Policy exists with:
`Source` tab: `Zone` set to `OUTSIDE` `Address` set to `any`
`Destination` tab: `Zone` set to `DMZ` / `Address` set to `&lt;DMZ Host Object&gt;` 
`Application` tab: `Application` set to `web-browsing` (or appropriate application)
`Service` tab: `Service` set to `application-default`. The value of `any` should never be used.</t>
  </si>
  <si>
    <t>PaloAlto10-63</t>
  </si>
  <si>
    <t>Security Policy denying any/all traffic to/from IP addresses on Trusted Threat Intelligence Sources Exist.</t>
  </si>
  <si>
    <t>Security Policy denying any/all traffic to/from IP addresses on Trusted Threat Intelligence Sources does not Exists.</t>
  </si>
  <si>
    <t>Navigate to `Policies &gt; Security`
Create a Security Policy similar to: 
`General` tab: `Name` set to `Deny to Malicious IP` 
`Source` tab: `Source Zone` set to `Any`, 
`Destination` tab: `Destination Zone` set to `Any`, `Destination Address` set to `Palo Alto Networks - Known malicious IP addresses`
`Application` tab: `Application` set to `Any`
`Service/URL Category` tab: `Service` set to `Any`
`Actions` tab: `Action` set to `Block`, `Profile Type` set to `None`
Create a Security Policy similar to with: 
`General` tab: `Name` set to `Deny from Malicious IP` 
`Source` tab: `Source Zone` set to `Any`, `Source Address` set to `Palo Alto Networks - Known malicious IP addresses` 
`Destination` tab: `Destination Zone` set to `Any`
`Application` tab: `Application` set to `Any`
`Service/URL Category` tab: `Service` set to `Any`
`Actions` tab: `Action` set to `Block`, `Profile Type` set to `None`
Note: This recommendation requires a Palo Alto "Active Threat License".</t>
  </si>
  <si>
    <t>PaloAlto10-64</t>
  </si>
  <si>
    <t>Configure  'SSL Forward Proxy Policy' for traffic destined to the Internet</t>
  </si>
  <si>
    <t>Navigate to `Policies &gt; Decryption`.
Create a Policy for all traffic destined to the Internet. This Policy should include:
`Source` tab: The `Source Zone` and/or `Source Address` should include all target internal networks. `Source User` should include all target internal users
`Destination` tab: The `Destination Zone` should include the untrusted target zone (usually the `internet`). `Destination Address` is typically `Any` for an internet destination.
`Service/URL Category` tab: all `URL Category` entries should be included except `financial-services`, `government` and `health-and-medicine` (this list may vary depending on your organization and its policies).
`Options` tab: `Type` set to `SSL Forward Proxy`.</t>
  </si>
  <si>
    <t>PaloAlto10-65</t>
  </si>
  <si>
    <t>Navigate to `Policies &gt; Decryption`.
Set `SSL Inbound Inspection` appropriately for all untrusted traffic destined for servers using SSL or TLS.
Navigate to `Policies &gt; Decryption`. For each service published to the internet (or other untrusted zones), create a Policy and set the following options: 
`General` tab: `Name` set to a descriptive name
`Source`: `Source Zone` set to the target zone (Internet in many cases). `Source Address` set to the target address space (`Any` for internet traffic)
`Destination` tab: `Destination Zone` should be set to the appropriate zone, or `Any`. `Destination Address` set to the target host address
`Options` tab: Type set to `SSL Inbound Inspection`.</t>
  </si>
  <si>
    <t>PaloAlto10-66</t>
  </si>
  <si>
    <t>Set the CA Certificate(s):
Navigate to `Device &gt; Certificate Management &gt; Certificates`. Import the appropriate CA Certificates from any internal Certificate Authorities. 
Alternatively, generate a self-signed certificate for an internal CA on the firewall, and then import the root certificate for that CA into the trusted CA list of target clients. In an Active Directory environment this can be facilitated using a Group Policy.
Set the Certificate Profile needed for the SSL Forward Proxy:
Navigate to `Device &gt; Certificate Management &gt; Certificate Profile`.
Set the decryption profile to include the settings described in the `SSL Forward Proxy` guidance in this document.</t>
  </si>
  <si>
    <t>PaloAlto11-01</t>
  </si>
  <si>
    <t>Navigate to Device &gt; Setup &gt; Management &gt; General Settings.
Verify that Login Banner is set appropriately for your organization.</t>
  </si>
  <si>
    <t>The login banner is not configured in accordance with IRS Publication 1075 requirements.</t>
  </si>
  <si>
    <t>Navigate to Device &gt; Setup &gt; Management &gt; General Settings.
Set Login Banner as appropriate for your organization.</t>
  </si>
  <si>
    <t>PaloAlto11-02</t>
  </si>
  <si>
    <t xml:space="preserve">Enable Enable Log on High DP Load </t>
  </si>
  <si>
    <t>Navigate to Device &gt; Setup &gt; Management &gt; Logging and Reporting Settings &gt; Log Export and Reporting.
Verify Enable Log on High DP Load is checked.</t>
  </si>
  <si>
    <t>The High DP Load log on feature is enabled.</t>
  </si>
  <si>
    <t>The Enable Log on DP Load is not enabled.</t>
  </si>
  <si>
    <t>Navigate to Device &gt; Setup &gt; Management &gt; Logging and Reporting Settings &gt; Log Export and Reporting.
Set the Enable Log on High DP Load box to checked.</t>
  </si>
  <si>
    <t>Enable Enable Log on High DP Load. One method to achieve the recommended state is to execute the following:
Navigate to Device &gt; Setup &gt; Management &gt; Logging and Reporting Settings &gt; Log Export and Reporting.
Set the Enable Log on High DP Load box to checked.</t>
  </si>
  <si>
    <t>PaloAlto11-03</t>
  </si>
  <si>
    <t>Navigate to Device &gt; Server Profiles &gt; Syslog
Ensure that a valid Syslog profile is configured, and that it points to a valid Syslog host.
Navigate to Device &gt; Log Settings
Under System, verify that at least one Syslog entry exists and that at least one entry has "All Logs" selected. Each Syslog entry must have a valid Syslog Profile attached. 
Under Configuration, verify that at least one Syslog entry exists and that at least one entry has "All Logs" selected. Each Syslog entry must have a valid Syslog Profile attached. 
Under User-ID, verify that at least one Syslog entry exists and that at least one entry has "All Logs" selected. Each Syslog entry must have a valid Syslog Profile attached. 
Under HIP Match (Host Information Profile), verify that at least one Syslog entry exists and that at least one entry has "All Logs" selected. Each Syslog entry must have a valid Syslog Profile attached. 
Under IP-Tag, verify that at least one Syslog entry exists and that at least one entry has "All Logs" selected. Each Syslog entry must have a valid Syslog Profile attached.</t>
  </si>
  <si>
    <t>Navigate to Device &gt; Server Profiles &gt; Syslog
Choose Add
Assign a Name to the Profile. Choose Add, and assign a server name in the Name field, add an IP address or FQDN in the Syslog Server field. Edit other fields as appropriate for your server.
Repeat if multiple Syslog destinations are required.
Navigate to Device &gt; Log Settings
Under System, add an entry. Define a Name and a Filter setting. Under Forward Methods, add a Syslog Profile in the Syslog section. Ensure that at least one of the Log Settings Configuration entries has it's Filter setting at All Logs
Under Configuration, add an entry. Define a Name and a Filter setting. Under Forward Methods, add a Syslog Profile in the Syslog section. Ensure that at least one of the Log Settings Configuration entries has it's Filter setting at All Logs
Under User-ID, add an entry. Define a Name and a Filter setting. Under Forward Methods, add a Syslog Profile in the Syslog section. Ensure that at least one of the Log Settings Configuration entries has it's Filter setting at All Logs
Under HIP Match (Host Information Profile), add an entry. Define a Name and a Filter setting. Under Forward Methods, add a Syslog Profile in the Syslog section. Ensure that at least one of the Log Settings Configuration entries has it's Filter setting at All Logs
Under IP-Tag, add an entry. Define a Name and a Filter setting. Under Forward Methods, add a Syslog Profile in the Syslog section. Ensure that at least one of the Log Settings Configuration entries has it's Filter setting at All Logs</t>
  </si>
  <si>
    <t>Configure Syslog logging. One method to achieve the recommended state is to execute the following:
Navigate to Device &gt; Server Profiles &gt; Syslog
Choose Add
Assign a Name to the Profile. Choose Add, and assign a server name in the Name field, add an IP address or FQDN in the Syslog Server field. Edit other fields as appropriate for your server.
Repeat if multiple Syslog destinations are required.
Navigate to Device &gt; Log Settings
Under System, add an entry. Define a Name and a Filter setting. Under Forward Methods, add a Syslog Profile in the Syslog section. Ensure that at least one of the Log Settings Configuration entries has it's Filter setting at All Logs
Under Configuration, add an entry. Define a Name and a Filter setting. Under Forward Methods, add a Syslog Profile in the Syslog section. Ensure that at least one of the Log Settings Configuration entries has it's Filter setting at All Logs
Under User-ID, add an entry. Define a Name and a Filter setting. Under Forward Methods, add a Syslog Profile in the Syslog section. Ensure that at least one of the Log Settings Configuration entries has it's Filter setting at All Logs
Under HIP Match (Host Information Profile), add an entry. Define a Name and a Filter setting. Under Forward Methods, add a Syslog Profile in the Syslog section. Ensure that at least one of the Log Settings Configuration entries has it's Filter setting at All Logs
Under IP-Tag, add an entry. Define a Name and a Filter setting. Under Forward Methods, add a Syslog Profile in the Syslog section. Ensure that at least one of the Log Settings Configuration entries has it's Filter setting at All Logs</t>
  </si>
  <si>
    <t>PaloAlto11-04</t>
  </si>
  <si>
    <t>Set Permitted IP Addresses to those necessary for device management</t>
  </si>
  <si>
    <t>Navigate to Device &gt; Setup &gt; Interfaces &gt; Management.
Verify that Permitted IP Addresses is limited only to those necessary for device management.</t>
  </si>
  <si>
    <t xml:space="preserve">Only IP Addresses that are permitted are allowed access. </t>
  </si>
  <si>
    <t>Navigate to Device &gt; Setup &gt; Interfaces &gt; Management.
Set Permitted IP Addresses to only those necessary for device management for the SSH and HTTPS protocols. If no profile exists, create one that has these addresses set.</t>
  </si>
  <si>
    <t>Set Permitted IP Addresses to those necessary for device management. One method to achieve the recommended state is to execute the following:
Navigate to Device &gt; Setup &gt; Interfaces &gt; Management.
Set Permitted IP Addresses to only those necessary for device management for the SSH and HTTPS protocols. If no profile exists, create one that has these addresses set.</t>
  </si>
  <si>
    <t>PaloAlto11-05</t>
  </si>
  <si>
    <t>Ensure Permitted IP Addresses is set for all management profiles where SSH, HTTPS, or SNMP is enabled</t>
  </si>
  <si>
    <t>Navigate to Network &gt; Network Profiles &gt; Interface Management.
In each profile, for each of the target protocols (SNMP, HTTPS, SSH), verify that Permitted IP Addresses is limited to those necessary for device management.</t>
  </si>
  <si>
    <t>The Permitted IP Addresses is set for all management profiles where SSH, HTTPS, or SNMP is enabled.</t>
  </si>
  <si>
    <t>The Permitted IP Addresses is not set for all management profiles where SSH, HTTPS, or SNMP is enabled.</t>
  </si>
  <si>
    <t>Navigate to Network &gt; Network Profiles &gt; Interface Management.
In each profile, for each of the target protocols (SNMP, HTTPS, SSH), set Permitted IP Addresses to only include those necessary for device management. If no profile exists, create one that has these options set.</t>
  </si>
  <si>
    <t>Ensure Permitted IP Addresses is set for all management profiles where SSH, HTTPS, or SNMP is enabled. One method to achieve the recommended state is to execute the following:
Navigate to Network &gt; Network Profiles &gt; Interface Management.
In each profile, for each of the target protocols (SNMP, HTTPS, SSH), set Permitted IP Addresses to only include those necessary for device management. If no profile exists, create one that has these options set.</t>
  </si>
  <si>
    <t>PaloAlto11-06</t>
  </si>
  <si>
    <t>Navigate to Device &gt; Setup &gt; Interfaces &gt; Management.
Verify that the HTTP and Telnet options are both unchecked.</t>
  </si>
  <si>
    <t>HTTP and Telnet are disabled for the Management Interface.</t>
  </si>
  <si>
    <t xml:space="preserve">HTTP and Telnet are not disabled for the Management Interface. </t>
  </si>
  <si>
    <t>Navigate to Device &gt; Setup &gt; Interfaces &gt; Management.
Set the HTTP and Telnet boxes to unchecked.</t>
  </si>
  <si>
    <t xml:space="preserve">Disable HTTP and Telnet options for the management interface. One method to achieve the recommended state is to execute the following:
Navigate to Device &gt; Setup &gt; Interfaces &gt; Management.
Set the HTTP and Telnet boxes to unchecked.
</t>
  </si>
  <si>
    <t>PaloAlto11-07</t>
  </si>
  <si>
    <t>HTTP and Telnet options are not disabled for all management profiles.</t>
  </si>
  <si>
    <t>Navigate to Network &gt; Network Profiles &gt; Interface Management.
For each Profile, set the HTTP and Telnet boxes to unchecked.</t>
  </si>
  <si>
    <t>Disable HTTP and Telnet options  for all management profiles. One method to achieve the recommended state is to execute the following:
Navigate to Network &gt; Network Profiles &gt; Interface Management.
For each Profile, set the HTTP and Telnet boxes to unchecked.</t>
  </si>
  <si>
    <t>PaloAlto11-08</t>
  </si>
  <si>
    <t>Enable Minimum Password Complexity</t>
  </si>
  <si>
    <t>Navigate to Device &gt; Setup &gt; Management &gt; Minimum Password Complexity.
Verify Enabled is checked
Ensure that the various password settings to values that are appropriate to your organization. Non-zero values should be set for Minimum Uppercase, Lowercase and Special Characters. "Block Username Inclusion" should be enabled.</t>
  </si>
  <si>
    <t>The Minimum password complexity is enabled.</t>
  </si>
  <si>
    <t>The Minimum password complexity is not enabled.</t>
  </si>
  <si>
    <t>Navigate to Device &gt; Setup &gt; Management &gt; Minimum Password Complexity.
Set Enabled to be checked
Set that the various password settings to values that are appropriate to your organization. It is suggested that there at least be some special characters enforced, and that a minimum length be set. Ensure that non-zero values are set for Minimum Uppercase, Lowercase and Special Characters. "Block Username Inclusion" should be enabled.
Operationally, dictionary words should be avoided for all passwords - passphrases are a much better alternative.</t>
  </si>
  <si>
    <t>Enable Minimum Password Complexity. One method to achieve the recommended state is to execute the following:
Navigate to Device &gt; Setup &gt; Management &gt; Minimum Password Complexity.
Set Enabled to be checked
Set that the various password settings to values that are appropriate to your organization. It is suggested that there at least be some special characters enforced, and that a minimum length be set. Ensure that non-zero values are set for Minimum Uppercase, Lowercase and Special Characters. "Block Username Inclusion" should be enabled.
Operationally, dictionary words should be avoided for all passwords - passphrases are a much better alternative.</t>
  </si>
  <si>
    <t>PaloAlto11-09</t>
  </si>
  <si>
    <t>Set Minimum Length to greater than or equal to 14</t>
  </si>
  <si>
    <t>Navigate to Device &gt; Setup &gt; Management &gt; Minimum Password Complexity.
Verify Minimum Length is greater than or equal to 14.</t>
  </si>
  <si>
    <t>Password minimum length is set to greater than or equal to 14.</t>
  </si>
  <si>
    <t>Password minimum length is not set to greater than or equal to 14.</t>
  </si>
  <si>
    <t>Navigate to Device &gt; Setup &gt; Management &gt; Minimum Password Complexity.
Set Minimum Length to greater than or equal to 14.</t>
  </si>
  <si>
    <t>Set Minimum Length to greater than or equal to 14. One method to achieve the recommended state is to execute the following:
Navigate to Device &gt; Setup &gt; Management &gt; Minimum Password Complexity.
Set Minimum Length to greater than or equal to 14.</t>
  </si>
  <si>
    <t>PaloAlto11-10</t>
  </si>
  <si>
    <t>Set Minimum Uppercase Letters to greater than or equal to 1</t>
  </si>
  <si>
    <t>Navigate to Device &gt; Setup &gt; Management &gt; Minimum Password Complexity 
Verify Minimum Uppercase Letters is greater than or equal to 1.</t>
  </si>
  <si>
    <t>The minimum Uppercase Letter value is set to greater than or equal to 1.</t>
  </si>
  <si>
    <t>The minimum Uppercase Letter value is not set to greater than or equal to 1.</t>
  </si>
  <si>
    <t>Navigate to Device &gt; Setup &gt; Management &gt; Minimum Password Complexity
Set Minimum Uppercase Letters to greater than or equal to 1.</t>
  </si>
  <si>
    <t>Set Minimum Uppercase Letters to greater than or equal to 1. One method to achieve the recommended state is to execute the following:
Navigate to Device &gt; Setup &gt; Management &gt; Minimum Password Complexity
Set Minimum Uppercase Letters to greater than or equal to 1.</t>
  </si>
  <si>
    <t>PaloAlto11-11</t>
  </si>
  <si>
    <t>Set Minimum Lowercase Letters to greater than or equal to 1</t>
  </si>
  <si>
    <t>Navigate to Device &gt; Setup &gt; Management &gt; Minimum Password Complexity
Verify Minimum Lowercase Letters is greater than or equal to 1.</t>
  </si>
  <si>
    <t>The Minimum Lowercase Letters value is set to a value of greater than or equal to 1.</t>
  </si>
  <si>
    <t>The Minimum Lowercase Letters value is not set to a value of greater than or equal to 1.</t>
  </si>
  <si>
    <t>Navigate to Device &gt; Setup &gt; Management &gt; Minimum Password Complexity
Set Minimum Lowercase Letters to greater than or equal to 1</t>
  </si>
  <si>
    <t>Set Minimum Lowercase Letters to greater than or equal to 1. One method to achieve the recommended state is to execute the following:
Navigate to Device &gt; Setup &gt; Management &gt; Minimum Password Complexity
Set Minimum Lowercase Letters to greater than or equal to 1.</t>
  </si>
  <si>
    <t>PaloAlto11-12</t>
  </si>
  <si>
    <t>Set Minimum Numeric Letters to greater than or equal to 1</t>
  </si>
  <si>
    <t>Navigate to Device &gt; Setup &gt; Management &gt; Minimum Password Complexity 
Verify Minimum Numeric Letters is greater than or equal to 1.</t>
  </si>
  <si>
    <t>The Minimum Numeric Letters value is set to greater than or equal to 1.</t>
  </si>
  <si>
    <t>The Minimum Numeric Letters value is not set to greater than or equal to 1.</t>
  </si>
  <si>
    <t>Navigate to Device &gt; Setup &gt; Management &gt; Minimum Password Complexity
Set Minimum Numeric Letters to greater than or equal to 1.</t>
  </si>
  <si>
    <t>Set Minimum Numeric Letters to greater than or equal to 1. One method to achieve the recommended state is to execute the following:
Navigate to Device &gt; Setup &gt; Management &gt; Minimum Password Complexity
Set Minimum Numeric Letters to greater than or equal to 1.</t>
  </si>
  <si>
    <t>PaloAlto11-13</t>
  </si>
  <si>
    <t>Set Minimum Special Characters to greater than or equal to 1</t>
  </si>
  <si>
    <t>Navigate to Device &gt; Setup &gt; Management &gt; Minimum Password Complexity 
Verify Minimum Special Characters is greater than or equal to 1.</t>
  </si>
  <si>
    <t>The Minimum Special Characters value is set to greater than or equal to 1.</t>
  </si>
  <si>
    <t>The Minimum Special Characters value is not set to greater than or equal to 1.</t>
  </si>
  <si>
    <t xml:space="preserve">Navigate to Device &gt; Setup &gt; Management &gt; Minimum Password Complexity 
Set Minimum Special Characters to greater than or equal to 1. </t>
  </si>
  <si>
    <t xml:space="preserve">Set Minimum Special Characters to greater than or equal to 1. One method to achieve the recommended state is to execute the following:
Navigate to Device &gt; Setup &gt; Management &gt; Minimum Password Complexity 
Set Minimum Special Characters to greater than or equal to 1. </t>
  </si>
  <si>
    <t>PaloAlto11-14</t>
  </si>
  <si>
    <t>Set Required Password Change Period to less than or equal to 90 days</t>
  </si>
  <si>
    <t>Navigate to Device &gt; Setup &gt; Management &gt; Minimum Password Complexity.
Verify Required Password Change Period (days) is less than or equal to 90.</t>
  </si>
  <si>
    <t>The password change period is set to a value less than or equal to 90 days.</t>
  </si>
  <si>
    <t>The password change period is not set to a value less than or equal to 90 days.</t>
  </si>
  <si>
    <t xml:space="preserve">Navigate to Device &gt; Setup &gt; Management &gt; Minimum Password Complexity.
Set Required Password Change Period (days) to less than or equal to 90. </t>
  </si>
  <si>
    <t xml:space="preserve">Set Required Password Change Period to less than or equal to 90 days, One method to achieve the recommended state is to execute the following:
Navigate to Device &gt; Setup &gt; Management &gt; Minimum Password Complexity.
Set Required Password Change Period (days) to less than or equal to 90. </t>
  </si>
  <si>
    <t>PaloAlto11-15</t>
  </si>
  <si>
    <t>Set New Password Differs By Characters to greater than or equal to 3</t>
  </si>
  <si>
    <t>Navigate to Device &gt; Setup &gt; Management &gt; Minimum Password Complexity 
Verify New Password Differs By Characters is set to greater than or equal to 3.</t>
  </si>
  <si>
    <t>New Password Differs By Characters is greater than or equal to 3.</t>
  </si>
  <si>
    <t>New Password is not set to Differs By Characters' is greater than or equal to 3.</t>
  </si>
  <si>
    <t>Navigate to Device &gt; Setup &gt; Management &gt; Minimum Password Complexity
Set New Password Differs By Characters to 3 or more.</t>
  </si>
  <si>
    <t>Set New Password Differs By Characters to greater than or equal to 3. One method to achieve the recommended state is to execute the following:
Navigate to Device &gt; Setup &gt; Management &gt; Minimum Password Complexity
Set New Password Differs By Characters to 3 or more.</t>
  </si>
  <si>
    <t>PaloAlto11-16</t>
  </si>
  <si>
    <t>Set  Prevent Password Reuse Limit to 24 or more passwords</t>
  </si>
  <si>
    <t>Navigate to Device &gt; Setup &gt; Management &gt; Minimum Password Complexity.
Verify Prevent Password Reuse Limit is greater than or equal to 24.</t>
  </si>
  <si>
    <t xml:space="preserve">Password reuse limit is set to 24 or more passwords. </t>
  </si>
  <si>
    <t xml:space="preserve">Password reuse limit is not set to 24 or more passwords. </t>
  </si>
  <si>
    <t xml:space="preserve">Navigate to Device &gt; Setup &gt; Management &gt; Minimum Password Complexity.
Set Prevent Password Reuse Limit to greater than or equal to 24. </t>
  </si>
  <si>
    <t xml:space="preserve">Set  Prevent Password Reuse Limit to 24 or more passwords. One method to achieve the recommended state is to execute the following:
Navigate to Device &gt; Setup &gt; Management &gt; Minimum Password Complexity.
Set Prevent Password Reuse Limit to greater than or equal to 24. </t>
  </si>
  <si>
    <t>PaloAlto11-17</t>
  </si>
  <si>
    <t>Ensure Password Profiles do not exist</t>
  </si>
  <si>
    <t>Navigate to Device &gt; Password Profiles.
Verify Password Profiles weaker than the recommended minimum password complexity settings do not exist.</t>
  </si>
  <si>
    <t>Navigate to Device &gt; Password Profiles.
Ensure Password Profiles weaker than the recommended minimum password complexity settings do not exist.</t>
  </si>
  <si>
    <t>Ensure Password Profiles do not exist. One method to achieve the recommended state is to execute the following:
Navigate to Device &gt; Password Profiles.
Ensure Password Profiles weaker than the recommended minimum password complexity settings do not exist.</t>
  </si>
  <si>
    <t>PaloAlto11-18</t>
  </si>
  <si>
    <t>Set Idle timeout to less than or equal to 10 minutes for device management</t>
  </si>
  <si>
    <t>Navigate to Device &gt; Setup &gt; Management &gt; Authentication Settings.
Verify Idle Timeout is less than or equal to 10.</t>
  </si>
  <si>
    <t>The idle timeout value is set to 10 minutes or less.</t>
  </si>
  <si>
    <t>The idle timeout value is not set to 10 minutes or less.</t>
  </si>
  <si>
    <t>Navigate to Device &gt; Setup &gt; Management &gt; Authentication Settings.
Set Idle Timeout to less than or equal to 10.</t>
  </si>
  <si>
    <t>Set Idle timeout to less than or equal to 10 minutes for device management. One method to achieve the recommended state is to execute the following:
Navigate to Device &gt; Setup &gt; Management &gt; Authentication Settings.
Set Idle Timeout to less than or equal to 10.</t>
  </si>
  <si>
    <t>PaloAlto11-19</t>
  </si>
  <si>
    <t xml:space="preserve">Configure Failed Attempts and Lockout Time for Authentication Profile </t>
  </si>
  <si>
    <t>Navigate to Device &gt; Authentication Profile.
Verify Failed Attempts is set a non-zero organization-defined value.
Verify Lockout Time is set to a non-zero organization-defined value.</t>
  </si>
  <si>
    <t xml:space="preserve">The Failed Attempts and Lockout Time features are properly configured. </t>
  </si>
  <si>
    <t xml:space="preserve">The Failed Attempts and Lockout Time features are not properly configured. </t>
  </si>
  <si>
    <t>Navigate to Device &gt; Authentication Profile.
Set Failed Attempts to the non-zero organization-defined value.
Set Lockout Time to the non-zero organization-defined value.</t>
  </si>
  <si>
    <t>Configure Failed Attempts and Lockout Time for Authentication Profile. One method to achieve the recommended state is to execute the following:
Navigate to Device &gt; Authentication Profile.
Set Failed Attempts to the non-zero organization-defined value.
Set Lockout Time to the non-zero organization-defined value.</t>
  </si>
  <si>
    <t>PaloAlto11-20</t>
  </si>
  <si>
    <t>Enable V3 is selected for SNMP polling</t>
  </si>
  <si>
    <t>Navigate to Device &gt; Setup &gt; Operations &gt; Miscellaneous &gt; SNMP Setup
Verify V3 is selected.</t>
  </si>
  <si>
    <t xml:space="preserve">V3 is selected for SNMP polling. </t>
  </si>
  <si>
    <t>V3 is not selected for SNMP polling.</t>
  </si>
  <si>
    <t>Navigate to Device &gt; Setup &gt; Operations &gt; Miscellaneous &gt; SNMP Setup
Select V3.
In order to be usable, the User and View sections of this dialog should also be completed. These settings need to match the settings in the organization's NMS (Network Management System).</t>
  </si>
  <si>
    <t>Enable V3 is selected for SNMP polling. One method to achieve the recommended state is to execute the following:
Navigate to Device &gt; Setup &gt; Operations &gt; Miscellaneous &gt; SNMP Setup
Select V3.</t>
  </si>
  <si>
    <t>To close this finding, please provide screenshot showing V3 is selected for SNMP polling with the agency's CAP.</t>
  </si>
  <si>
    <t>PaloAlto11-21</t>
  </si>
  <si>
    <t xml:space="preserve">Enable Verify Update Server Identity </t>
  </si>
  <si>
    <t>Navigate to Device &gt; Setup &gt; Services &gt; Services.
Verify that the Verify Update Server Identity box is checked.</t>
  </si>
  <si>
    <t xml:space="preserve">The Verify Update Server Identity feature is enabled. </t>
  </si>
  <si>
    <t>The Verify Update Server Identity feature is not enabled.</t>
  </si>
  <si>
    <t>Navigate to Device &gt; Setup &gt; Services &gt; Services.
Set the Verify Update Server Identity box to checked.</t>
  </si>
  <si>
    <t>Enable Verify Update Server Identity. One method to achieve the recommended state is to execute the following:
Navigate to Device &gt; Setup &gt; Services &gt; Services.
Set the Verify Update Server Identity box to checked.</t>
  </si>
  <si>
    <t>PaloAlto11-22</t>
  </si>
  <si>
    <t xml:space="preserve">Configure redundant NTP servers appropriately </t>
  </si>
  <si>
    <t>Navigate to Device &gt; Setup &gt; Services &gt; Services.
Verify Primary NTP Server Address is set appropriately.
Verify Secondary NTP Server Address is set appropriately.</t>
  </si>
  <si>
    <t>The redundant NTP servers are configured properly.</t>
  </si>
  <si>
    <t>The redundant NTP servers are not configured properly.</t>
  </si>
  <si>
    <t>Navigate to Device &gt; Setup &gt; Services &gt; Services.
Set Primary NTP Server Address appropriately.
Set Secondary NTP Server Address appropriately.</t>
  </si>
  <si>
    <t>Configure redundant NTP servers appropriately. One method to achieve the recommended state is to execute the following:
Navigate to Device &gt; Setup &gt; Services &gt; Services.
Set Primary NTP Server Address appropriately.
Set Secondary NTP Server Address appropriately.</t>
  </si>
  <si>
    <t>PaloAlto11-23</t>
  </si>
  <si>
    <t>Verify that the certificate being used to secure the VPN meets the criteria listed above: 
Navigate to Device &gt; Certificate Management &gt; Certificates 
Ensure that a valid certificate is applied to the HTTPS portal: 
Navigate to Network &gt; GlobalProtect &gt; Portals &gt; Portal Configuration &gt; (Select the Portal being assessed) &gt; Authentication &gt; SSL/TLS Profile
Ensure that a valid certificate is applied to the GlobalProtect Gateway: 
Navigate to Network &gt; GlobalProtect &gt; Gateways &gt; (Select the Gateway being Assessed) &gt; Authentication &gt; SSL/TLS Service Profile
Ensure that the correct Certificate is selected.
Ensure that the Minimum TLS version is configured to be 1.1 or higher (TLSv1.2 is recommended).</t>
  </si>
  <si>
    <t>Create a CSR and install a certificate from a public CA (Certificate Authority) here: 
Navigate to Device &gt; Certificate Management &gt; Certificates 
Apply a valid certificate to the HTTPS portal: 
Navigate to Network &gt; GlobalProtect &gt; Portals &gt; Portal Configuration &gt; Authentication &gt; SSL/TLS Profile
Apply a valid certificate to the GlobalProtect Gateway: 
Navigate to Network &gt; GlobalProtect &gt; Gateways &gt; Authentication &gt; SSL/TLS Service Profile
Configure the Service Profile to use the correct certificate
Ensure that the Minimum TLS version is set to 1.1 or 1.2 (1.2 is recommended).</t>
  </si>
  <si>
    <t>Ensure that the Certificate Securing Remote Access VPNs is Valid. One method to achieve the recommended state is to execute the following:
Create a CSR and install a certificate from a public CA (Certificate Authority) here: 
Navigate to Device &gt; Certificate Management &gt; Certificates 
Apply a valid certificate to the HTTPS portal: 
Navigate to Network &gt; GlobalProtect &gt; Portals &gt; Portal Configuration &gt; Authentication &gt; SSL/TLS Profile
Apply a valid certificate to the GlobalProtect Gateway: 
Navigate to Network &gt; GlobalProtect &gt; Gateways &gt; Authentication &gt; SSL/TLS Service Profile
Configure the Service Profile to use the correct certificate
Ensure that the Minimum TLS version is set to 1.1 or 1.2 (1.2 is recommended).</t>
  </si>
  <si>
    <t>To close this finding, please provide screenshot showing TLS version is set to 1.2 with the agency's CAP.</t>
  </si>
  <si>
    <t>PaloAlto11-24</t>
  </si>
  <si>
    <t>Navigate to Network &gt; Network Profiles &gt; Interface Management.
Verify that User-ID is only enabled for interfaces that are both internal and trusted.</t>
  </si>
  <si>
    <t xml:space="preserve">The User-ID option is enabled for internal trusted interfaces only. </t>
  </si>
  <si>
    <t>The User-ID option is not enabled for internal trusted interfaces only.</t>
  </si>
  <si>
    <t>Navigate to Network &gt; Network Profiles &gt; Interface Management.
Set User-ID to be checked only for interfaces that are both internal and trusted; uncheck it for all other interfaces.</t>
  </si>
  <si>
    <t>Ensure that User-ID is only enabled for internal trusted interfaces. One method to achieve the recommended state is to execute the following:
Navigate to Network &gt; Network Profiles &gt; Interface Management.
Set User-ID to be checked only for interfaces that are both internal and trusted; uncheck it for all other interfaces.</t>
  </si>
  <si>
    <t>To close this finding, please provide screenshot showing user-ID option is enabled for internal trusted interfaces only with the agency's CAP.</t>
  </si>
  <si>
    <t>PaloAlto11-25</t>
  </si>
  <si>
    <t>Enable Include/Exclude Networks is used if User-ID</t>
  </si>
  <si>
    <t>Navigate to Device &gt; User Identification &gt; User Mapping &gt; Include/Exclude Networks.
Verify that all trusted internal networks have a Discovery value of Include.
Verify that all untrusted external networks have a Discovery value of Exclude. Note that any value in the trusted networks list implies that all other networks are untrusted.</t>
  </si>
  <si>
    <t>The Include/Exclude Networks is used if User-ID is enabled.</t>
  </si>
  <si>
    <t>The Include/Exclude Networks is used if User-ID is not enabled.</t>
  </si>
  <si>
    <t>Navigate to Device &gt; User Identification &gt; User Mapping &gt; Include/Exclude Networks.
Set all trusted internal networks to have a Discovery value of Include.
Set all untrusted external networks to have a Discovery value of Exclude. Note that any value in the trusted networks list implies that all other networks are untrusted.</t>
  </si>
  <si>
    <t>Enable Include/Exclude Networks is used if User-ID. One method to achieve the recommended state is to execute the following:
Navigate to Device &gt; User Identification &gt; User Mapping &gt; Include/Exclude Networks.
Set all trusted internal networks to have a Discovery value of Include.
Set all untrusted external networks to have a Discovery value of Exclude. Note that any value in the trusted networks list implies that all other networks are untrusted.</t>
  </si>
  <si>
    <t>To close this finding, please provide screenshot showing Include/Exclude Networks is used if User-ID is enabled with the agency's CAP.</t>
  </si>
  <si>
    <t>PaloAlto11-26</t>
  </si>
  <si>
    <t xml:space="preserve">Enable the User-ID Agent has minimal permissions if User-ID </t>
  </si>
  <si>
    <t>Navigate to Active Directory Users and Computers for the Active Directory under consideration.
Verify that the service account for the User-ID agent is not a member of any groups other than Event Log Readers, Distributed COM Users, and Domain Users (for the integrated, on-device User-ID agent) or Event Log Readers, Server Operators, and Domain Users (for the Windows User-ID agent.)</t>
  </si>
  <si>
    <t>The User-ID Agent has minimal permissions if User-ID is enabled.</t>
  </si>
  <si>
    <t>The the User-ID Agent has minimal permissions if User-ID is not enabled.</t>
  </si>
  <si>
    <t>Navigate to Active Directory Users and Computers.
Set the service account for the User-ID agent so that it is only a member of the Event Log Readers, Distributed COM Users, and Domain Users (for the integrated, on-device User-ID agent) or the Event Log Readers, Server Operators, and Domain Users groups (for the Windows User-ID agent.)</t>
  </si>
  <si>
    <t>Enable the User-ID Agent has minimal permissions if User-ID. One method to achieve the recommended state is to execute the following:
Navigate to Active Directory Users and Computers.
Set the service account for the User-ID agent so that it is only a member of the Event Log Readers, Distributed COM Users, and Domain Users (for the integrated, on-device User-ID agent) or the Event Log Readers, Server Operators, and Domain Users groups (for the Windows User-ID agent.)</t>
  </si>
  <si>
    <t>To close this finding, please provide screenshot showing User-ID Agent has minimal permissions if User-ID is enabled with the agency's CAP.</t>
  </si>
  <si>
    <t>PaloAlto11-27</t>
  </si>
  <si>
    <t>Navigate to Active Directory Group Policies.
Verify that Group Policies restricts the interactive logon privilege for the User-ID service account.
or
Navigate to Active Directory Managed Service Accounts.
Verify that Managed Service Accounts restricts the interactive logon privilege for the User-ID service account.</t>
  </si>
  <si>
    <t>The User-ID service account does not have interactive logon rights.</t>
  </si>
  <si>
    <t>The User-ID service account does have interactive logon rights.</t>
  </si>
  <si>
    <t>Navigate to Active Directory Group Policies.
Set Group Policies to restrict the interactive logon privilege for the User-ID service account.
or
Navigate to Active Directory Managed Service Accounts.
Set Managed Service Accounts to restrict the interactive logon privilege for the User-ID service account.</t>
  </si>
  <si>
    <t>Ensure that the User-ID service account does not have interactive logon rights. One method to achieve the recommended state is to execute the following:
Navigate to Active Directory Group Policies.
Set Group Policies to restrict the interactive logon privilege for the User-ID service account.
or
Navigate to Active Directory Managed Service Accounts.
Set Managed Service Accounts to restrict the interactive logon privilege for the User-ID service account.</t>
  </si>
  <si>
    <t>To close this finding, please provide screenshot showing User-ID service account does not have interactive logon rights with the agency's CAP.</t>
  </si>
  <si>
    <t>PaloAlto11-28</t>
  </si>
  <si>
    <t>Ensure remote access capabilities for the User-ID service account are forbidden</t>
  </si>
  <si>
    <t xml:space="preserve">Remote access for the User-ID service account is disabled. </t>
  </si>
  <si>
    <t>Remote access for the User-ID service account is not disabled.</t>
  </si>
  <si>
    <t>Ensure remote access capabilities for the User-ID service account are forbidden. One method to achieve the recommended state is to execute the following:
Remove this account from all groups that might grant remote access to the network, or to any network services or hosts. Remediation is operating-system dependent. For instance, in Windows Active Directory, this account should be removed from any group that grants the account access to VPN or Wireless access. In addition, domain administrative accounts by default have remote desktop (RDP) access to all domain member workstations - this should be explicitly denied for this account.</t>
  </si>
  <si>
    <t xml:space="preserve">To close this finding, please provide screenshot showing showing User-ID service accounts forbidden from remote access with the agency's CAP. </t>
  </si>
  <si>
    <t>PaloAlto11-29</t>
  </si>
  <si>
    <t>Navigate to Device &gt; Setup &gt; Services &gt; Services Features &gt; Service Route Configuration &gt; Customize.
Click on the protocol in use (IPv4 and/or IPv6).
Click UID Agent.
Click on the address object for the UID Agent's IP address.
Verify SOURCE/NAME is set to 'Deny msrpc to untrusted'.
Verify SOURCE/ZONE is set to 'INSIDE'.
Verify SOURCE/Address is set to the Address object for the UID Agent.
Verify DESTINATION/ZONE is set to 'GUEST' and 'OUTSIDE'.
Verify DESTINATION/Address is set to 'any'.
Verify DESTINATION/Application is set to 'msrpc'.
Verify DESTINATION/Service is set to 'application-default'.
Verify DESTINATION/Action is set to 'Block' (red circle with diagonal line).</t>
  </si>
  <si>
    <t xml:space="preserve">Traffic from the User-ID service account is restricted from crossing into untrusted zones. </t>
  </si>
  <si>
    <t>Traffic from the User-ID service account is not restricted from crossing into untrusted zones.</t>
  </si>
  <si>
    <t>Navigate to Device &gt; Setup &gt; Services &gt; Services Features &gt; Service Route Configuration &gt; Customize.
Click on the protocol in use (IPv4 and/or IPv6).
Click UID Agent.
Click on the address object for the UID Agent's IP address.
Set SOURCE/NAME to 'Deny msrpc to untrusted'.
Set SOURCE/ZONE to 'INSIDE'.
Set SOURCE/Address to the Address object for the UID Agent.
Set DESTINATION/ZONE to 'GUEST' and 'OUTSIDE'.
Set DESTINATION/Address to 'any'.
Set DESTINATION/Application to 'msrpc'.
Set DESTINATION/Service to 'application-default'.
Set DESTINATION/Action to 'Block' (red circle with diagonal line).</t>
  </si>
  <si>
    <t>Ensure that security policies restrict User-ID Agent traffic from crossing into untrusted zones. One method to achieve the recommended state is to execute the following:
Navigate to Device &gt; Setup &gt; Services &gt; Services Features &gt; Service Route Configuration &gt; Customize.
Click on the protocol in use (IPv4 and/or IPv6).
Click UID Agent.
Click on the address object for the UID Agent's IP address.
Set SOURCE/NAME to 'Deny msrpc to untrusted'.
Set SOURCE/ZONE to 'INSIDE'.
Set SOURCE/Address to the Address object for the UID Agent.
Set DESTINATION/ZONE to 'GUEST' and 'OUTSIDE'.
Set DESTINATION/Address to 'any'.
Set DESTINATION/Application to 'msrpc'.
Set DESTINATION/Service to 'application-default'.
Set DESTINATION/Action to 'Block' (red circle with diagonal line).</t>
  </si>
  <si>
    <t>PaloAlto11-30</t>
  </si>
  <si>
    <t>Navigate to Device &gt; High Availability &gt; HA Communications.
In the HA Communications. &gt;Data Link (HA2) section, verify that the correct interface is selected. Verify the desired  protocol (IPv4 or IPv6) is selected. Verify the correct Transport is selected. Verify the Enable Session Synchronization box is checked.</t>
  </si>
  <si>
    <t>A High Availability peer is synchronized and configured.</t>
  </si>
  <si>
    <t>A fully synchronized High Availability peer is not configured.</t>
  </si>
  <si>
    <t>Navigate to Device &gt; High Availability &gt; HA Communications.
Click HA Communications. Click Data Link (HA2). Select the correct interface. Select the desired protocol (IPv4 or IPv6). Select the correct Transport. Set the Enable Session Synchronization box to be checked.
Choose Save Configuration.</t>
  </si>
  <si>
    <t>Configure a fully-synchronized High Availability peer. One method to achieve the recommended state is to execute the following:
Navigate to Device &gt; High Availability &gt; HA Communications.
Click HA Communications. Click Data Link (HA2). Select the correct interface. Select the desired protocol (IPv4 or IPv6). Select the correct Transport. Set the Enable Session Synchronization box to be checked.
Choose Save Configuration.</t>
  </si>
  <si>
    <t>PaloAlto11-31</t>
  </si>
  <si>
    <t>Ensure High Availability requires Link Monitoring and/or Path Monitoring</t>
  </si>
  <si>
    <t>To verify Link Monitoring from GUI: 
Navigate to Device &gt; High Availability &gt; Link and Path Monitoring. 
In the Link Monitoring section, verify the correct interfaces are in the Link Group and Group Failure Conditions 
Under the Link Monitoring section, verify Failure Condition is set to Any.
Verify Enabled button is checked.
To verify Path Monitoring from GUI: 
Navigate to Device &gt; High Availability &gt; Link and Path Monitoring. 
In the Path Monitoring section, verify Option is set correctly.
Verify Failure Condition is set to Any. 
Verify Name, IP Address, Failure Condition is set correctly. 
Verify Default setting is set to Any.
Verify Enabled button is checked.</t>
  </si>
  <si>
    <t>To set Link Monitoring from GUI: 
Navigate to Device &gt; High Availability &gt; Link and Path Monitoring. 
Click Link Monitoring. 
Set the correct interfaces to the Link Group and Group Failure Conditions. 
Click Link Monitoring. 
Set Failure Condition to Any.
Check Enabled button.
To set Path Monitoring from GUI: 
Navigate to Device &gt; High Availability &gt; Link and Path Monitoring. 
Click Path Monitoring. 
Set Option correctly.
Set Failure Condition to Any.
Set Name, IP Address, Failure Condition correctly. 
Set Default setting to Any.
Check Enabled button.</t>
  </si>
  <si>
    <t>Ensure High Availability requires Link Monitoring and/or Path Monitoring. One method to achieve the recommended state is to execute the following:
To set Link Monitoring from GUI: 
Navigate to Device &gt; High Availability &gt; Link and Path Monitoring. 
Click Link Monitoring. 
Set the correct interfaces to the Link Group and Group Failure Conditions. 
Click Link Monitoring. 
Set Failure Condition to Any.
Check Enabled button.
To set Path Monitoring from GUI: 
Navigate to Device &gt; High Availability &gt; Link and Path Monitoring. 
Click Path Monitoring. 
Set Option correctly.
Set Failure Condition to Any.
Set Name, IP Address, Failure Condition correctly. 
Set Default setting to Any.
Check Enabled button.</t>
  </si>
  <si>
    <t>PaloAlto11-32</t>
  </si>
  <si>
    <t>Configure Passive Link State and Preemptive appropriately</t>
  </si>
  <si>
    <t>To ensure Active/Passive Settings are configured correctly:
Navigate to Device &gt; High Availability &gt; General &gt; Active/Passive Settings.
Verify Passive Link State is set to auto.
To ensure Election Settings are configured correctly:
Navigate to Device &gt; High Availability &gt; Election Settings.
Verify Preemptive is disabled.</t>
  </si>
  <si>
    <t xml:space="preserve">The Passive Link State and Preemptive options are configured appropriately. </t>
  </si>
  <si>
    <t>The Passive Link State and Preemptive options are not configured appropriately.</t>
  </si>
  <si>
    <t>To set Active/Passive Settings correctly:
Navigate to Device &gt; High Availability &gt; General &gt; Active/Passive Settings.
Set Passive Link State to auto.
To set Election Settings correctly:
Navigate to Device &gt; High Availability &gt; Election Settings.
Set Preemptive to be disabled.</t>
  </si>
  <si>
    <t>Configure Passive Link State and Preemptive appropriately. One method to achieve the recommended state is to execute the following:
To set Active/Passive Settings correctly:
Navigate to Device &gt; High Availability &gt; General &gt; Active/Passive Settings.
Set Passive Link State to auto.
To set Election Settings correctly:
Navigate to Device &gt; High Availability &gt; Election Settings.
Set Preemptive to be disabled.</t>
  </si>
  <si>
    <t>To close this finding, please provide screenshot showing Passive Link State and Preemptive options are configured appropriately with the agency's CAP.</t>
  </si>
  <si>
    <t>PaloAlto11-33</t>
  </si>
  <si>
    <t>Set Antivirus Update Schedule  to download and install updates hourly</t>
  </si>
  <si>
    <t>Navigate to Device &gt; Dynamic Updates &gt; Antivirus Update Schedule.
Verify that Action is set to Download and Install.
Verify that Recurrence is set to Hourly.</t>
  </si>
  <si>
    <t xml:space="preserve">The Antivirus Update Schedule is set to download and install updates hourly. </t>
  </si>
  <si>
    <t xml:space="preserve">The Antivirus Update Schedule is not set to download and install updates hourly. </t>
  </si>
  <si>
    <t>Navigate to Device &gt; Dynamic Updates &gt; Antivirus Update Schedule.
Set Action to Download and Install.
Set Recurrence to Hourly.</t>
  </si>
  <si>
    <t>Set Antivirus Update Schedule  to download and install updates hourly. One method to achieve the recommended state is to execute the following:
Navigate to Device &gt; Dynamic Updates &gt; Antivirus Update Schedule.
Set Action to Download and Install.
Set Recurrence to Hourly.</t>
  </si>
  <si>
    <t>PaloAlto11-34</t>
  </si>
  <si>
    <t>Set Applications and Threats Update Schedule to download and install updates at daily or shorter intervals</t>
  </si>
  <si>
    <t>Navigate to Device &gt; Dynamic Updates &gt; Application and Threats Update Schedule.
Verify that Action is set to Download and Install.
Verify that Recurrence is set to Daily, Hourly or Every 30 Minutes.</t>
  </si>
  <si>
    <t xml:space="preserve">The Applications and Threats Update Schedule is set to download and install updates every day. </t>
  </si>
  <si>
    <t xml:space="preserve">The Applications and Threats Update Schedule is not set to download and install updates every day. </t>
  </si>
  <si>
    <t>Navigate to Device &gt; Dynamic Updates &gt; Application and Threats Update Schedule.
Set Action to Download and Install.
Set Recurrence to Daily, Hourly or Every 30 Minutes.</t>
  </si>
  <si>
    <t>Set Applications and Threats Update Schedule to download and install updates at daily or shorter intervals. One method to achieve the recommended state is to execute the following:
Navigate to Device &gt; Dynamic Updates &gt; Application and Threats Update Schedule.
Set Action to Download and Install.
Set Recurrence to Daily, Hourly or Every 30 Minutes.</t>
  </si>
  <si>
    <t>PaloAlto11-35</t>
  </si>
  <si>
    <t>The default file size limits on the firewall are designed to include the majority of malware in the wild (which is smaller than the default size limits) and to exclude large files that are very unlikely to be malicious and that can impact WildFire file-forwarding capacity.</t>
  </si>
  <si>
    <t>Navigate to Device &gt; Setup &gt; WildFire.
Navigate to the General Settings sections.
Verify the maximum size for each file type at the defaults or larger, to a size that is as large enough to account for "large" files, but not large enough to affect performance of the hardware.</t>
  </si>
  <si>
    <t xml:space="preserve">The WildFire upload limit size are maximized. </t>
  </si>
  <si>
    <t xml:space="preserve">The WildFire upload limit size are not maximized. </t>
  </si>
  <si>
    <t>Because the firewall has a specific capacity reserved to forward files for WildFire analysis, forwarding high numbers of large files can cause the firewall to skip forwarding of some files. This condition occurs when the maximum file size limits are configured for a file type that is traversing the firewall at a high rate. In this case, a potentially malicious file might not get forwarded for WildFire analysis. Consider this possible condition if you would like to increase the size limit for files other than PEs beyond their default size limit.</t>
  </si>
  <si>
    <t>Navigate to Device &gt; Setup &gt; WildFire.
Click the General Settings edit icon.
Set the maximum size for each file type are larger than the defaults, to a size that is as large enough to account for "large" files, but not large enough to affect performance of the hardware. 
In PAN-OS 9.x and higher, the default file sizes for WildFire are: 
pe (Portable Executable) - 16MB
apk (Android Application)- 10MB
pdf (Portable Document Format) - 3072KB
ms-office (Microsoft Office) — 16384KB
jar (Packaged Java class file) — 5MB
flash (Adobe Flash) — 5MB
MacOSX (DMG/MAC-APP/MACH-O PKG files) — 10MB
archive (RAR and 7z files) — 50MB
linux (ELF files) — 50MB
script (JScript, VBScript, PowerShell, and Shell Script)- 20KB
In PAN-OS 9.x and higher, the maximum file sizes for Wildfire are:
pe (Portable Executable) - 50MB
apk (Android Application)- 50MB
pdf (Portable Document Format) - 51200KB
ms-office (Microsoft Office) — 51200KB
jar (Packaged Java class file) — 20MB
flash (Adobe Flash) — 10MB
MacOSX (DMG/MAC-APP/MACH-O PKG files) — 50MB
archive (RAR and 7z files) — 50MB
linux (ELF files) — 50MB
script (JScript, VBScript, PowerShell, and Shell Script)- 4096KB.</t>
  </si>
  <si>
    <t>Ensure that WildFire file size upload limits are maximized. One method to achieve the recommended state is to execute the following:
Navigate to Device &gt; Setup &gt; WildFire.
Click the General Settings edit icon.
Set the maximum size for each file type are larger than the defaults, to a size that is as large enough to account for "large" files, but not large enough to affect performance of the hardware. 
In PAN-OS 9.x and higher, the default file sizes for WildFire are: 
pe (Portable Executable) - 16MB
apk (Android Application)- 10MB
pdf (Portable Document Format) - 3072KB
ms-office (Microsoft Office) — 16384KB
jar (Packaged Java class file) — 5MB
flash (Adobe Flash) — 5MB
MacOSX (DMG/MAC-APP/MACH-O PKG files) — 10MB
archive (RAR and 7z files) — 50MB
linux (ELF files) — 50MB
script (JScript, VBScript, PowerShell, and Shell Script)- 20KB
In PAN-OS 9.x and higher, the maximum file sizes for Wildfire are:
pe (Portable Executable) - 50MB
apk (Android Application)- 50MB
pdf (Portable Document Format) - 51200KB
ms-office (Microsoft Office) — 51200KB
jar (Packaged Java class file) — 20MB
flash (Adobe Flash) — 10MB
MacOSX (DMG/MAC-APP/MACH-O PKG files) — 50MB
archive (RAR and 7z files) — 50MB
linux (ELF files) — 50MB
script (JScript, VBScript, PowerShell, and Shell Script)- 4096KB.</t>
  </si>
  <si>
    <t>PaloAlto11-36</t>
  </si>
  <si>
    <t>To verify WildFire Analysis Profile:
Navigate to Objects &gt; Security Profiles &gt; WildFire Analysis Profile verify that a profile exists. 
To verify File Blocking Rules:
For each Security Policy were the action is set to Allow, edit the Rule and navigate to Actions &gt; Profile Setting. Ensure that the WildFire Analysis is set to Allow and verify that a profile is set.
If Group Profiles are used:
Navigate to Policies &gt; Security
For each Security Policy were the action is set to Allow, edit the Rule and navigate to Actions &gt; Profile Setting. Ensure that the Profile Type is set to Group.
Navigate to Objects &gt; Security Profile Groups. Open the Security Profile Group used above, and ensure that the Wildfire Analysis Profile is set.</t>
  </si>
  <si>
    <t xml:space="preserve">A WildFire blocking profile is set for all security policies allowing Internet traffic flows. </t>
  </si>
  <si>
    <t xml:space="preserve">A WildFire blocking profile is not set for all security policies allowing Internet traffic flows. </t>
  </si>
  <si>
    <t>To Set File Blocking Profile:
Navigate to Objects &gt; Security Profiles &gt; WildFire Analysis Profile.
Create a WildFire profile that has 'Application Any', 'File Types Any', and 'Direction Both' 
To Set WildFire Analysis Rules: 
Navigate to Policies &gt; Security. 
For each Security Policy Rule where the action is "Allow", Navigate to Actions &gt; Profile Setting &gt; WildFire Analysis and set a WildFire Analysis profile.
Group Profiles can also be used. To take this approach:
Navigate to Objects &gt; Security Profile Groups. Create a Security Profile Group, and ensure that (among other settings) the Wildfire Analysis Profile is set to the created profile.
Navigate to Policies &gt; Security. For each Security Policy Rule where the action is "Allow", Navigate to Actions &gt; Profile Setting. Modify the Profile Type to Group, and set the Group Profile to the created Security Profile Group.</t>
  </si>
  <si>
    <t>Enable WildFire Analysis profile for all security policies. One method to achieve the recommended state is to execute the following:
To Set File Blocking Profile:
Navigate to Objects &gt; Security Profiles &gt; WildFire Analysis Profile.
Create a WildFire profile that has 'Application Any', 'File Types Any', and 'Direction Both' 
To Set WildFire Analysis Rules: 
Navigate to Policies &gt; Security. 
For each Security Policy Rule where the action is "Allow", Navigate to Actions &gt; Profile Setting &gt; WildFire Analysis and set a WildFire Analysis profile.
Group Profiles can also be used. To take this approach:
Navigate to Objects &gt; Security Profile Groups. Create a Security Profile Group, and ensure that (among other settings) the Wildfire Analysis Profile is set to the created profile.
Navigate to Policies &gt; Security. For each Security Policy Rule where the action is "Allow", Navigate to Actions &gt; Profile Setting. Modify the Profile Type to Group, and set the Group Profile to the created Security Profile Group.</t>
  </si>
  <si>
    <t xml:space="preserve">To close this finding, please provide screenshot showing WildFire blocking profile is set for all security policies allowing Internet traffic flows with the agency's CAP.  </t>
  </si>
  <si>
    <t>PaloAlto11-37</t>
  </si>
  <si>
    <t>Navigate to Device &gt; Setup &gt; Content-ID &gt; Content-ID Settings.
Verify that Allow forwarding of decrypted content is checked.</t>
  </si>
  <si>
    <t>Forwarding of decrypted content to WildFire is enabled.</t>
  </si>
  <si>
    <t xml:space="preserve">Forwarding of decrypted content to WildFire is not enabled. </t>
  </si>
  <si>
    <t>Navigate to Device &gt; Setup &gt; Content-ID &gt; Content-ID Settings.
Set Allow forwarding of decrypted content to be checked.
Note that SSL Forward Proxy must be configured for this setting to be effective.</t>
  </si>
  <si>
    <t>Enable forwarding of decrypted content to WildFire. One method to achieve the recommended state is to execute the following:
Navigate to Device &gt; Setup &gt; Content-ID &gt; Content-ID Settings.
Set Allow forwarding of decrypted content to be checked.
Note that SSL Forward Proxy must be configured for this setting to be effective.</t>
  </si>
  <si>
    <t>To close this finding, please provide screenshot showing Forwarding of decrypted content to WildFire is enabled with the agency's CAP.</t>
  </si>
  <si>
    <t>PaloAlto11-38</t>
  </si>
  <si>
    <t>Navigate to Device &gt; Setup &gt; WildFire &gt; Session Information Settings.
Verify that every option is enabled.</t>
  </si>
  <si>
    <t xml:space="preserve">WildFire session information is enabled. </t>
  </si>
  <si>
    <t>Navigate to Device &gt; Setup &gt; WildFire &gt; Session Information Settings.
Set every option to be enabled.</t>
  </si>
  <si>
    <t>Enable all WildFire session information settings. One method to achieve the recommended state is to execute the following:
Navigate to Device &gt; Setup &gt; WildFire &gt; Session Information Settings.
Set every option to be enabled.</t>
  </si>
  <si>
    <t>PaloAlto11-39</t>
  </si>
  <si>
    <t>Navigate to Objects &gt; Log Forwarding.
Verify that the WildFire log type is configured to generate alerts using the desired alerting mechanism(s).</t>
  </si>
  <si>
    <t>Malicious file detection alerts are enabled in WildFire.</t>
  </si>
  <si>
    <t>Malicious file detection alerts are not enabled in WildFire.</t>
  </si>
  <si>
    <t>From GUI, configure some combination of the following Server Profiles:
Configure the Email Server:
Select Device &gt; Server Profiles &gt; Email
Click Add 
Enter a name for the Profile. 
Select the virtual system from the Location drop down menu (if applicable) 
Click Add
Configure the Syslog Server: 
Select Device &gt; Server Profiles &gt; Syslog &gt; Add 
Enter Name, Display Name, Syslog Server, Transport, Port, Format, Facility 
Click OK 
Click Commit to save the configuration
Configure the SMTP Server: 
Select Device &gt; Server Profiles &gt; Email 
Select Add, Name, Display Name, From, To, Additional Recipients, Gateway IP or Hostname 
Click OK 
Click Commit to save the configuration
Navigate to Objects, Log Forwarding
Choose Add, set the log type to "wildfire", add the filter "(verdict neq benign)", then add log destinations for SNMP, Syslog, Email or HTTP as required.</t>
  </si>
  <si>
    <t>Enable alerts for malicious files detected  by WildFire. One method to achieve the recommended state is to execute the following:
From GUI, configure some combination of the following Server Profiles:
Configure the Email Server:
Select Device &gt; Server Profiles &gt; Email
Click Add 
Enter a name for the Profile. 
Select the virtual system from the Location drop down menu (if applicable) 
Click Add
Configure the Syslog Server: 
Select Device &gt; Server Profiles &gt; Syslog &gt; Add 
Enter Name, Display Name, Syslog Server, Transport, Port, Format, Facility 
Click OK 
Click Commit to save the configuration
Configure the SMTP Server: 
Select Device &gt; Server Profiles &gt; Email 
Select Add, Name, Display Name, From, To, Additional Recipients, Gateway IP or Hostname 
Click OK 
Click Commit to save the configuration
Navigate to Objects, Log Forwarding
Choose Add, set the log type to "wildfire", add the filter "(verdict neq benign)", then add log destinations for SNMP, Syslog, Email or HTTP as required.</t>
  </si>
  <si>
    <t>To close this finding, please provide screenshot showing malicious file detection alerts are enabled in WildFire with the agency's CAP.</t>
  </si>
  <si>
    <t>PaloAlto11-40</t>
  </si>
  <si>
    <t>Set WildFire Update Schedule  to download and install updates in real-time</t>
  </si>
  <si>
    <t>Set the WildFire update schedule to download and install updates in real-time.</t>
  </si>
  <si>
    <t>Navigate to Device &gt; Dynamic Updates &gt; WildFire Update Schedule.
Verify that Recurrence is set to Real-time.</t>
  </si>
  <si>
    <t xml:space="preserve">The WildFire Update Scheduler is set to download and install updates in real-time. </t>
  </si>
  <si>
    <t xml:space="preserve">The WildFire Update Scheduler is not set to download and install updates in real-time. </t>
  </si>
  <si>
    <t>WildFire definitions may contain signatures to block immediate, active threats to the environment. With updates in real-time, the firewall can ensure threats with new definitions are quickly mitigated.</t>
  </si>
  <si>
    <t>Navigate to Device &gt; Dynamic Updates &gt; WildFire Update Schedule.
Set Recurrence is set to Real-time.</t>
  </si>
  <si>
    <t>Set WildFire Update Schedule  to download and install updates in real-time. One method to achieve the recommended state is to execute the following:
Navigate to Device &gt; Dynamic Updates &gt; WildFire Update Schedule.
Set Recurrence is set to Real-time.</t>
  </si>
  <si>
    <t>To close this finding, please provide screenshot showing WildFire Update Scheduler is set to download and install updates in real-time with the agency's CAP.</t>
  </si>
  <si>
    <t>PaloAlto11-41</t>
  </si>
  <si>
    <t>Ensure that antivirus profiles are set to reset-both on all decoders except imap and pop3</t>
  </si>
  <si>
    <t>Configure antivirus profiles to a value of 'reset-both' for all decoders except imap and pop3 under both Action and WildFire Action. If required by the organization's email implementation, configure imap and pop3 decoders to 'alert' under both Action and WildFire Action.</t>
  </si>
  <si>
    <t>Navigate to Objects &gt; Security Profiles &gt; Antivirus
Verify that antivirus profiles have all decoders set to reset-both for both Action and Wildfire Action. If imap and pop3 are required in the organization, verify that the imap and pop3 decoders are set to alert for both Action and Wildfire Action.</t>
  </si>
  <si>
    <t>The antivirus profiles are set to reset-both on all decoders except imap and pop3.</t>
  </si>
  <si>
    <t>The antivirus profiles are not set to reset-both on all decoders except imap and pop3.</t>
  </si>
  <si>
    <t>Navigate to Objects &gt; Security Profiles &gt; Antivirus.
Set antivirus profiles to have all decoders set to reset-both for both Action and Wildfire Action. If imap and pop3 are required in the organization, set the imap and pop3 decoders to alert for both Action and Wildfire Action.</t>
  </si>
  <si>
    <t>Ensure that antivirus profiles are set to reset-both on all decoders except imap and pop3. One method to achieve the recommended state is to execute the following:
Navigate to Objects &gt; Security Profiles &gt; Antivirus.
Set antivirus profiles to have all decoders set to reset-both for both Action and Wildfire Action. If imap and pop3 are required in the organization, set the imap and pop3 decoders to alert for both Action and Wildfire Action.</t>
  </si>
  <si>
    <t>To close this finding, please provide screenshot showing  with the agency's CAP.</t>
  </si>
  <si>
    <t>PaloAlto11-42</t>
  </si>
  <si>
    <t>Navigate to Policies &gt; Security .
For each policy, navigate to [Policy Name] &gt; Actions
Verify there is a secure Antivirus profile applied to all security policies passing traffic - regardless of protocol. This can be set by Profiles or by Profile Group.</t>
  </si>
  <si>
    <t xml:space="preserve">A secure antivirus profile is applied to all relevant security policies. </t>
  </si>
  <si>
    <t xml:space="preserve">A secure antivirus profile is not applied to all relevant security policies. </t>
  </si>
  <si>
    <t>Navigate to Policies &gt; Security .
For each policy, navigate to [Policy Name] &gt; Actions
Set an Antivirus profile or a Profile Group containing an AV profile for each security policy passing traffic - regardless of protocol.</t>
  </si>
  <si>
    <t>Ensure a secure antivirus profile is applied to all relevant security policies. One method to achieve the recommended state is to execute the following:
Navigate to Policies &gt; Security .
For each policy, navigate to [Policy Name] &gt; Actions
Set an Antivirus profile or a Profile Group containing an AV profile for each security policy passing traffic - regardless of protocol.</t>
  </si>
  <si>
    <t>To close this finding, please provide screenshot showing secure antivirus profile is applied to all relevant security policies with the agency's CAP.</t>
  </si>
  <si>
    <t>PaloAlto11-43</t>
  </si>
  <si>
    <t>Navigate to Objects &gt; Security Profiles &gt; Anti-Spyware.
Verify a rule exists within the anti-spyware profile that is configured to perform the reset-both on any Severity level, any Category, and any Threat Name.</t>
  </si>
  <si>
    <t>An anti-spyware profile is configured to block all spyware severity levels, categories, and threats.</t>
  </si>
  <si>
    <t>An anti-spyware profile is not configured to block all spyware severity levels, categories, and threats.</t>
  </si>
  <si>
    <t>Navigate to Objects &gt; Security Profiles &gt; Anti-Spyware.
Set a rule within the anti-spyware profile that is configured to perform the reset-both on any Severity level, any Category, and any Threat Name.</t>
  </si>
  <si>
    <t>Configure anti-spyware profile  to block on all spyware severity levels, categories, and threats. One method to achieve the recommended state is to execute the following:
Navigate to Objects &gt; Security Profiles &gt; Anti-Spyware.
Set a rule within the anti-spyware profile that is configured to perform the reset-both on any Severity level, any Category, and any Threat Name.</t>
  </si>
  <si>
    <t>To close this finding, please provide screenshot showing an anti-spyware profile is configured to block all spyware severity levels, categories, and threats with the agency's CAP.</t>
  </si>
  <si>
    <t>PaloAlto11-44</t>
  </si>
  <si>
    <t>Navigate to Objects &gt; Security Profiles &gt; Anti-Spyware.
Within the each anti-spyware profile, under its DNS Policies tab, verify the Signature Source List:
default-paloalto-dns should have as its Policy Action set to sinkhole
If licensed, the DNS Security should have as its Policy Action set to sinkhole
Verify the 'Sinkhole IPv4' IP address is correct. This should be set to sinkhole.paloaltnetworks.com, or if an internal host is set then that host IP or FQDN should be in that field
Verify the 'Sinkhole IPv6' IP address is correct. This should be set to IPv6 Loopback IP (::1), or if an internal DNS Sinkhole host is set then that host IP or FQDN should be in that field
Navigate to Policies &gt; Security Policies
For each outbound security Policy, in the Actions tab, verify that the Anti-Spyware setting includes the Spyware Profile created, either explicitly or as a Group Profile
To verify correct operation of DNS Security, from an internal station make a DNS request to each of the following hosts:
- test-malware.testpanw.com to test Malware DNS Signature checks
- test-c2.testpanw.com to test C2 DNS Signature checks
- test-dga.testpanw.com to test DGA (Domain Generation Algorithm) DNS attack checks 
- test-dnstun.testpanw.com to test DNS Tunneling attack checks
Each of these DNS requests should be redirected to the configured DNS Sinkhole server IP address
Each of these DNS requests should appear in the firewall logs, under Monitor &gt; Logs &gt; Threat. If configured, each of these requests should generate an alert in the organization's SIEM.</t>
  </si>
  <si>
    <t xml:space="preserve">DNS sinkholing is configured on all anti-spyware profiles. </t>
  </si>
  <si>
    <t xml:space="preserve">DNS sinkholing is not configured on all anti-spyware profiles. </t>
  </si>
  <si>
    <t>Navigate to Objects &gt; Security Profiles &gt; Anti-Spyware.
Within the each anti-spyware profile, under its DNS Policies tab, set the Signature Source List:
default-paloalto-dns should have as its Policy Action set to sinkhole
If licensed, the DNS Security should have as its Policy Action set to sinkhole
Verify the 'Sinkhole IPv4' IP address is correct. This should be set to sinkhole.paloaltnetworks.com, or if an internal host is set then that host IP or FQDN should be in that field
Verify the 'Sinkhole IPv6' IP address is correct. This should be set to IPv6 Loopback IP (::1), or if an internal DNS Sinkhole host is set then that host IP or FQDN should be in that field
Navigate to Policies &gt; Security Policies
For each outbound security Policy, in the Actions tab, set the Anti-Spyware setting to include the Spyware Profile created, either explicitly or as a Group Profile</t>
  </si>
  <si>
    <t>Configure DNS sinkholing on all anti-spyware profiles in use. One method to achieve the recommended state is to execute the following:
Navigate to Objects &gt; Security Profiles &gt; Anti-Spyware.
Within the each anti-spyware profile, under its DNS Policies tab, set the Signature Source List:
default-paloalto-dns should have as its Policy Action set to sinkhole
If licensed, the DNS Security should have as its Policy Action set to sinkhole
Verify the 'Sinkhole IPv4' IP address is correct. This should be set to sinkhole.paloaltnetworks.com, or if an internal host is set then that host IP or FQDN should be in that field
Verify the 'Sinkhole IPv6' IP address is correct. This should be set to IPv6 Loopback IP (::1), or if an internal DNS Sinkhole host is set then that host IP or FQDN should be in that field
Navigate to Policies &gt; Security Policies
For each outbound security Policy, in the Actions tab, set the Anti-Spyware setting to include the Spyware Profile created, either explicitly or as a Group Profile.</t>
  </si>
  <si>
    <t>To close this finding, please provide screenshot showing DNS sinkholing is configured on all anti-spyware profiles with the agency's CAP.</t>
  </si>
  <si>
    <t>PaloAlto11-45</t>
  </si>
  <si>
    <t>Navigate to Objects &gt; Security Profiles &gt; Anti-Spyware.
Also navigate to Policies &gt; Security.
Verify there are one or more anti-spyware profiles that collectively apply to all inside to outside traffic from any address to any address and any application and service.</t>
  </si>
  <si>
    <t xml:space="preserve">A secure anti-spyware profile is applied to all security policies permitting traffic to the Internet. </t>
  </si>
  <si>
    <t xml:space="preserve">A secure anti-spyware profile is not applied to all security policies permitting traffic to the Internet. </t>
  </si>
  <si>
    <t>Navigate to Objects &gt; Security Profiles &gt; Anti-Spyware.
Also navigate to Policies &gt; Security.
Set one or more anti-spyware profiles to collectively apply to all inside to outside traffic from any address to any address and any application and service.</t>
  </si>
  <si>
    <t>Ensure a secure anti-spyware profile is applied to all security policies permitting traffic to the Internet. One method to achieve the recommended state is to execute the following:
Navigate to Objects &gt; Security Profiles &gt; Anti-Spyware.
Also navigate to Policies &gt; Security.
Set one or more anti-spyware profiles to collectively apply to all inside to outside traffic from any address to any address and any application and service.</t>
  </si>
  <si>
    <t>To close this finding, please provide screenshot showing secure anti-spyware profile is applied to all security policies permitting traffic to the Internet with the agency's CAP.</t>
  </si>
  <si>
    <t>PaloAlto11-46</t>
  </si>
  <si>
    <t>Navigate to Objects &gt; Security Profiles &gt; Vulnerability Protection.
Verify a Vulnerability Protection Profile is set to block attacks against any critical or high vulnerabilities (minimum), and set to default on attacks against any medium, low, or informational vulnerabilities.</t>
  </si>
  <si>
    <t>A Vulnerability Protection Profile is set to block attacks against critical and high vulnerabilities, and set to default on medium, low, and informational vulnerabilities.</t>
  </si>
  <si>
    <t>A Vulnerability Protection Profile is not set to block attacks against critical and high vulnerabilities, and set to default on medium, low, and informational vulnerabilities.</t>
  </si>
  <si>
    <t>Navigate to Objects &gt; Security Profiles &gt; Vulnerability Protection.
Set a Vulnerability Protection Profile to block attacks against any critical or high vulnerabilities (minimum), and to default on attacks against any medium, low, or informational vulnerabilities.</t>
  </si>
  <si>
    <t>Set Vulnerability Protection Profile to block attacks against critical and high vulnerabilities, and set to default on medium, low, and informational vulnerabilities. One method to achieve the recommended state is to execute the following:
Navigate to Objects &gt; Security Profiles &gt; Vulnerability Protection.
Set a Vulnerability Protection Profile to block attacks against any critical or high vulnerabilities (minimum), and to default on attacks against any medium, low, or informational vulnerabilities.</t>
  </si>
  <si>
    <t>To close this finding, please provide screenshot showing  Vulnerability Protection Profile is set to block attacks against critical and high vulnerabilities, and set to default on medium, low, and informational vulnerabilities with the agency's CAP.</t>
  </si>
  <si>
    <t>PaloAlto11-47</t>
  </si>
  <si>
    <t>Navigate to Policies &gt; Security.
For each Policy, under the Actions tab, select Vulnerability Protection.
Verify either the 'Strict' or the 'Default' profile is selected, or a custom profile that complies with the organization's policies, legal and regulatory requirements.</t>
  </si>
  <si>
    <t>A secure Vulnerability Protection Profile is applied to all security rules allowing traffic.</t>
  </si>
  <si>
    <t>A secure Vulnerability Protection Profile is not applied to all security rules allowing traffic.</t>
  </si>
  <si>
    <t>Navigate to Policies &gt; Security.
For each Policy, under the Actions tab, select Vulnerability Protection.
Set it to use either the 'Strict' or the 'Default' profile, or a custom profile that complies with the organization's policies, legal and regulatory requirements.</t>
  </si>
  <si>
    <t>Ensure a secure Vulnerability Protection Profile is applied to all security rules allowing traffic. One method to achieve the recommended state is to execute the following:
Navigate to Policies &gt; Security.
For each Policy, under the Actions tab, select Vulnerability Protection.
Set it to use either the 'Strict' or the 'Default' profile, or a custom profile that complies with the organization's policies, legal and regulatory requirements.</t>
  </si>
  <si>
    <t>To close this finding, please provide screenshot showing secure Vulnerability Protection Profile is applied to all security rules allowing traffic with the agency's CAP.</t>
  </si>
  <si>
    <t>PaloAlto11-48</t>
  </si>
  <si>
    <t>Navigate to Device &gt; Licenses.
Click on PAN-DB URL Filtering.
Verify Active is set to Yes.</t>
  </si>
  <si>
    <t>PAN-DB URL Filtering is enabled.</t>
  </si>
  <si>
    <t>PAN-DB URL Filtering is not enabled.</t>
  </si>
  <si>
    <t>Navigate to Device &gt; Licenses.
Click on PAN-DB URL Filtering.
Set Active to Yes.</t>
  </si>
  <si>
    <t>Ensure that PAN-DB URL Filtering is used. One method to achieve the recommended state is to execute the following:
Navigate to Device &gt; Licenses.
Click on PAN-DB URL Filtering.
Set Active to Yes.</t>
  </si>
  <si>
    <t>To close this finding, please provide screenshot showing PAN-DB URL Filtering is enabled with the agency's CAP.</t>
  </si>
  <si>
    <t>PaloAlto11-49</t>
  </si>
  <si>
    <t>Navigate to Objects &gt; Security Profiles &gt; URL Filtering.
Verify that all URL categories designated by the organization are listed, and the action is set to Block.</t>
  </si>
  <si>
    <t>Navigate to Objects &gt; Security Profiles &gt; URL Filtering.
Set a URL filter so that all URL categories designated by the organization are listed.
Navigate to the Actions tab. 
Set the action to Block.</t>
  </si>
  <si>
    <t>Ensure that URL Filtering uses the action of “block” or “override” on the &lt;enterprise approved value&gt; URL categories. One method to achieve the recommended state is to execute the following:
Navigate to Objects &gt; Security Profiles &gt; URL Filtering.
Set a URL filter so that all URL categories designated by the organization are listed.
Navigate to the Actions tab. 
Set the action to Block.</t>
  </si>
  <si>
    <t>To close this finding, please provide screenshot showing URL Filtering is currently using the action of "block" or "override" on the &lt;enterprise approved value&gt; URL categories with the agency's CAP.</t>
  </si>
  <si>
    <t>PaloAlto11-50</t>
  </si>
  <si>
    <t>Navigate to Objects &gt; Security Profiles &gt; URL Filtering.
Verify that the for all allowed categories, that the Site Access action is set to alert</t>
  </si>
  <si>
    <t>Access to every URL is not logged.</t>
  </si>
  <si>
    <t>Navigate to Objects &gt; Security Profiles &gt; URL Filtering.
For each permitted category, set the Site Access actioun to alert.</t>
  </si>
  <si>
    <t>Ensure that access to every URL is logged. One method to achieve the recommended state is to execute the following:
Navigate to Objects &gt; Security Profiles &gt; URL Filtering.
For each permitted category, set the Site Access actioun to alert.</t>
  </si>
  <si>
    <t>To close this finding, please provide screenshot showing access to every URL is being logged with the agency's CAP.</t>
  </si>
  <si>
    <t>PaloAlto11-51</t>
  </si>
  <si>
    <t>Navigate to Objects &gt; Security Profiles &gt; URL Filtering &gt; URL Filtering Profile &gt; URL Filtering Settings.
Verify these four settings:
a. Log container page only box is un-checked
b. User-Agent box is checked
c. Referer box is checked
d. X-Forwarded-For box is checked.</t>
  </si>
  <si>
    <t xml:space="preserve">All HTTP Header Logging options are enabled. </t>
  </si>
  <si>
    <t xml:space="preserve">The HTTP Header Logging options are not enabled. </t>
  </si>
  <si>
    <t>Navigate to Objects &gt; Security Profiles &gt; URL Filtering &gt; URL Filtering Profile &gt; URL Filtering Settings.
Set the following four settings:
1) Log container page only box is un-checked
2) Check the User-Agent box
3) Check the Referer box
4) Check the X-Forwarded-For box.</t>
  </si>
  <si>
    <t>Enable all HTTP Header Logging options. One method to achieve the recommended state is to execute the following:
Navigate to Objects &gt; Security Profiles &gt; URL Filtering &gt; URL Filtering Profile &gt; URL Filtering Settings.
Set the following four settings:
1) Log container page only box is un-checked
2) Check the User-Agent box
3) Check the Referer box
4) Check the X-Forwarded-For box.</t>
  </si>
  <si>
    <t>To close this finding, please provide screenshot showing all HTTP Header Logging options are enabled with the agency's CAP.</t>
  </si>
  <si>
    <t>PaloAlto11-52</t>
  </si>
  <si>
    <t>To Verify URL Filtering:
For each Security Policy that transits traffic to the public internet, navigate to Policies &gt; Security &gt; Security Profiles &gt; [Policy Name] &gt; Actions.
Verify there is a URL Filtering profile that complies with the policies of the organization is applied to all Security Policies that transit traffic to the public internet.</t>
  </si>
  <si>
    <t>Secure URL filtering is enabled for all security policies allowing traffic to the Internet.</t>
  </si>
  <si>
    <t>Secure URL filtering is not enabled for all security policies allowing traffic to the Internet.</t>
  </si>
  <si>
    <t>To Set URL Filtering:
For each Security Profile that transits traffic to the internet, navigate to Policies &gt; Security &gt; Security Profiles &gt; [Policy Name] &gt; Actions.
Set a URL Filtering profile that complies with the policies of the organization is applied to all Security Policies that transit traffic to the public internet.</t>
  </si>
  <si>
    <t>Enable secure URL filtering for all security policies allowing traffic to the Internet. One method to achieve the recommended state is to execute the following:
To Set URL Filtering:
For each Security Profile that transits traffic to the internet, navigate to Policies &gt; Security &gt; Security Profiles &gt; [Policy Name] &gt; Actions.
Set a URL Filtering profile that complies with the policies of the organization is applied to all Security Policies that transit traffic to the public internet.</t>
  </si>
  <si>
    <t>PaloAlto11-53</t>
  </si>
  <si>
    <t>Navigate to Objects &gt; Custom Objects &gt; Data Patterns.
Verify an appropriate Data Pattern has been created that accounts for sensitive information within your organization. In most cases this will include Credit Card Numbers, and your jurisdiction's equivalent of Social Insurance Numbers. In many cases these can simply be picked from the list of Predefined Patterns.
Navigate to Objects &gt; Security Profiles &gt; Data Filtering.
Verify an appropriate Data Filtering Profile has been created, using the created Data Patterns. Ensure that an Alert Threshold is set that generates alerts appropriately. A typical starting value for Alert Threshold is 20, but this should be adjusted after appropriate testing.</t>
  </si>
  <si>
    <t>Navigate to Objects &gt; Custom Objects &gt; Data Patterns.
Create an appropriate Data Pattern that accounts for sensitive information within your organization. In most cases this will include Credit Card Numbers, and your jurisdiction's equivalent of Social Insurance Numbers. In many cases these can simply be picked from the list of Predefined Patterns.
Navigate to Objects &gt; Security Profiles &gt; Data Filtering.
Create appropriate Data Filtering Profile, using the created Data Patterns. Ensure that an Alert Threshold is set that generates alerts appropriately. A typical starting value for Alert Threshold is 20, but this should be adjusted after appropriate testing.</t>
  </si>
  <si>
    <t>Enable alerting after a threshold of credit card or Social Security numbers is detected. One method to achieve the recommended state is to execute the following:
Navigate to Objects &gt; Custom Objects &gt; Data Patterns.
Create an appropriate Data Pattern that accounts for sensitive information within your organization. In most cases this will include Credit Card Numbers, and your jurisdiction's equivalent of Social Insurance Numbers. In many cases these can simply be picked from the list of Predefined Patterns.
Navigate to Objects &gt; Security Profiles &gt; Data Filtering.
Create appropriate Data Filtering Profile, using the created Data Patterns. Ensure that an Alert Threshold is set that generates alerts appropriately. A typical starting value for Alert Threshold is 20, but this should be adjusted after appropriate testing.</t>
  </si>
  <si>
    <t>To close this finding, please provide screenshot showing an alert is currently being generated after a threshold of credit card or Social Security numbers is detected with the agency's CAP.</t>
  </si>
  <si>
    <t>PaloAlto11-54</t>
  </si>
  <si>
    <t>Navigate to Objects &gt; Custom Objects &gt; Data Patterns. Verify that the patterns defined match the various data that you wish to monitor or make blocking decisions on.
Navigate to Objects &gt; Security Profiles &gt; Data Filtering
For each Filtering Profile, verify that the Data Patterns defined matches the data you wish to monitor, with appropriate values for Alert Threshold (typically 20), Block Threshold (typically 0) and Log Severity. 
Finally, navigate to Policies &gt; Security. Open all appropriate policies, for each Policy choose the Actions tab, and verify that the appropriate Data Filtering Policy is applied (either as an individual Profile or as part of a Group Profile)</t>
  </si>
  <si>
    <t>A secure Data Filtering profile is applied to all security policies allowing traffic to or from the Internet.</t>
  </si>
  <si>
    <t>A secure Data Filtering profile is not applied to all security policies allowing traffic to or from the Internet.</t>
  </si>
  <si>
    <t>Navigate to Objects &gt; Custom Objects &gt; Data Patterns. Add patterns to match the various data that you wish to monitor or make blocking decisions on.
Navigate to Objects &gt; Security Profiles &gt; Data Filtering
Add a Filtering Profile that matches the data you wish to monitor, with appropriate values for Alert Threshold (typically 20), Block Threshold (typically 0) and Log Serverity
Finally, apply the Filtering Profile to a Security Profile.
Navigate to Policies &gt; Security. Edit all appropriate policies, and for each Policy choose the Actions tab, and add the appropriate Data Filtering Policy (either as an individual Profile or as part of a Group Profile)</t>
  </si>
  <si>
    <t>Ensure a secure Data Filtering profile is applied to all security policies allowing traffic to or from the Internet. One method to achieve the recommended state is to execute the following:
Navigate to Objects &gt; Custom Objects &gt; Data Patterns. Add patterns to match the various data that you wish to monitor or make blocking decisions on.
Navigate to Objects &gt; Security Profiles &gt; Data Filtering
Add a Filtering Profile that matches the data you wish to monitor, with appropriate values for Alert Threshold (typically 20), Block Threshold (typically 0) and Log Serverity
Finally, apply the Filtering Profile to a Security Profile.
Navigate to Policies &gt; Security. Edit all appropriate policies, and for each Policy choose the Actions tab, and add the appropriate Data Filtering Policy (either as an individual Profile or as part of a Group Profile)</t>
  </si>
  <si>
    <t>PaloAlto11-55</t>
  </si>
  <si>
    <t>Enable the SYN Flood Action of SYN Cookies for all untrusted zones. The Alert, Activate, and Maximum settings for SYN Flood Protection depend highly on the environment and device used. Perform traffic analysis on the specific environment and firewall to determine accurate thresholds. Do not rely on default values to be appropriate for an environment.
Setting these values for all interfaces is an approach that should be considered by many organizations, as traffic floods can result from internal testing or malware as well.
As a rough ballpark for most environments, an Activate value of 50% of the firewall’s maximum “New sessions per second”/CPS is a conservative setting. The following is a list of maximum new sessions per second for each platform:
PA-4xx series = 73,000 CPS
PA-8xx series = 13,100 CPS
PA-14xx series = 140,000 CPS
PA-32xx series = 84,000 CPS
PA-34xx series = 268,000 CPS
PA-52xx series = 500,000 CPS
PA-54xx series = 3,600,000 CPS
PA-70xx series = 6,000,000 CPS</t>
  </si>
  <si>
    <t>From GUI: 
Navigate to Network &gt; Network Profiles &gt; Zone Protection &gt; Zone Protection Profile &gt; Flood Protection tab. 
Verify the SYN box is checked. Verify the Action dropdown is SYN Cookies. Verify Alert is 20000 (or appropriate for org). Verify Activate is 25000 (50% of maximum for firewall model). Verify Maximum is 1000000 (or appropriate for org).
Navigate to Network &gt; Zones. Open the zone facing any untrusted network. Verify that Zone Protection has the Zone Protection Profile set to the Profile created.</t>
  </si>
  <si>
    <t>A Zone Protection Profile with an enabled SYN Flood Action of SYN Cookies is attached to all untrusted zones.</t>
  </si>
  <si>
    <t>A Zone Protection Profile with an enabled SYN Flood Action of SYN Cookies is not attached to all untrusted zones.</t>
  </si>
  <si>
    <t>From GUI:
Navigate to Network &gt; Network Profiles &gt; Zone Protection &gt; Zone Protection Profile &gt; Flood Protection tab.
Check the SYN box. Set the Action dropdown to SYN Cookies Set Alert to 20000 (or appropriate for org). Set Activate to 25000 (50% of maximum for firewall model). Set Maximum to 1000000 (or appropriate for org)
Navigate to Network &gt; Zones. Open the zone facing any untrusted network, if one does not exist create it. Set Zone Protection to the Zone Protection Profile created.</t>
  </si>
  <si>
    <t>Ensure that a Zone Protection Profile with an enabled SYN Flood Action of SYN Cookies is attached to all untrusted zones. One method to achieve the recommended state is to execute the following:
From GUI:
Navigate to Network &gt; Network Profiles &gt; Zone Protection &gt; Zone Protection Profile &gt; Flood Protection tab.
Check the SYN box. Set the Action dropdown to SYN Cookies Set Alert to 20000 (or appropriate for org). Set Activate to 25000 (50% of maximum for firewall model). Set Maximum to 1000000 (or appropriate for org)
Navigate to Network &gt; Zones. Open the zone facing any untrusted network, if one does not exist create it. Set Zone Protection to the Zone Protection Profile created.</t>
  </si>
  <si>
    <t>PaloAlto11-56</t>
  </si>
  <si>
    <t>Navigate to Network &gt; Network Profiles &gt; Zone Protection &gt; Zone Protection Profile &gt; Reconnaissance Protection.
Verify that TCP Port Scan is enabled, its Action is set to block-ip, its Interval is set to 5, and its Threshold is set to 20. For block-ip, ensure the "Track By" is set to source and "Duration" is set to 600 seconds.
Verify that Host Sweep is enabled, its Action is set to block, its Interval is set to 10, and its Threshold is set to 30.
Verify that UDP Port Scan is enabled, its Action is set to alert, its Interval is set to 10, and its Threshold is set to 20.</t>
  </si>
  <si>
    <t>6.17</t>
  </si>
  <si>
    <t>Navigate to Network &gt; Network Profiles &gt; Zone Protection &gt; Zone Protection Profile &gt; Reconnaissance Protection.
Set TCP Port Scan to enabled, its Action to block-ip, its Interval to 5, and its Threshold to 20. For block-ip, set the "Track By" is set to source and "Duration" is set to 600 seconds.
Set Host Sweep to enabled, its Action to block, its Interval to 10, and its Threshold to 30.
Set UDP Port Scan to enabled, its Action to alert, its Interval to 10, and its Threshold to 20.</t>
  </si>
  <si>
    <t>Ensure that all zones have Zone Protection Profiles with all Reconnaissance Protection settings enabled, tuned, and set to appropriate actions. One method to achieve the recommended state is to execute the following:
Navigate to Network &gt; Network Profiles &gt; Zone Protection &gt; Zone Protection Profile &gt; Reconnaissance Protection.
Set TCP Port Scan to enabled, its Action to block-ip, its Interval to 5, and its Threshold to 20. For block-ip, set the "Track By" is set to source and "Duration" is set to 600 seconds.
Set Host Sweep to enabled, its Action to block, its Interval to 10, and its Threshold to 30.
Set UDP Port Scan to enabled, its Action to alert, its Interval to 10, and its Threshold to 20.</t>
  </si>
  <si>
    <t>PaloAlto11-57</t>
  </si>
  <si>
    <t>Navigate to Network &gt; Network Profiles &gt; Zone Protection &gt; Zone Protection Profile &gt; Packet Based Attack Protection &gt; TCP/IP Drop.
Verify Spoofed IP address is checked.
Verify Mismatched overlapping TCP segment is checked.
Under IP Option Drop, verify that Strict Source Routing, Loose Source Routing, and Malformed are all checked. Additional options may also be checked.</t>
  </si>
  <si>
    <t>Navigate to Network &gt; Network Profiles &gt; Zone Protection &gt; Zone Protection Profile &gt; Packet Based Attack Protection &gt; TCP/IP Drop.
Set Spoofed IP address to be checked.
Set Mismatched overlapping TCP segment to be checked.
Under IP Option Drop, set Strict Source Routing, Loose Source Routing, and Malformed to all be checked. Additional options may also be set if desired.</t>
  </si>
  <si>
    <t>Ensure all zones have Zone Protection Profiles that drop specially crafted packets. One method to achieve the recommended state is to execute the following:
Navigate to Network &gt; Network Profiles &gt; Zone Protection &gt; Zone Protection Profile &gt; Packet Based Attack Protection &gt; TCP/IP Drop.
Set Spoofed IP address to be checked.
Set Mismatched overlapping TCP segment to be checked.
Under IP Option Drop, set Strict Source Routing, Loose Source Routing, and Malformed to all be checked. Additional options may also be set if desired.</t>
  </si>
  <si>
    <t>PaloAlto11-58</t>
  </si>
  <si>
    <t>Navigate to Objects &gt; Security Profiles &gt; URL Filtering.
Choose the Categories tab. Verify that the User Credential Submitting action on all enabled URL categories is set to either block or continue.
Under the User Credential Detection tab ensure the User Credential Detection is set to a value appropriate to your organization, and is not set to Disabled. Verify that the Log Severity value is set to a value appropriate to your organization and your logging or SIEM solution.</t>
  </si>
  <si>
    <t>User Credential Submission use the action of "block" or "continue" on the URL categories.</t>
  </si>
  <si>
    <t>Navigate to Objects &gt; Security Profiles &gt; URL Filtering.
Choose the Categories tab. Set the User Credential Submitting action on all enabled URL categories is either block or continue, as appropriate to your organization and the category.
Under the User Credential Detection tab set the User Credential Detection value to a setting appropriate to your organization, any value except Disabled. Set the Log Severity to a value appropriate to your organization and your logging or SIEM solution.</t>
  </si>
  <si>
    <t>Ensure that User Credential Submission uses the action of “block” or “continue” on the URL categories. One method to achieve the recommended state is to execute the following:
Navigate to Objects &gt; Security Profiles &gt; URL Filtering.
Choose the Categories tab. Set the User Credential Submitting action on all enabled URL categories is either block or continue, as appropriate to your organization and the category.
Under the User Credential Detection tab set the User Credential Detection value to a setting appropriate to your organization, any value except Disabled. Set the Log Severity to a value appropriate to your organization and your logging or SIEM solution.</t>
  </si>
  <si>
    <t>To close this finding, please provide screenshot showing user Credential Submission use the action of "block" or "continue" on the URL categories with the agency's CAP.</t>
  </si>
  <si>
    <t>PaloAlto11-59</t>
  </si>
  <si>
    <t>Ensure that Wildfire Inline ML Action on antivirus profiles are set to reset-both on all decoders except imap and pop3</t>
  </si>
  <si>
    <t>Configure 'Wildfire Inline ML Action' on antivirus profiles to a value of 'reset-both' for all decoders except imap and pop3 under 'Wildfire Inline ML Action'. If required by the organization's email implementation, configure imap and pop3 decoders to 'alert' under 'Wildfire Inline ML Action'.</t>
  </si>
  <si>
    <t>Navigate to Objects &gt; Security Profiles &gt; Antivirus
Verify that antivirus profiles have all decoders set to reset-both for Wildfire Inline ML Action. If imap and pop3 are required in the organization, verify that the imap and pop3 decoders are set to alert for Wildfire Inline ML Action.</t>
  </si>
  <si>
    <t>The Wildfire Inline ML Action on antivirus profiles are set to reset-both on all decoders except imap and pop3.</t>
  </si>
  <si>
    <t>The Wildfire Inline ML Action on antivirus profiles are not set to reset-both on all decoders except imap and pop3.</t>
  </si>
  <si>
    <t>Starting from PanOS 10, Wildfire supports real-time detection and blocking. As more attacks are designed to bypass signature-based protection, real-time signatureless-based protection is needed. Antivirus signatures produce low false positives. By blocking any detected malware through the specified decoders, the threat of malware propagation through the firewall is greatly reduced. It is recommended to mitigate malware found in pop3 and imap through a dedicated antivirus gateway. Due to the nature of the pop3 and imap protocols, the firewall is not able to block only a single email message containing malware. Instead, the entire session would be terminated, potentially affecting benign email messages.</t>
  </si>
  <si>
    <t>Navigate to Objects &gt; Security Profiles &gt; Antivirus
Set antivirus profiles to have all decoders set to reset-both for Wildfire Inline ML Action. If imap and pop3 are required in the organization, set the imap and pop3 decoders are set to alert for Wildfire Inline ML Action.</t>
  </si>
  <si>
    <t>Ensure that Wildfire Inline ML Action on antivirus profiles are set to reset-both on all decoders except imap and pop3. One method to achieve the recommended state is to execute the following:
Navigate to Objects &gt; Security Profiles &gt; Antivirus
Set antivirus profiles to have all decoders set to reset-both for Wildfire Inline ML Action. If imap and pop3 are required in the organization, set the imap and pop3 decoders are set to alert for Wildfire Inline ML Action.</t>
  </si>
  <si>
    <t>To close this finding, please provide screenshot showing Wildfire Inline ML Action on antivirus profiles are set to reset-both on all decoders except imap and pop3 with the agency's CAP.</t>
  </si>
  <si>
    <t>PaloAlto11-60</t>
  </si>
  <si>
    <t>Ensure that Wildfire Inline ML on antivirus profiles are set to enable for all file types</t>
  </si>
  <si>
    <t>Configure 'Wildfire Inline ML' on antivirus profiles to a value of 'enable' for all file types.</t>
  </si>
  <si>
    <t>Navigate to Objects &gt; Security Profiles &gt; Antivirus
Go to Wildfire Inline ML tab. Verify that all Action Setting are set to enable (inherit per-protocol actions).</t>
  </si>
  <si>
    <t>The Wildfire Inline ML on antivirus profiles are set to enable for all file types.</t>
  </si>
  <si>
    <t>The  Wildfire Inline ML on antivirus profiles are not set to enable for all file types.</t>
  </si>
  <si>
    <t>6.21</t>
  </si>
  <si>
    <t>Starting from PanOS 10, Wildfire supports real-time detection and blocking. As more attacks are designed to bypass signature-based protection, real-time signatureless-based protection is needed. With this new functionality, common file types used for malware delivery such as Windows Executables, PowerShell Script, MSOffice, Shell, and Executable Linked Format (ELF) can be inspected using Wildfire and malicious files are blocked in real-time.</t>
  </si>
  <si>
    <t>Navigate to Objects &gt; Security Profiles &gt; Antivirus
Go to Wildfire Inline ML tab. Set enable (inherit per-protocol actions) for all Model on Action Setting.</t>
  </si>
  <si>
    <t>Ensure that Wildfire Inline ML on antivirus profiles are set to enable for all file types. One method to achieve the recommended state is to execute the following:
Navigate to Objects &gt; Security Profiles &gt; Antivirus
Go to Wildfire Inline ML tab. Set enable (inherit per-protocol actions) for all Model on Action Setting.</t>
  </si>
  <si>
    <t>To close this finding, please provide screenshot showing Wildfire Inline ML on antivirus profiles are set to enable for all file types with the agency's CAP.</t>
  </si>
  <si>
    <t>PaloAlto11-61</t>
  </si>
  <si>
    <t>Ensure that Inline Cloud Analysis on Vulnerability Protection profiles are enabled if Advanced Threat Prevention is available</t>
  </si>
  <si>
    <t>Enable 'Inline Cloud Analysis' on Vulnerability Protection profiles to combat zero-day threats.</t>
  </si>
  <si>
    <t>Navigate to Objects &gt; Security Profiles &gt; Vulnerability Protection
Go to Inline Cloud Analysis tab. Verify that it is enabled and all Model action is set as alert.</t>
  </si>
  <si>
    <t>The Inline Cloud Analysis on Vulnerability Protection profiles are enabled if Advanced Threat Prevention is available.</t>
  </si>
  <si>
    <t>The Inline Cloud Analysis on Vulnerability Protection profiles are not enabled if Advanced Threat Prevention is available.</t>
  </si>
  <si>
    <t>6.22</t>
  </si>
  <si>
    <t>Starting from PanOS 11, Palo Alto Networks now operates new inline deep learning detection engines in the Advanced Threat Prevention cloud to analyze traffic for command injection and SQL injection vulnerabilities in real-time to protect users against zero-day threats. By operating cloud-based detection engines, you can access a wide array of detection mechanisms that are updated and deployed automatically without requiring the user to download update packages or operate process intensive, firewall-based analyzers which can sap resources.
It is recommended to set the action as 'alert' during initial deployment and monitor it's false positive, configure the exclusion URL and IP before moving to 'reset-both' action.</t>
  </si>
  <si>
    <t>Navigate to Objects &gt; Security Profiles &gt; Vulnerability Protection
Go to Inline Cloud Analysis tab. Tick the checkbox for Enable cloud inline analysis. Verify that all Model action is set as alert.
Note that, firewall device certificate is used to authenticate to the Advanced Threat Prevention inline cloud analysis service. This step is required before 'Inline Cloud Analysis' can be used. Refer to reference for detailed guide.</t>
  </si>
  <si>
    <t>Ensure that Inline Cloud Analysis on Vulnerability Protection profiles are enabled if Advanced Threat Prevention is available. One method to achieve the recommended state is to execute the following:
Navigate to Objects &gt; Security Profiles &gt; Vulnerability Protection
Go to Inline Cloud Analysis tab. Tick the checkbox for Enable cloud inline analysis. Verify that all Model action is set as alert.</t>
  </si>
  <si>
    <t>To close this finding, please provide screenshot showing Inline Cloud Analysis on Vulnerability Protection profiles are enabled if Advanced Threat Prevention is available with the agency's CAP.</t>
  </si>
  <si>
    <t>PaloAlto11-62</t>
  </si>
  <si>
    <t>Ensure that Cloud Inline Categorization on URL Filtering profiles are enabled if Advanced Threat Prevention is available</t>
  </si>
  <si>
    <t>Enable both 'Local Inline Categorization' and 'Cloud Inline Categorization' on URL Filtering profiles to evaluate suspicious web page contents in real-time to protect users against zero-day threats.</t>
  </si>
  <si>
    <t>Navigate to Objects &gt; Security Profiles &gt; URL Filtering
Go to Inline Categorization tab. Verify that it is enabled for both Enable local inline categorization and Enable cloud inline categorization.</t>
  </si>
  <si>
    <t>The Cloud Inline Categorization on URL Filtering profiles are enabled if Advanced Threat Prevention is available.</t>
  </si>
  <si>
    <t>The Cloud Inline Categorization on URL Filtering profiles are not enabled if Advanced Threat Prevention is available.</t>
  </si>
  <si>
    <t>6.23</t>
  </si>
  <si>
    <t>Starting from PanOS 10, Palo Alto Networks Advanced URL Filtering now operates a series of inline cloud-based deep learning detectors that evaluate suspicious web page contents in real-time to protect users against zero-day threats. This includes cloaked websites, multi-step attacks, CAPTCHA challenges, and previously unseen one-time-use URLs.</t>
  </si>
  <si>
    <t>Navigate to Objects &gt; Security Profiles &gt; URL Filtering
Go to Inline Categorization tab. Tick the checkbox for both Enable local inline categorization and Enable cloud inline categorization.
Note that:
1) Firewall device certificate is used to authenticate to the Advanced Threat Prevention inline cloud analysis service. This step is required before 'Inline Cloud Analysis' can be used. Refer to reference for detailed guide.
2) Local Inline Categorization can be enabled with just the URL Filtering license (no Advanced Threat Prevention is needed).</t>
  </si>
  <si>
    <t>Ensure that Cloud Inline Categorization on URL Filtering profiles are enabled if Advanced Threat Prevention is available. One method to achieve the recommended state is to execute the following:
Navigate to Objects &gt; Security Profiles &gt; URL Filtering
Go to Inline Categorization tab. Tick the checkbox for both Enable local inline categorization and Enable cloud inline categorization.</t>
  </si>
  <si>
    <t>To close this finding, please provide screenshot showing Cloud Inline Categorization on URL Filtering profiles are enabled if Advanced Threat Prevention is available with the agency's CAP.</t>
  </si>
  <si>
    <t>PaloAlto11-63</t>
  </si>
  <si>
    <t>Ensure that Inline Cloud Analysis on Anti-Spyware profiles are enabled if Advanced Threat Prevention is available</t>
  </si>
  <si>
    <t>Enable 'Inline Cloud Analysis' on Anti-Spyware profiles to detect and protection against advanced, highly-evasive zero-day command-and-control (C2) threats.</t>
  </si>
  <si>
    <t>Navigate to Objects &gt; Security Profiles &gt; Anti-Spyware
Go to Inline Cloud Analysis tab. Verify that it is enabled and all Model action is set as reset-both.</t>
  </si>
  <si>
    <t>The Inline Cloud Analysis on Anti-Spyware profiles are enabled if Advanced Threat Prevention is available.</t>
  </si>
  <si>
    <t>The Inline Cloud Analysis on Anti-Spyware profiles are not enabled if Advanced Threat Prevention is available.</t>
  </si>
  <si>
    <t>6.24</t>
  </si>
  <si>
    <t>Starting from PanOS 10, Palo Alto Networks now operates a series of ML-based detection engines in the Advanced Threat Prevention cloud to analyze traffic for advanced C2 (command-and-control) and spyware threats in real-time to protect users against zero-day threats. By operating cloud-based detection engines, you can access a wide array of detection mechanisms that are updated and deployed automatically without requiring the user to download update packages or operate process intensive, firewall-based analyzers which can sap resources.
The cloud-based detection engine logic is continuously monitored and updated using C2 traffic datasets from WildFire, with additional support through manual updates by Palo Alto Networks threat researchers, who provide human intervention for highly accurized detection enhancements.</t>
  </si>
  <si>
    <t>Navigate to Objects &gt; Security Profiles &gt; Anti-Spyware
Go to Inline Cloud Analysis tab. Tick the checkbox for Enable cloud inline analysis. Verify that all Model action is set as reset-both.
Note that, firewall device certificate is used to authenticate to the Advanced Threat Prevention inline cloud analysis service. This step is required before Inline Cloud Analysis can be used. Refer to reference for detailed guide.</t>
  </si>
  <si>
    <t>Ensure that Inline Cloud Analysis on Anti-Spyware profiles are enabled if Advanced Threat Prevention is available. One method to achieve the recommended state is to execute the following:
Navigate to Objects &gt; Security Profiles &gt; Anti-Spyware
Go to Inline Cloud Analysis tab. Tick the checkbox for Enable cloud inline analysis. Verify that all Model action is set as reset-both.</t>
  </si>
  <si>
    <t>To close this finding, please provide screenshot showing Inline Cloud Analysis on Anti-Spyware profiles are enabled if Advanced Threat Prevention is available with the agency's CAP.</t>
  </si>
  <si>
    <t>PaloAlto11-64</t>
  </si>
  <si>
    <t>Ensure that DNS Policies is configured on Anti-Spyware profiles if DNS Security license is available</t>
  </si>
  <si>
    <t>DNS security is an extensible cloud-based service capable of generating DNS signatures using advanced predictive analytics and machine learning. DNS Security protects from sophisticated DNS-based attacks.</t>
  </si>
  <si>
    <t>Navigate to Objects &gt; Security Profiles &gt; Anti-Spyware
Go to DNS Policies tab. Verify that policy action is set to sinkhole for all DNS Security categories.
On Command and control Domains category, verify that the packet capture option to extended-capture.Navigate to Objects &gt; Security Profiles &gt; Anti-Spyware
Go to DNS Policies tab. Configure policy action to sinkhole for all DNS Security categories.
On Command and control Domains category, set the packet capture option to extended-capture.</t>
  </si>
  <si>
    <t>The DNS Policies is configured on Anti-Spyware profiles if DNS Security license is available.</t>
  </si>
  <si>
    <t>The DNS Policies is not configured on Anti-Spyware profiles if DNS Security license is available.</t>
  </si>
  <si>
    <t>6.25</t>
  </si>
  <si>
    <t>DNS traffic are normally allowed on firewall. With this in mind, attackers leverage on this attack surface to evade detections or extract out data. Starting from PanOS 9, Palo Alto Networks has launched DNS Security services to combat against evassive malwares and to detect DNS tunneling activities. 
For DNS Security to be effective, "Threat Prevention" or "Advanced Threat Prevention" license must be purchased in addition of "DNS Security" license.</t>
  </si>
  <si>
    <t>Navigate to Objects &gt; Security Profiles &gt; Anti-Spyware
Go to DNS Policies tab. Configure policy action to sinkhole for all DNS Security categories.
On Command and control Domains category, set the packet capture option to extended-capture.</t>
  </si>
  <si>
    <t>Ensure that DNS Policies is configured on Anti-Spyware profiles if DNS Security license is available. One method to achieve the recommended state is to execute the following:
Navigate to Objects &gt; Security Profiles &gt; Anti-Spyware
Go to DNS Policies tab. Configure policy action to sinkhole for all DNS Security categories.
On Command and control Domains category, set the packet capture option to extended-capture.</t>
  </si>
  <si>
    <t>To close this finding, please provide screenshot showing DNS Policies is configured on Anti-Spyware profiles if DNS Security license is available with the agency's CAP.</t>
  </si>
  <si>
    <t>PaloAlto11-65</t>
  </si>
  <si>
    <t>When permitting traffic from an untrusted zone, such as the Internet or guest network, to a more trusted zone, such as a DMZ segment, create security policies specifying which specific applications are allowed. 
Enhanced Security Recommendation: 
Require specific application policies when allowing `any` traffic, regardless of the trust level of a zone. Do not rely solely on port permissions. This may require SSL interception, and may also not be possible in all environments.</t>
  </si>
  <si>
    <t>Navigate to Policies &gt; Security. 
For all Security Policies that transit from a less trusted to a more trusted interface, that the appropriate Application and Service values are set. For instance, for a web server exposed to the internet from a DMZ:
Source tab: Zone set to OUTSIDE / Address set to Any 
Destination tab: Zone set to DMZ / Address set to [DMZ Host Object] 
Application tab: set to web-browsing 
Service/URL Category tab: set Service to ether:
- application-default
or:
service-http and/or service-https
Enhanced Security Recommendation: 
Assess this setting for Policies on all Interfaces, for traffic in all directions. Ensure that for each Security Policy that the appropriate settings are set for both Application and Service</t>
  </si>
  <si>
    <t>The application security policies exist when allowing traffic from an untrusted zone to a more trusted zone.</t>
  </si>
  <si>
    <t xml:space="preserve">The application security policies does not exist when allowing traffic from an untrusted zone to a more trusted zone.. </t>
  </si>
  <si>
    <t>Navigate to Policies &gt; Security. 
For all Security Policies that transit from a less trusted to a more trusted interface, set the Application and Service values to match the exposed application. For instance, for a web server exposed to the internet from a DMZ:
Source tab: Zone set to OUTSIDE / Address set to Any 
Destination tab: Zone set to DMZ / Address set to [DMZ Host Object] 
Application tab: set to web-browsing 
Service/URL Category tab: set Service to ether:
application-default
or:
service-http and/or service-https
Enhanced Security Recommendation: 
Set these values for Policies on all Interfaces, for traffic in all directions. For each Security Policy, set the Application and Service values to match the exposed application.</t>
  </si>
  <si>
    <t>Ensure application security policies exist when allowing traffic from an untrusted zone to a more trusted zone. One method to achieve the recommended state is to execute the following:
Navigate to Policies &gt; Security. 
For all Security Policies that transit from a less trusted to a more trusted interface, set the Application and Service values to match the exposed application. For instance, for a web server exposed to the internet from a DMZ:
Source tab: Zone set to OUTSIDE / Address set to Any 
Destination tab: Zone set to DMZ / Address set to [DMZ Host Object] 
Application tab: set to web-browsing 
Service/URL Category tab: set Service to ether:
application-default
or:
service-http and/or service-https
Enhanced Security Recommendation: 
Set these values for Policies on all Interfaces, for traffic in all directions. For each Security Policy, set the Application and Service values to match the exposed application.</t>
  </si>
  <si>
    <t>To close this finding, please provide screenshot showing application security policies exist when allowing traffic from an untrusted zone to a more trusted zon with the agency's CAP.</t>
  </si>
  <si>
    <t>PaloAlto11-66</t>
  </si>
  <si>
    <t>Ensure Service setting of ANY in a security policy allowing traffic does not exist</t>
  </si>
  <si>
    <t>Navigate to Policies &gt; Security. 
For each exposed host, verify that a Security Policy exists with:
- Source tab: Zone set to OUTSIDE Address set to any
- Destination tab: Zone set to DMZ / Address set to &lt;DMZ Host Object&gt; 
- Application tab: Application set to web-browsing (or appropriate application)
- Service tab: Service set to application-default. The value of any should never be used</t>
  </si>
  <si>
    <t>The Service setting of ANY in a security policy allowing traffic does not exist.</t>
  </si>
  <si>
    <t>The Service setting of ANY in a security policy allowing traffic does exist.</t>
  </si>
  <si>
    <t>Navigate to Policies &gt; Security. 
For each exposed host, set a Security Policy exists with:
Source tab: Zone set to OUTSIDE Address set to any
Destination tab: Zone set to DMZ / Address set to &lt;DMZ Host Object&gt; 
Application tab: Application set to web-browsing (or appropriate application)
Service tab: Service set to application-default. The value of any should never be used.</t>
  </si>
  <si>
    <t>Ensure Service setting of ANY in a security policy allowing traffic does not exist. One method to achieve the recommended state is to execute the following:
Navigate to Policies &gt; Security. 
For each exposed host, set a Security Policy exists with:
Source tab: Zone set to OUTSIDE Address set to any
Destination tab: Zone set to DMZ / Address set to &lt;DMZ Host Object&gt; 
Application tab: Application set to web-browsing (or appropriate application)
Service tab: Service set to application-default. The value of any should never be used.</t>
  </si>
  <si>
    <t>To close this finding, please provide screenshot showing Service setting of ANY in a security policy allowing traffic does not exist with the agency's CAP.</t>
  </si>
  <si>
    <t>PaloAlto11-67</t>
  </si>
  <si>
    <t>Ensure Security Policy denying any/all traffic to/from IP addresses on Trusted Threat Intelligence Sources Exists</t>
  </si>
  <si>
    <t>Create a pair of security rules at the top of the security policies ruleset to block traffic to and from IP addresses known to be malicious.
Note: This recommendation (as written) requires a Palo Alto Networks "Threat Prevention License". Third Party and Open Source Threat Intelligence Feeds can also be used for this purpose.</t>
  </si>
  <si>
    <t>Navigate to Policies &gt; Security
Verify a Security Policy exists similar to: 
- General tab: Name set to Deny to Malicious IP 
- Source tab: Source Zone set to Any, 
- Destination tab: Destination Zone set to Any, Destination Address set to Palo Alto Networks - Known malicious IP addresses,Palo Alto Networks - High risk IP addresses, Palo Alto Networks - Tor exit IP addresses, Palo Alto Networks - Bulletproof IP addresses
- Application tab: Application set to Any
- Service/URL Category tab: Service set to Any
- Actions tab: Action set to Block, Profile Type set to None
Verify a Security Policy exists similar to: 
- General tab: Name set to Deny from Malicious IP 
- Source tab: Source Zone set to Any, Source Address set to Palo Alto Networks - Known malicious IP addresses,Palo Alto Networks - High risk IP addresses, Palo Alto Networks - Tor exit IP addresses, Palo Alto Networks - Bulletproof IP addresses
- Destination tab: Destination Zone set to Any
- Application tab: Application set to Any
- Service/URL Category tab: Service set to Any
- Actions tab: Action set to Block, Profile Type set to None
Note: This recommendation requires a Palo Alto Networks "Threat Prevention License"</t>
  </si>
  <si>
    <t>Navigate to Policies &gt; Security
Create a Security Policy similar to: 
General tab: Name set to Deny to Malicious IP 
Source tab: Source Zone set to Any, 
Destination tab: Destination Zone set to Any, Destination Address set to Palo Alto Networks - Known malicious IP addresses,Palo Alto Networks - High risk IP addresses, Palo Alto Networks - Tor exit IP addresses, Palo Alto Networks - Bulletproof IP addresses
Application tab: Application set to Any
Service/URL Category tab: Service set to Any
Actions tab: Action set to Block, Profile Type set to None
Create a Security Policy similar to: 
General tab: Name set to Deny from Malicious IP 
Source tab: Source Zone set to Any, Source Address set to Palo Alto Networks - Known malicious IP addresses,Palo Alto Networks - High risk IP addresses, Palo Alto Networks - Tor exit IP addresses, Palo Alto Networks - Bulletproof IP addresses
Destination tab: Destination Zone set to Any
Application tab: Application set to Any
Service/URL Category tab: Service set to Any
Actions tab: Action set to Block, Profile Type set to None.</t>
  </si>
  <si>
    <t>Ensure Security Policy denying any/all traffic to/from IP addresses on Trusted Threat Intelligence Sources Exists. One method to achieve the recommended state is to execute the following:
Navigate to Policies &gt; Security
Create a Security Policy similar to: 
General tab: Name set to Deny to Malicious IP 
Source tab: Source Zone set to Any, 
Destination tab: Destination Zone set to Any, Destination Address set to Palo Alto Networks - Known malicious IP addresses,Palo Alto Networks - High risk IP addresses, Palo Alto Networks - Tor exit IP addresses, Palo Alto Networks - Bulletproof IP addresses
Application tab: Application set to Any
Service/URL Category tab: Service set to Any
Actions tab: Action set to Block, Profile Type set to None
Create a Security Policy similar to: 
General tab: Name set to Deny from Malicious IP 
Source tab: Source Zone set to Any, Source Address set to Palo Alto Networks - Known malicious IP addresses,Palo Alto Networks - High risk IP addresses, Palo Alto Networks - Tor exit IP addresses, Palo Alto Networks - Bulletproof IP addresses
Destination tab: Destination Zone set to Any
Application tab: Application set to Any
Service/URL Category tab: Service set to Any
Actions tab: Action set to Block, Profile Type set to None.</t>
  </si>
  <si>
    <t>To close this finding, please provide screenshot showing Security Policy denying any/all traffic to/from IP addresses on Trusted Threat Intelligence Sources Exis with the agency's CAP.</t>
  </si>
  <si>
    <t>PaloAlto11-68</t>
  </si>
  <si>
    <t>Enable Logging on built-in default security policies</t>
  </si>
  <si>
    <t>Enable logging on built-in default security policies "intrazone-default" and "interzone-default"</t>
  </si>
  <si>
    <t>Navigate to Policies &gt; Security
Go to default policies intrazone-default and interzone-default. On Actions tab, verify that log setting has Log at Session End is enabled.</t>
  </si>
  <si>
    <t>Logging is enabled on built-in default security policies.</t>
  </si>
  <si>
    <t>Logging is not enabled on built-in default security policies.</t>
  </si>
  <si>
    <t>7.4</t>
  </si>
  <si>
    <t>By default, these default security policies does not have logging enabled. This enables SOC or security analyst to do further investigations on security incidents especially on threat hunting or incident response activities.</t>
  </si>
  <si>
    <t>Navigate to Policies &gt; Security
Go to default policies intrazone-default and interzone-default. On Actions tab, enable Log at Session End on log setting.</t>
  </si>
  <si>
    <t>Enable Logging on built-in default security policies. One method to achieve the recommended state is to execute the following:
Navigate to Policies &gt; Security
Go to default policies intrazone-default and interzone-default. On Actions tab, enable Log at Session End on log setting.</t>
  </si>
  <si>
    <t>To close this finding, please provide screenshot showing Logging is enabled on built-in default security policies with the agency's CAP.</t>
  </si>
  <si>
    <t>PaloAlto11-69</t>
  </si>
  <si>
    <t>Configure  SSL Forward Proxy Policy for traffic destined to the Internet</t>
  </si>
  <si>
    <t>Navigate to Policies &gt; Decryption.
Verify SSL Forward Proxy is set for all traffic destined to the Internet. 
Verify each Decryption Policy Rule:
- Source tab: The Source Zone and/or Source Address should include all target internal networks. Source User should include all target internal users
- Destination tab: The Destination Zone should include the untrusted target zone (usually the internet). Destination Address is typically Any for an internet destination.
- Service/URL Category tab: Verify that all URL Category entries are included except financial-services, government and health-and-medicine (this list may vary depending on your organization and its policies).
- Options tab: Verify that the Type is set to SSL Forward Proxy</t>
  </si>
  <si>
    <t xml:space="preserve">The SSL Forward Proxy Policy option is properly configured. </t>
  </si>
  <si>
    <t xml:space="preserve">The SSL Forward Proxy Policy option is not properly configured. </t>
  </si>
  <si>
    <t>Navigate to Policies &gt; Decryption.
Create a Policy for all traffic destined to the Internet. This Policy should include:
Source tab: The Source Zone and/or Source Address should include all target internal networks. Source User should include all target internal users
Destination tab: The Destination Zone should include the untrusted target zone (usually the internet). Destination Address is typically Any for an internet destination.
Service/URL Category tab: all URL Category entries should be included except financial-services, government and health-and-medicine (this list may vary depending on your organization and its policies).
Options tab: Type set to SSL Forward Proxy</t>
  </si>
  <si>
    <t>Configure  SSL Forward Proxy Policy for traffic destined to the Internet. One method to achieve the recommended state is to execute the following:
Navigate to Policies &gt; Decryption.
Create a Policy for all traffic destined to the Internet. This Policy should include:
Source tab: The Source Zone and/or Source Address should include all target internal networks. Source User should include all target internal users
Destination tab: The Destination Zone should include the untrusted target zone (usually the internet). Destination Address is typically Any for an internet destination.
Service/URL Category tab: all URL Category entries should be included except financial-services, government and health-and-medicine (this list may vary depending on your organization and its policies).
Options tab: Type set to SSL Forward Proxy</t>
  </si>
  <si>
    <t>To close this finding, please provide screenshot showing SSL Forward Proxy Policy option is properly configu with the agency's CAP.</t>
  </si>
  <si>
    <t>PaloAlto11-70</t>
  </si>
  <si>
    <t>Ensure SSL Inbound Inspection is required for all untrusted traffic destined for servers using SSL or TLS</t>
  </si>
  <si>
    <t>Navigate to Policies &gt; Decryption.
Verify SSL Inbound Inspection is set appropriately for all untrusted traffic destined for servers using SSL or TLS.
Navigate to Policies &gt; Decryption. For each service published to the internet (or other untrusted zones), verify the following settings:
- General tab: Name set to a descriptive name
- Source: Source Zone set to the target zone (Internet in many cases). Source Address set to the target address space (Any for internet traffic)
- Destination tab: Destination Zone should be set to the appropriate zone, or Any. Destination Address set to the target host address
- Options tab: Type set to SSL Inbound Inspection</t>
  </si>
  <si>
    <t>SSL Inbound Inspection is required for all untrusted traffic destined for servers using SSL or TLS.</t>
  </si>
  <si>
    <t>SSL Inbound Inspection is not required for all untrusted traffic destined for servers using SSL or TLS.</t>
  </si>
  <si>
    <t>Navigate to Policies &gt; Decryption.
Set SSL Inbound Inspection appropriately for all untrusted traffic destined for servers using SSL or TLS.
Navigate to Policies &gt; Decryption. For each service published to the internet (or other untrusted zones), create a Policy and set the following options:
General tab: Name set to a descriptive name
Source: Source Zone set to the target zone (Internet in many cases). Source Address set to the target address space (Any for internet traffic)
Destination tab: Destination Zone should be set to the appropriate zone, or Any. Destination Address set to the target host address
Options tab: Type set to SSL Inbound Inspection.</t>
  </si>
  <si>
    <t>Ensure SSL Inbound Inspection is required for all untrusted traffic destined for servers using SSL or TLS. One method to achieve the recommended state is to execute the following:
Navigate to Policies &gt; Decryption.
Set SSL Inbound Inspection appropriately for all untrusted traffic destined for servers using SSL or TLS.
Navigate to Policies &gt; Decryption. For each service published to the internet (or other untrusted zones), create a Policy and set the following options:
General tab: Name set to a descriptive name
Source: Source Zone set to the target zone (Internet in many cases). Source Address set to the target address space (Any for internet traffic)
Destination tab: Destination Zone should be set to the appropriate zone, or Any. Destination Address set to the target host address
Options tab: Type set to SSL Inbound Inspection.</t>
  </si>
  <si>
    <t>To close this finding, please provide screenshot showing SSL Inbound Inspection is required for all untrusted traffic destined for servers using SSL or TLS with the agency's CAP.</t>
  </si>
  <si>
    <t>PaloAlto11-71</t>
  </si>
  <si>
    <t>Verify the CA Certificate(s): 
Navigate to Device &gt; Certificate Management &gt; Certificates
- Verify that appropriate internal certificates are imported, and that all certificates in the list are valid. In particular, verify the Subject, Issuer, CA, Expires, Algorithm and Usage fields
- Alternatively, if an internal CA is implemented on the firewall, verify that target clients have the root certificate for this CA imported into their list of trusted certificate authorities.
Verify the Certificate Profile needed for the SSL Forward Proxy:
- Navigate to Device &gt; Certificate Management &gt; Certificate Profile. Verify that an appropriate profile is created.</t>
  </si>
  <si>
    <t xml:space="preserve">The CA certificate used for Decryption is trusted. </t>
  </si>
  <si>
    <t xml:space="preserve">The CA certificate used for Decryption is not trusted. </t>
  </si>
  <si>
    <t>Set the CA Certificate(s):
Navigate to Device &gt; Certificate Management &gt; Certificates. Import the appropriate CA Certificates from any internal Certificate Authorities. 
Alternatively, generate a self-signed certificate for an internal CA on the firewall, and then import the root certificate for that CA into the trusted CA list of target clients. In an Active Directory environment this can be facilitated using a Group Policy.
Set the Certificate Profile needed for the SSL Forward Proxy:
Navigate to Device &gt; Certificate Management &gt; Certificate Profile.
Set the decryption profile to include the settings described in the SSL Forward Proxy guidance in this document.</t>
  </si>
  <si>
    <t>Ensure that the Certificate used for Decryption is Trusted. One method to achieve the recommended state is to execute the following:
Set the CA Certificate(s):
Navigate to Device &gt; Certificate Management &gt; Certificates. Import the appropriate CA Certificates from any internal Certificate Authorities. 
Alternatively, generate a self-signed certificate for an internal CA on the firewall, and then import the root certificate for that CA into the trusted CA list of target clients. In an Active Directory environment this can be facilitated using a Group Policy.
Set the Certificate Profile needed for the SSL Forward Proxy:
Navigate to Device &gt; Certificate Management &gt; Certificate Profile.
Set the decryption profile to include the settings described in the SSL Forward Proxy guidance in this document.</t>
  </si>
  <si>
    <t>To close this finding, please provide screenshot showing CA certificate used for Decryption is trusted with the agency's CAP.</t>
  </si>
  <si>
    <t>Change Log</t>
  </si>
  <si>
    <t>Version</t>
  </si>
  <si>
    <t>Date</t>
  </si>
  <si>
    <t>Description of Changes</t>
  </si>
  <si>
    <t>Author</t>
  </si>
  <si>
    <t>First Release</t>
  </si>
  <si>
    <t xml:space="preserve">Internal Revenue Service </t>
  </si>
  <si>
    <t>2.0</t>
  </si>
  <si>
    <t>Removed duplicative test cases, added test cases per latest Publication 1075, re-assigned issue codes and revised weighted risk formulas</t>
  </si>
  <si>
    <t>Added check FWGEN-37,FWGEN-38 and FWGEN-39, Minor Formatting Changes, AAA checks are now Manual and not required, Session terminations set to 30 minutes, account automated unlock set to 15 minutes, Issue code changes</t>
  </si>
  <si>
    <t>Updated issue code table</t>
  </si>
  <si>
    <t>Minor content update - firewall rules review updated to yearly. Clarified banner requirements. Multi-factor only needed for remote access.</t>
  </si>
  <si>
    <t>Internal Update</t>
  </si>
  <si>
    <t>03/031/2019</t>
  </si>
  <si>
    <t>Minor content updates</t>
  </si>
  <si>
    <t>03/031/2020</t>
  </si>
  <si>
    <t>Updated ASA test cases to CIS Cisco Benchmark v.4.1.0 and Updated issue code table</t>
  </si>
  <si>
    <t>Added CIS Check Point Firewall Benchmark v1.1.0, and Updated Gen Test Cases with Firewall Security Requirements Guide: Version 2, Release: 1 Benchmark Date: 22 Jan 2021, also combined PaloAlto 8-9 (retired 7) into the SCSEM, Updated based on IRS Publication 1075 (November 2021) Internal updates and Issue Code Table updates</t>
  </si>
  <si>
    <t>9/30/202</t>
  </si>
  <si>
    <t>Removed PaloAlto8.1 tab and added CIS Palo Alto Firewall 10 CIS Benchmark v1.0.0.</t>
  </si>
  <si>
    <t>Updated Gen Test Cases.</t>
  </si>
  <si>
    <t>Internal Updates</t>
  </si>
  <si>
    <t>9/30/203</t>
  </si>
  <si>
    <t>Added CIS Fortigate Benchmark v1.1.0, CIS Palo Alto Firewall 11 Benchmark v1.0.0, and Updated issue code table</t>
  </si>
  <si>
    <t xml:space="preserve">Test Case Tab </t>
  </si>
  <si>
    <t xml:space="preserve">Date </t>
  </si>
  <si>
    <t xml:space="preserve">Added a note or guidance that the test can be downgraded to moderate if the agency has a PIN of 6 digits or more, but they fail the following:
a. Minimum length of 8 digits or maximum length allowable by the device
b. Enforce complex sequences (e.g., 73961548 – no repeating digits and no sequential digits);  </t>
  </si>
  <si>
    <t>FWGEN-05, FWGEN-15, and FWGEN-27</t>
  </si>
  <si>
    <t>Updated NIST ID from SC-5 to SC-7.</t>
  </si>
  <si>
    <t>FWGEN-17, and CheckPoint-16</t>
  </si>
  <si>
    <t>Updated NIST ID from SC-24 to CM-6.</t>
  </si>
  <si>
    <t xml:space="preserve">Updated NIST ID from SC-24 to CM-6, and removed string: SRG | (See Below) from description. </t>
  </si>
  <si>
    <t>Updated NIST ID from AU-14 to AU-3</t>
  </si>
  <si>
    <t>ASA-28, ASA-29, ASA-30, and PaloAlto9-01</t>
  </si>
  <si>
    <t>Removed string: Section 9 | (See Below) from Remediation Statement.</t>
  </si>
  <si>
    <t>PaloAlto9-29, and PaloAlto10-29</t>
  </si>
  <si>
    <t>Updated NIST ID from SI-13 to AC-6</t>
  </si>
  <si>
    <t>PaloAlto9-30, PaloAlto9-31, PaloAlto10-30, and PaloAlto10-31</t>
  </si>
  <si>
    <t>Updated NIST ID from SI-13 to AC-18</t>
  </si>
  <si>
    <t>PaloAlto9-56, and PaloAlto10-56</t>
  </si>
  <si>
    <t>Updated NIST ID from SC-5 to CM-7.</t>
  </si>
  <si>
    <t>Removed and updated section 9.3.1.8 to with the correct reference in the new IRS 1075 Pub.</t>
  </si>
  <si>
    <t>FWGEN-04, FWGEN-05, FWGEN-06, FWGEN-07, FWGEN-08, FWGEN-09, and FWGEN-10</t>
  </si>
  <si>
    <t>FWGEN-04 An account management process has been implemented for user access
FWGEN-05 Accounts are reviewed periodically for proper privileges, and removed or suspended when no longer necessary
FWGEN-06 Authentication server is used for device administration.
FWGEN-07 Passwords are not allowed to be stored unencrypted in configuration files
FWGEN-08 Configure password settings to comply with IRS Publication 1075, requirements
FWGEN-09 Individual user accounts have been created for each authorized user, and no shared accounts are used
FWGEN-10 Configure the system to lock accounts after three consecutive failed authentication attempts</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</si>
  <si>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</si>
  <si>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</si>
  <si>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</si>
  <si>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</si>
  <si>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</si>
  <si>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</si>
  <si>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</si>
  <si>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</si>
  <si>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</si>
  <si>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</si>
  <si>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</si>
  <si>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</si>
  <si>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</si>
  <si>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</si>
  <si>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</si>
  <si>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</si>
  <si>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</si>
  <si>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</si>
  <si>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</si>
  <si>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</si>
  <si>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</si>
  <si>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</si>
  <si>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</si>
  <si>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</si>
  <si>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</si>
  <si>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</si>
  <si>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</si>
  <si>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</si>
  <si>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</si>
  <si>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</si>
  <si>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</si>
  <si>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</si>
  <si>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</si>
  <si>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</si>
  <si>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</si>
  <si>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</si>
  <si>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</si>
  <si>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</si>
  <si>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</si>
  <si>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</si>
  <si>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</si>
  <si>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</si>
  <si>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</si>
  <si>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</si>
  <si>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</si>
  <si>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</si>
  <si>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</si>
  <si>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</si>
  <si>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</si>
  <si>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</si>
  <si>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</si>
  <si>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</si>
  <si>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</si>
  <si>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</si>
  <si>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</si>
  <si>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</si>
  <si>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</si>
  <si>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</si>
  <si>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</si>
  <si>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</si>
  <si>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</si>
  <si>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</si>
  <si>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</si>
  <si>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</si>
  <si>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</si>
  <si>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</si>
  <si>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</si>
  <si>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</si>
  <si>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</si>
  <si>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Warning banner does not exist</t>
  </si>
  <si>
    <t>HAC39</t>
  </si>
  <si>
    <t>Access to wireless network exceeds acceptable range</t>
  </si>
  <si>
    <t>HAC40</t>
  </si>
  <si>
    <t>The system does not effectively utilize whitelists or ACLs</t>
  </si>
  <si>
    <t>Accounts are not removed or suspended when no longer necessary</t>
  </si>
  <si>
    <t>HAC42</t>
  </si>
  <si>
    <t>System configuration files are not stored securely</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</si>
  <si>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</si>
  <si>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</si>
  <si>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</si>
  <si>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</si>
  <si>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</si>
  <si>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</si>
  <si>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</si>
  <si>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</si>
  <si>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</si>
  <si>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</si>
  <si>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</si>
  <si>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</si>
  <si>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</si>
  <si>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</si>
  <si>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</si>
  <si>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</si>
  <si>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</si>
  <si>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</si>
  <si>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</si>
  <si>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</si>
  <si>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</si>
  <si>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</si>
  <si>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</si>
  <si>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</si>
  <si>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</si>
  <si>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</si>
  <si>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</si>
  <si>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</si>
  <si>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</si>
  <si>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</si>
  <si>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</si>
  <si>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</si>
  <si>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</si>
  <si>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</si>
  <si>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</si>
  <si>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</si>
  <si>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</si>
  <si>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</si>
  <si>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</si>
  <si>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</si>
  <si>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</si>
  <si>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</si>
  <si>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</si>
  <si>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</si>
  <si>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</si>
  <si>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</si>
  <si>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</si>
  <si>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</si>
  <si>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</si>
  <si>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</si>
  <si>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</si>
  <si>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</si>
  <si>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</si>
  <si>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</si>
  <si>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</si>
  <si>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</si>
  <si>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</si>
  <si>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</si>
  <si>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</si>
  <si>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</si>
  <si>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</si>
  <si>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</si>
  <si>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</si>
  <si>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</si>
  <si>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</si>
  <si>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</si>
  <si>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</si>
  <si>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</si>
  <si>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</si>
  <si>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</si>
  <si>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HAU3</t>
  </si>
  <si>
    <t>Audit logs are not being reviewed</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</si>
  <si>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</si>
  <si>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</si>
  <si>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</si>
  <si>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</si>
  <si>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</si>
  <si>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</si>
  <si>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Logs are not maintained on a centralized log server</t>
  </si>
  <si>
    <t>HAU9</t>
  </si>
  <si>
    <t>No log reduction system exists</t>
  </si>
  <si>
    <t>HAU100</t>
  </si>
  <si>
    <t>NTP is not properly implemented</t>
  </si>
  <si>
    <t>Audit records are not timestamped</t>
  </si>
  <si>
    <t>HAU13</t>
  </si>
  <si>
    <t>Audit records are not archived during VM rollback</t>
  </si>
  <si>
    <t>HAU14</t>
  </si>
  <si>
    <t>Remote access is not logged</t>
  </si>
  <si>
    <t>HAU15</t>
  </si>
  <si>
    <t>Verbose logging is not being performed on perimeter devices</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</si>
  <si>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</si>
  <si>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</si>
  <si>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</si>
  <si>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</si>
  <si>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</si>
  <si>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</si>
  <si>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</si>
  <si>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</si>
  <si>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</si>
  <si>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</si>
  <si>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</si>
  <si>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</si>
  <si>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</si>
  <si>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</si>
  <si>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</si>
  <si>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</si>
  <si>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</si>
  <si>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</si>
  <si>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</si>
  <si>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</si>
  <si>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</si>
  <si>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</si>
  <si>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</si>
  <si>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</si>
  <si>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</si>
  <si>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</si>
  <si>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</si>
  <si>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</si>
  <si>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</si>
  <si>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</si>
  <si>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</si>
  <si>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</si>
  <si>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</si>
  <si>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</si>
  <si>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</si>
  <si>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</si>
  <si>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</si>
  <si>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</si>
  <si>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</si>
  <si>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</si>
  <si>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</si>
  <si>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</si>
  <si>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</si>
  <si>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</si>
  <si>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</si>
  <si>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</si>
  <si>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</si>
  <si>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</si>
  <si>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</si>
  <si>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</si>
  <si>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</si>
  <si>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</si>
  <si>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</si>
  <si>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</si>
  <si>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</si>
  <si>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</si>
  <si>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</si>
  <si>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</si>
  <si>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</si>
  <si>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</si>
  <si>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</si>
  <si>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</si>
  <si>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</si>
  <si>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</si>
  <si>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</si>
  <si>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</si>
  <si>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</si>
  <si>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</si>
  <si>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</si>
  <si>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</si>
  <si>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</si>
  <si>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</si>
  <si>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</si>
  <si>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</si>
  <si>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</si>
  <si>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</si>
  <si>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</si>
  <si>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</si>
  <si>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</si>
  <si>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</si>
  <si>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</si>
  <si>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</si>
  <si>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</si>
  <si>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</si>
  <si>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</si>
  <si>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</si>
  <si>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</si>
  <si>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</si>
  <si>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</si>
  <si>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System is not monitored for changes from baseline</t>
  </si>
  <si>
    <t>HCM24</t>
  </si>
  <si>
    <t>Agency network diagram is not complete</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</si>
  <si>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</si>
  <si>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</si>
  <si>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</si>
  <si>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</si>
  <si>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</si>
  <si>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</si>
  <si>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</si>
  <si>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</si>
  <si>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</si>
  <si>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</si>
  <si>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</si>
  <si>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</si>
  <si>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</si>
  <si>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</si>
  <si>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</si>
  <si>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</si>
  <si>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</si>
  <si>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</si>
  <si>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</si>
  <si>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</si>
  <si>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</si>
  <si>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</si>
  <si>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</si>
  <si>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</si>
  <si>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</si>
  <si>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</si>
  <si>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</si>
  <si>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</si>
  <si>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</si>
  <si>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</si>
  <si>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</si>
  <si>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</si>
  <si>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</si>
  <si>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</si>
  <si>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</si>
  <si>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</si>
  <si>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</si>
  <si>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</si>
  <si>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</si>
  <si>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</si>
  <si>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</si>
  <si>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</si>
  <si>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</si>
  <si>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</si>
  <si>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</si>
  <si>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</si>
  <si>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</si>
  <si>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</si>
  <si>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</si>
  <si>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</si>
  <si>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</si>
  <si>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</si>
  <si>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</si>
  <si>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</si>
  <si>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</si>
  <si>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</si>
  <si>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</si>
  <si>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</si>
  <si>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</si>
  <si>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</si>
  <si>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</si>
  <si>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</si>
  <si>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</si>
  <si>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</si>
  <si>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</si>
  <si>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</si>
  <si>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</si>
  <si>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</si>
  <si>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</si>
  <si>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</si>
  <si>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</si>
  <si>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</si>
  <si>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</si>
  <si>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</si>
  <si>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</si>
  <si>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</si>
  <si>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</si>
  <si>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</si>
  <si>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</si>
  <si>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</si>
  <si>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</si>
  <si>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</si>
  <si>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</si>
  <si>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</si>
  <si>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</si>
  <si>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</si>
  <si>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</si>
  <si>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</si>
  <si>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</si>
  <si>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</si>
  <si>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</si>
  <si>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</si>
  <si>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</si>
  <si>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</si>
  <si>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</si>
  <si>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</si>
  <si>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</si>
  <si>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</si>
  <si>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</si>
  <si>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</si>
  <si>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</si>
  <si>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</si>
  <si>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</si>
  <si>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</si>
  <si>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</si>
  <si>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</si>
  <si>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</si>
  <si>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</si>
  <si>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</si>
  <si>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</si>
  <si>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</si>
  <si>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</si>
  <si>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</si>
  <si>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</si>
  <si>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</si>
  <si>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</si>
  <si>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</si>
  <si>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</si>
  <si>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</si>
  <si>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</si>
  <si>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</si>
  <si>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</si>
  <si>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</si>
  <si>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</si>
  <si>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</si>
  <si>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</si>
  <si>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</si>
  <si>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</si>
  <si>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</si>
  <si>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</si>
  <si>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</si>
  <si>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</si>
  <si>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</si>
  <si>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</si>
  <si>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</si>
  <si>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</si>
  <si>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</si>
  <si>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</si>
  <si>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</si>
  <si>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</si>
  <si>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</si>
  <si>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</si>
  <si>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</si>
  <si>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</si>
  <si>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</si>
  <si>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</si>
  <si>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</si>
  <si>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</si>
  <si>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</si>
  <si>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</si>
  <si>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</si>
  <si>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</si>
  <si>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</si>
  <si>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</si>
  <si>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</si>
  <si>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</si>
  <si>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HPW10</t>
  </si>
  <si>
    <t>Passwords are allowed to be stored</t>
  </si>
  <si>
    <t>HPW100</t>
  </si>
  <si>
    <t>Password transmission does not use strong cryptography</t>
  </si>
  <si>
    <t>Passwords do not meet complexity requirements</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</si>
  <si>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</si>
  <si>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</si>
  <si>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</si>
  <si>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</si>
  <si>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</si>
  <si>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</si>
  <si>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</si>
  <si>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</si>
  <si>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</si>
  <si>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</si>
  <si>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</si>
  <si>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</si>
  <si>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</si>
  <si>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</si>
  <si>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</si>
  <si>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</si>
  <si>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</si>
  <si>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</si>
  <si>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</si>
  <si>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</si>
  <si>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</si>
  <si>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</si>
  <si>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</si>
  <si>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</si>
  <si>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</si>
  <si>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</si>
  <si>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</si>
  <si>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</si>
  <si>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</si>
  <si>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</si>
  <si>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</si>
  <si>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</si>
  <si>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</si>
  <si>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</si>
  <si>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</si>
  <si>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</si>
  <si>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</si>
  <si>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</si>
  <si>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</si>
  <si>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</si>
  <si>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</si>
  <si>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</si>
  <si>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</si>
  <si>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</si>
  <si>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</si>
  <si>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</si>
  <si>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</si>
  <si>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</si>
  <si>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</si>
  <si>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</si>
  <si>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</si>
  <si>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</si>
  <si>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</si>
  <si>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</si>
  <si>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</si>
  <si>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</si>
  <si>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</si>
  <si>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</si>
  <si>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</si>
  <si>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</si>
  <si>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</si>
  <si>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</si>
  <si>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</si>
  <si>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</si>
  <si>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</si>
  <si>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</si>
  <si>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</si>
  <si>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</si>
  <si>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</si>
  <si>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</si>
  <si>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</si>
  <si>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</si>
  <si>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</si>
  <si>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</si>
  <si>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</si>
  <si>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</si>
  <si>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</si>
  <si>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</si>
  <si>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</si>
  <si>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</si>
  <si>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</si>
  <si>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</si>
  <si>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</si>
  <si>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</si>
  <si>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</si>
  <si>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</si>
  <si>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</si>
  <si>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</si>
  <si>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</si>
  <si>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</si>
  <si>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</si>
  <si>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</si>
  <si>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</si>
  <si>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</si>
  <si>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</si>
  <si>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</si>
  <si>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</si>
  <si>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</si>
  <si>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</si>
  <si>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</si>
  <si>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</si>
  <si>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</si>
  <si>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</si>
  <si>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</si>
  <si>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</si>
  <si>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</si>
  <si>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</si>
  <si>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</si>
  <si>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</si>
  <si>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</si>
  <si>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</si>
  <si>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</si>
  <si>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</si>
  <si>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</si>
  <si>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</si>
  <si>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</si>
  <si>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</si>
  <si>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</si>
  <si>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</si>
  <si>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</si>
  <si>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</si>
  <si>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</si>
  <si>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</si>
  <si>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</si>
  <si>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</si>
  <si>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</si>
  <si>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</si>
  <si>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</si>
  <si>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</si>
  <si>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</si>
  <si>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</si>
  <si>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</si>
  <si>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</si>
  <si>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</si>
  <si>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</si>
  <si>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</si>
  <si>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</si>
  <si>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</si>
  <si>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</si>
  <si>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</si>
  <si>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</si>
  <si>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</si>
  <si>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Denial of Service protection settings are not configured</t>
  </si>
  <si>
    <t>HSC18</t>
  </si>
  <si>
    <t>System communication authenticity is not guaranteed</t>
  </si>
  <si>
    <t>HSC20</t>
  </si>
  <si>
    <t>Publicly available systems contain FTI</t>
  </si>
  <si>
    <t>HSC21</t>
  </si>
  <si>
    <t>Number of logon sessions are not managed appropriately</t>
  </si>
  <si>
    <t>HSC22</t>
  </si>
  <si>
    <t>VPN termination point is not sufficient</t>
  </si>
  <si>
    <t>HSC23</t>
  </si>
  <si>
    <t>Site survey has not been performed</t>
  </si>
  <si>
    <t>Digital Signatures or PKI certificates are expired or revoked</t>
  </si>
  <si>
    <t>HSC25</t>
  </si>
  <si>
    <t>Network sessions do not timeout per Publication 1075 requirements</t>
  </si>
  <si>
    <t>HSC26</t>
  </si>
  <si>
    <t>Email policy is not sufficient</t>
  </si>
  <si>
    <t>Traffic inspection is not sufficient</t>
  </si>
  <si>
    <t>HSC28</t>
  </si>
  <si>
    <t>The network is not properly segmented</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</si>
  <si>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</si>
  <si>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</si>
  <si>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</si>
  <si>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</si>
  <si>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</si>
  <si>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</si>
  <si>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</si>
  <si>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</si>
  <si>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</si>
  <si>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</si>
  <si>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</si>
  <si>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</si>
  <si>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</si>
  <si>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</si>
  <si>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</si>
  <si>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</si>
  <si>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</si>
  <si>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</si>
  <si>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</si>
  <si>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</si>
  <si>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</si>
  <si>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</si>
  <si>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</si>
  <si>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</si>
  <si>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</si>
  <si>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</si>
  <si>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</si>
  <si>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</si>
  <si>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</si>
  <si>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</si>
  <si>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</si>
  <si>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</si>
  <si>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</si>
  <si>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System patch level is insufficient</t>
  </si>
  <si>
    <t>System is not monitored for threats</t>
  </si>
  <si>
    <t>HSI4</t>
  </si>
  <si>
    <t>No intrusion detection system exists</t>
  </si>
  <si>
    <t>HSI5</t>
  </si>
  <si>
    <t>OS files are not hashed to detect inappropriate changes</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</si>
  <si>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</si>
  <si>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</si>
  <si>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</si>
  <si>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</si>
  <si>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</si>
  <si>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</si>
  <si>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</si>
  <si>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</si>
  <si>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</si>
  <si>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</si>
  <si>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</si>
  <si>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</si>
  <si>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</si>
  <si>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</si>
  <si>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</si>
  <si>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</si>
  <si>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</si>
  <si>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</si>
  <si>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</si>
  <si>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</si>
  <si>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</si>
  <si>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</si>
  <si>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Antivirus is not configured appropriately</t>
  </si>
  <si>
    <t>HSI18</t>
  </si>
  <si>
    <t>VM rollbacks are conducted while connected to the network</t>
  </si>
  <si>
    <t>HSI19</t>
  </si>
  <si>
    <t>Data inputs are not being validated</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</si>
  <si>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</si>
  <si>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</si>
  <si>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</si>
  <si>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</si>
  <si>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</si>
  <si>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</si>
  <si>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</si>
  <si>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</si>
  <si>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</si>
  <si>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</si>
  <si>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</si>
  <si>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</si>
  <si>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</si>
  <si>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</si>
  <si>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</si>
  <si>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Security alerts are not disseminated to agency personnel</t>
  </si>
  <si>
    <t>HSI29</t>
  </si>
  <si>
    <t>Data inputs are from external sources</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</si>
  <si>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</si>
  <si>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</si>
  <si>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</si>
  <si>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</si>
  <si>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</si>
  <si>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</si>
  <si>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</si>
  <si>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A file integrity checking mechanism does not exist</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</si>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</sst>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6" x14ac:knownFonts="1">
    <font>
      <sz val="11"/>
      <color indexed="8"/>
      <name val="Calibri"/>
    </font>
    <font>
      <sz val="11"/>
      <color theme="1"/>
      <name val="Calibri"/>
      <family val="2"/>
      <scheme val="minor"/>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b/>
      <i/>
      <sz val="10"/>
      <name val="Arial"/>
      <family val="2"/>
    </font>
    <font>
      <sz val="11"/>
      <name val="Calibri"/>
      <family val="2"/>
    </font>
    <font>
      <b/>
      <u/>
      <sz val="10"/>
      <name val="Arial"/>
      <family val="2"/>
    </font>
    <font>
      <sz val="11"/>
      <color theme="1"/>
      <name val="Calibri"/>
      <family val="2"/>
      <scheme val="minor"/>
    </font>
    <font>
      <sz val="10"/>
      <color theme="1"/>
      <name val="Arial"/>
      <family val="2"/>
    </font>
    <font>
      <b/>
      <sz val="10"/>
      <color theme="1"/>
      <name val="Arial"/>
      <family val="2"/>
    </font>
    <font>
      <sz val="10"/>
      <color theme="1" tint="4.9989318521683403E-2"/>
      <name val="Arial"/>
      <family val="2"/>
    </font>
    <font>
      <sz val="8"/>
      <name val="Calibri"/>
      <family val="2"/>
    </font>
    <font>
      <sz val="10"/>
      <name val="Arial"/>
      <family val="2"/>
    </font>
    <font>
      <b/>
      <sz val="10"/>
      <color indexed="8"/>
      <name val="Arial"/>
      <family val="2"/>
    </font>
    <font>
      <b/>
      <sz val="10"/>
      <color rgb="FFFF0000"/>
      <name val="Arial"/>
      <family val="2"/>
    </font>
    <font>
      <sz val="10"/>
      <name val="Arial"/>
      <family val="2"/>
    </font>
    <font>
      <sz val="10"/>
      <color rgb="FF000000"/>
      <name val="Calibri"/>
      <family val="2"/>
    </font>
    <font>
      <b/>
      <sz val="11"/>
      <color rgb="FF000000"/>
      <name val="Calibri"/>
      <family val="2"/>
    </font>
    <font>
      <sz val="10"/>
      <name val="Arial"/>
    </font>
    <font>
      <sz val="12"/>
      <color rgb="FF000000"/>
      <name val="Calibri"/>
      <family val="2"/>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indexed="8"/>
      </patternFill>
    </fill>
    <fill>
      <patternFill patternType="solid">
        <fgColor rgb="FFD0CECE"/>
        <bgColor rgb="FF000000"/>
      </patternFill>
    </fill>
    <fill>
      <patternFill patternType="solid">
        <fgColor rgb="FFFFFFFF"/>
        <bgColor rgb="FF000000"/>
      </patternFill>
    </fill>
  </fills>
  <borders count="53">
    <border>
      <left/>
      <right/>
      <top/>
      <bottom/>
      <diagonal/>
    </border>
    <border>
      <left style="thin">
        <color indexed="63"/>
      </left>
      <right/>
      <top/>
      <bottom/>
      <diagonal/>
    </border>
    <border>
      <left/>
      <right style="thin">
        <color indexed="64"/>
      </right>
      <top/>
      <bottom/>
      <diagonal/>
    </border>
    <border>
      <left/>
      <right/>
      <top/>
      <bottom style="thin">
        <color indexed="63"/>
      </bottom>
      <diagonal/>
    </border>
    <border>
      <left/>
      <right style="thin">
        <color indexed="64"/>
      </right>
      <top/>
      <bottom style="thin">
        <color indexed="63"/>
      </bottom>
      <diagonal/>
    </border>
    <border>
      <left style="thin">
        <color indexed="63"/>
      </left>
      <right/>
      <top/>
      <bottom style="thin">
        <color indexed="63"/>
      </bottom>
      <diagonal/>
    </border>
    <border>
      <left/>
      <right style="thin">
        <color indexed="63"/>
      </right>
      <top/>
      <bottom style="thin">
        <color indexed="63"/>
      </bottom>
      <diagonal/>
    </border>
    <border>
      <left/>
      <right style="thin">
        <color indexed="63"/>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3"/>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theme="1" tint="0.24994659260841701"/>
      </left>
      <right/>
      <top style="thin">
        <color theme="1" tint="0.24994659260841701"/>
      </top>
      <bottom style="thin">
        <color theme="1" tint="0.24994659260841701"/>
      </bottom>
      <diagonal/>
    </border>
    <border>
      <left style="thin">
        <color indexed="63"/>
      </left>
      <right style="thin">
        <color indexed="63"/>
      </right>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right style="thin">
        <color indexed="63"/>
      </right>
      <top style="thin">
        <color indexed="63"/>
      </top>
      <bottom/>
      <diagonal/>
    </border>
    <border>
      <left/>
      <right style="thin">
        <color indexed="63"/>
      </right>
      <top style="thin">
        <color indexed="64"/>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3"/>
      </top>
      <bottom style="thin">
        <color indexed="64"/>
      </bottom>
      <diagonal/>
    </border>
    <border>
      <left/>
      <right/>
      <top style="thin">
        <color indexed="63"/>
      </top>
      <bottom style="thin">
        <color indexed="64"/>
      </bottom>
      <diagonal/>
    </border>
    <border>
      <left style="thin">
        <color indexed="64"/>
      </left>
      <right style="thin">
        <color indexed="63"/>
      </right>
      <top style="thin">
        <color indexed="63"/>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3">
    <xf numFmtId="0" fontId="0" fillId="0" borderId="0" applyFill="0" applyProtection="0"/>
    <xf numFmtId="0" fontId="4" fillId="0" borderId="0"/>
    <xf numFmtId="0" fontId="4" fillId="0" borderId="0"/>
    <xf numFmtId="0" fontId="13" fillId="0" borderId="0"/>
    <xf numFmtId="0" fontId="4" fillId="0" borderId="0"/>
    <xf numFmtId="0" fontId="4" fillId="0" borderId="0"/>
    <xf numFmtId="0" fontId="2" fillId="0" borderId="0" applyFill="0" applyProtection="0"/>
    <xf numFmtId="0" fontId="4" fillId="0" borderId="0"/>
    <xf numFmtId="0" fontId="1" fillId="0" borderId="0"/>
    <xf numFmtId="0" fontId="6" fillId="0" borderId="0"/>
    <xf numFmtId="0" fontId="2" fillId="0" borderId="0" applyFill="0" applyProtection="0"/>
    <xf numFmtId="0" fontId="18" fillId="0" borderId="0"/>
    <xf numFmtId="0" fontId="21" fillId="0" borderId="0"/>
  </cellStyleXfs>
  <cellXfs count="369">
    <xf numFmtId="0" fontId="0" fillId="0" borderId="0" xfId="0" applyFill="1" applyProtection="1"/>
    <xf numFmtId="0" fontId="0" fillId="0" borderId="0" xfId="0" applyProtection="1"/>
    <xf numFmtId="0" fontId="3" fillId="2" borderId="1" xfId="0" applyFont="1" applyFill="1" applyBorder="1" applyProtection="1"/>
    <xf numFmtId="0" fontId="5" fillId="2" borderId="0" xfId="0" applyFont="1" applyFill="1" applyProtection="1"/>
    <xf numFmtId="0" fontId="5" fillId="2" borderId="2" xfId="0" applyFont="1" applyFill="1" applyBorder="1" applyProtection="1"/>
    <xf numFmtId="0" fontId="14" fillId="2" borderId="1" xfId="0" applyFont="1" applyFill="1" applyBorder="1" applyProtection="1"/>
    <xf numFmtId="0" fontId="4" fillId="2" borderId="0" xfId="0" applyFont="1" applyFill="1" applyProtection="1"/>
    <xf numFmtId="0" fontId="4" fillId="2" borderId="2" xfId="0" applyFont="1" applyFill="1" applyBorder="1" applyProtection="1"/>
    <xf numFmtId="0" fontId="4" fillId="2" borderId="3" xfId="0" applyFont="1" applyFill="1" applyBorder="1" applyProtection="1"/>
    <xf numFmtId="0" fontId="4" fillId="2" borderId="4" xfId="0" applyFont="1" applyFill="1" applyBorder="1" applyProtection="1"/>
    <xf numFmtId="0" fontId="4" fillId="3" borderId="1" xfId="0" applyFont="1" applyFill="1" applyBorder="1" applyAlignment="1" applyProtection="1">
      <alignment vertical="top"/>
    </xf>
    <xf numFmtId="0" fontId="0" fillId="3" borderId="0" xfId="0" applyFill="1" applyAlignment="1" applyProtection="1">
      <alignment vertical="top"/>
    </xf>
    <xf numFmtId="0" fontId="0" fillId="3" borderId="2" xfId="0" applyFill="1" applyBorder="1" applyAlignment="1" applyProtection="1">
      <alignment vertical="top"/>
    </xf>
    <xf numFmtId="0" fontId="0" fillId="3" borderId="5" xfId="0" applyFill="1" applyBorder="1" applyAlignment="1" applyProtection="1">
      <alignment vertical="top"/>
    </xf>
    <xf numFmtId="0" fontId="0" fillId="3" borderId="3" xfId="0" applyFill="1" applyBorder="1" applyAlignment="1" applyProtection="1">
      <alignment vertical="top"/>
    </xf>
    <xf numFmtId="0" fontId="0" fillId="3" borderId="4" xfId="0" applyFill="1" applyBorder="1" applyAlignment="1" applyProtection="1">
      <alignment vertical="top"/>
    </xf>
    <xf numFmtId="0" fontId="0" fillId="0" borderId="0" xfId="0"/>
    <xf numFmtId="0" fontId="4" fillId="0" borderId="0" xfId="0" applyFont="1" applyFill="1" applyProtection="1"/>
    <xf numFmtId="0" fontId="7" fillId="6" borderId="5" xfId="0" applyFont="1" applyFill="1" applyBorder="1" applyAlignment="1" applyProtection="1">
      <alignment vertical="top"/>
    </xf>
    <xf numFmtId="0" fontId="7" fillId="6" borderId="3" xfId="0" applyFont="1" applyFill="1" applyBorder="1" applyAlignment="1" applyProtection="1">
      <alignment vertical="top"/>
    </xf>
    <xf numFmtId="0" fontId="7" fillId="6" borderId="6" xfId="0" applyFont="1" applyFill="1" applyBorder="1" applyAlignment="1" applyProtection="1">
      <alignment vertical="top"/>
    </xf>
    <xf numFmtId="0" fontId="7" fillId="6" borderId="1" xfId="0" applyFont="1" applyFill="1" applyBorder="1" applyAlignment="1" applyProtection="1">
      <alignment vertical="top"/>
    </xf>
    <xf numFmtId="0" fontId="7" fillId="6" borderId="0" xfId="0" applyFont="1" applyFill="1" applyAlignment="1" applyProtection="1">
      <alignment vertical="top"/>
    </xf>
    <xf numFmtId="0" fontId="7" fillId="6" borderId="7" xfId="0" applyFont="1" applyFill="1" applyBorder="1" applyAlignment="1" applyProtection="1">
      <alignment vertical="top"/>
    </xf>
    <xf numFmtId="0" fontId="4" fillId="0" borderId="8" xfId="0" applyFont="1" applyFill="1" applyBorder="1" applyAlignment="1" applyProtection="1">
      <alignment horizontal="left" vertical="top" wrapText="1"/>
      <protection locked="0"/>
    </xf>
    <xf numFmtId="0" fontId="0" fillId="9" borderId="0" xfId="0" applyFill="1"/>
    <xf numFmtId="0" fontId="7" fillId="9" borderId="0" xfId="0" applyFont="1" applyFill="1" applyAlignment="1">
      <alignment vertical="center"/>
    </xf>
    <xf numFmtId="0" fontId="4" fillId="9" borderId="0" xfId="0" applyFont="1" applyFill="1" applyAlignment="1">
      <alignment vertical="top"/>
    </xf>
    <xf numFmtId="0" fontId="7" fillId="9" borderId="9" xfId="0" applyFont="1" applyFill="1" applyBorder="1"/>
    <xf numFmtId="0" fontId="8" fillId="9" borderId="9" xfId="0" applyFont="1" applyFill="1" applyBorder="1" applyAlignment="1">
      <alignment vertical="top"/>
    </xf>
    <xf numFmtId="0" fontId="9" fillId="5" borderId="10" xfId="0" applyFont="1" applyFill="1" applyBorder="1" applyAlignment="1">
      <alignment horizontal="center" vertical="center" wrapText="1"/>
    </xf>
    <xf numFmtId="0" fontId="8" fillId="9" borderId="0" xfId="0" applyFont="1" applyFill="1" applyAlignment="1">
      <alignment vertical="top"/>
    </xf>
    <xf numFmtId="0" fontId="0" fillId="9" borderId="9" xfId="0" applyFill="1" applyBorder="1"/>
    <xf numFmtId="0" fontId="9" fillId="5" borderId="11" xfId="0" applyFont="1" applyFill="1" applyBorder="1" applyAlignment="1">
      <alignment horizontal="center" vertical="center"/>
    </xf>
    <xf numFmtId="0" fontId="9" fillId="9" borderId="0" xfId="0" applyFont="1" applyFill="1" applyAlignment="1">
      <alignment horizontal="center" vertical="center"/>
    </xf>
    <xf numFmtId="0" fontId="8" fillId="9" borderId="0" xfId="0" applyFont="1" applyFill="1" applyAlignment="1">
      <alignment vertical="top" wrapText="1"/>
    </xf>
    <xf numFmtId="0" fontId="4" fillId="0" borderId="8" xfId="0" applyFont="1" applyBorder="1" applyAlignment="1">
      <alignment horizontal="center" vertical="center"/>
    </xf>
    <xf numFmtId="0" fontId="0" fillId="9" borderId="0" xfId="0" applyFill="1" applyProtection="1"/>
    <xf numFmtId="0" fontId="6" fillId="0" borderId="0" xfId="0" applyFont="1" applyFill="1" applyAlignment="1" applyProtection="1">
      <alignment vertical="top"/>
    </xf>
    <xf numFmtId="0" fontId="7" fillId="5" borderId="8" xfId="0" applyFont="1" applyFill="1" applyBorder="1" applyAlignment="1" applyProtection="1">
      <alignment vertical="top" wrapText="1"/>
      <protection locked="0"/>
    </xf>
    <xf numFmtId="0" fontId="4" fillId="0" borderId="8" xfId="0" applyFont="1" applyFill="1" applyBorder="1" applyAlignment="1">
      <alignment horizontal="left" vertical="top" wrapText="1"/>
    </xf>
    <xf numFmtId="0" fontId="4" fillId="0" borderId="8" xfId="1" applyBorder="1" applyAlignment="1">
      <alignment horizontal="left" vertical="top" wrapText="1"/>
    </xf>
    <xf numFmtId="0" fontId="4" fillId="0" borderId="8" xfId="1" applyBorder="1" applyAlignment="1">
      <alignment horizontal="center" vertical="top"/>
    </xf>
    <xf numFmtId="0" fontId="4" fillId="0" borderId="8" xfId="0" applyFont="1" applyFill="1" applyBorder="1" applyAlignment="1">
      <alignment vertical="top" wrapText="1"/>
    </xf>
    <xf numFmtId="0" fontId="6" fillId="3" borderId="0" xfId="0" applyFont="1" applyFill="1" applyProtection="1"/>
    <xf numFmtId="0" fontId="0" fillId="0" borderId="0" xfId="0" applyAlignment="1" applyProtection="1">
      <alignment horizontal="left"/>
    </xf>
    <xf numFmtId="0" fontId="0" fillId="0" borderId="0" xfId="0" applyProtection="1">
      <protection locked="0"/>
    </xf>
    <xf numFmtId="0" fontId="4" fillId="0" borderId="0" xfId="0" applyFont="1" applyProtection="1">
      <protection locked="0"/>
    </xf>
    <xf numFmtId="10" fontId="6" fillId="0" borderId="0" xfId="0" applyNumberFormat="1" applyFont="1" applyFill="1" applyAlignment="1" applyProtection="1">
      <alignment vertical="top" wrapText="1"/>
    </xf>
    <xf numFmtId="0" fontId="6" fillId="0" borderId="0" xfId="0" applyFont="1" applyFill="1" applyAlignment="1" applyProtection="1">
      <alignment vertical="top" wrapText="1"/>
    </xf>
    <xf numFmtId="0" fontId="6" fillId="0" borderId="0" xfId="0" applyFont="1" applyFill="1" applyAlignment="1" applyProtection="1">
      <alignment horizontal="center" vertical="top"/>
    </xf>
    <xf numFmtId="0" fontId="0" fillId="9" borderId="2" xfId="0" applyFill="1" applyBorder="1" applyProtection="1"/>
    <xf numFmtId="0" fontId="4" fillId="9" borderId="0" xfId="0" applyFont="1" applyFill="1" applyAlignment="1">
      <alignment vertical="center"/>
    </xf>
    <xf numFmtId="0" fontId="4" fillId="9" borderId="3" xfId="0" applyFont="1" applyFill="1" applyBorder="1" applyAlignment="1" applyProtection="1">
      <alignment horizontal="center" vertical="top"/>
    </xf>
    <xf numFmtId="0" fontId="4" fillId="9" borderId="5" xfId="0" applyFont="1" applyFill="1" applyBorder="1" applyAlignment="1" applyProtection="1">
      <alignment vertical="top"/>
    </xf>
    <xf numFmtId="0" fontId="4" fillId="9" borderId="3" xfId="0" applyFont="1" applyFill="1" applyBorder="1" applyAlignment="1" applyProtection="1">
      <alignment vertical="top"/>
    </xf>
    <xf numFmtId="0" fontId="4" fillId="9" borderId="6" xfId="0" applyFont="1" applyFill="1" applyBorder="1" applyAlignment="1" applyProtection="1">
      <alignment vertical="top"/>
    </xf>
    <xf numFmtId="0" fontId="4" fillId="9" borderId="1" xfId="0" applyFont="1" applyFill="1" applyBorder="1" applyAlignment="1" applyProtection="1">
      <alignment vertical="top"/>
    </xf>
    <xf numFmtId="0" fontId="4" fillId="9" borderId="0" xfId="0" applyFont="1" applyFill="1" applyAlignment="1" applyProtection="1">
      <alignment vertical="top"/>
    </xf>
    <xf numFmtId="0" fontId="4" fillId="9" borderId="7" xfId="0" applyFont="1" applyFill="1" applyBorder="1" applyAlignment="1" applyProtection="1">
      <alignment vertical="top"/>
    </xf>
    <xf numFmtId="0" fontId="7" fillId="6" borderId="9" xfId="0" applyFont="1" applyFill="1" applyBorder="1" applyAlignment="1" applyProtection="1">
      <alignment vertical="top"/>
    </xf>
    <xf numFmtId="0" fontId="7" fillId="6" borderId="2" xfId="0" applyFont="1" applyFill="1" applyBorder="1" applyAlignment="1" applyProtection="1">
      <alignment vertical="top"/>
    </xf>
    <xf numFmtId="0" fontId="7" fillId="9" borderId="9" xfId="0" applyFont="1" applyFill="1" applyBorder="1" applyAlignment="1">
      <alignment vertical="center"/>
    </xf>
    <xf numFmtId="0" fontId="7" fillId="9" borderId="2" xfId="0" applyFont="1" applyFill="1" applyBorder="1" applyAlignment="1">
      <alignment vertical="center"/>
    </xf>
    <xf numFmtId="0" fontId="4" fillId="9" borderId="9" xfId="0" applyFont="1" applyFill="1" applyBorder="1" applyAlignment="1">
      <alignment vertical="top"/>
    </xf>
    <xf numFmtId="0" fontId="4" fillId="9" borderId="2" xfId="0" applyFont="1" applyFill="1" applyBorder="1" applyAlignment="1">
      <alignment vertical="top"/>
    </xf>
    <xf numFmtId="0" fontId="4" fillId="9" borderId="12" xfId="0" applyFont="1" applyFill="1" applyBorder="1" applyAlignment="1">
      <alignment vertical="top"/>
    </xf>
    <xf numFmtId="0" fontId="4" fillId="9" borderId="13" xfId="0" applyFont="1" applyFill="1" applyBorder="1" applyAlignment="1">
      <alignment vertical="top"/>
    </xf>
    <xf numFmtId="0" fontId="4" fillId="9" borderId="14" xfId="0" applyFont="1" applyFill="1" applyBorder="1" applyAlignment="1">
      <alignment vertical="top"/>
    </xf>
    <xf numFmtId="9" fontId="10" fillId="0" borderId="8" xfId="0" applyNumberFormat="1" applyFont="1" applyBorder="1" applyAlignment="1">
      <alignment horizontal="center"/>
    </xf>
    <xf numFmtId="0" fontId="10" fillId="0" borderId="8" xfId="0" applyFont="1" applyBorder="1" applyAlignment="1">
      <alignment horizontal="center"/>
    </xf>
    <xf numFmtId="0" fontId="4" fillId="0" borderId="8" xfId="0" applyFont="1" applyBorder="1" applyAlignment="1" applyProtection="1">
      <alignment horizontal="left" vertical="top" wrapText="1"/>
      <protection locked="0"/>
    </xf>
    <xf numFmtId="0" fontId="4" fillId="0" borderId="8" xfId="0" applyFont="1" applyFill="1" applyBorder="1" applyAlignment="1" applyProtection="1">
      <alignment horizontal="left" vertical="top" wrapText="1"/>
    </xf>
    <xf numFmtId="0" fontId="4" fillId="2" borderId="1" xfId="0" applyFont="1" applyFill="1" applyBorder="1" applyProtection="1"/>
    <xf numFmtId="0" fontId="11" fillId="2" borderId="5" xfId="0" applyFont="1" applyFill="1" applyBorder="1" applyProtection="1"/>
    <xf numFmtId="0" fontId="11" fillId="9" borderId="0" xfId="0" applyFont="1" applyFill="1" applyProtection="1"/>
    <xf numFmtId="0" fontId="7" fillId="6" borderId="12" xfId="0" applyFont="1" applyFill="1" applyBorder="1" applyAlignment="1" applyProtection="1">
      <alignment vertical="top"/>
    </xf>
    <xf numFmtId="0" fontId="7" fillId="6" borderId="13" xfId="0" applyFont="1" applyFill="1" applyBorder="1" applyAlignment="1" applyProtection="1">
      <alignment vertical="top"/>
    </xf>
    <xf numFmtId="0" fontId="7" fillId="6" borderId="14" xfId="0" applyFont="1" applyFill="1" applyBorder="1" applyAlignment="1" applyProtection="1">
      <alignment vertical="top"/>
    </xf>
    <xf numFmtId="0" fontId="4" fillId="0" borderId="8" xfId="0" applyFont="1" applyBorder="1" applyAlignment="1" applyProtection="1">
      <alignment vertical="top" wrapText="1"/>
      <protection locked="0"/>
    </xf>
    <xf numFmtId="0" fontId="4" fillId="0" borderId="8" xfId="0" applyFont="1" applyFill="1" applyBorder="1" applyAlignment="1" applyProtection="1">
      <alignment vertical="top" wrapText="1"/>
    </xf>
    <xf numFmtId="0" fontId="4" fillId="3" borderId="0" xfId="0" applyFont="1" applyFill="1" applyProtection="1"/>
    <xf numFmtId="0" fontId="4" fillId="8" borderId="0" xfId="0" applyFont="1" applyFill="1" applyAlignment="1" applyProtection="1">
      <alignment vertical="top"/>
    </xf>
    <xf numFmtId="0" fontId="4" fillId="9" borderId="8" xfId="0" applyFont="1" applyFill="1" applyBorder="1" applyAlignment="1" applyProtection="1">
      <alignment vertical="top" wrapText="1"/>
    </xf>
    <xf numFmtId="0" fontId="4" fillId="9" borderId="8" xfId="0" applyFont="1" applyFill="1" applyBorder="1" applyAlignment="1" applyProtection="1">
      <alignment horizontal="left" vertical="top" wrapText="1"/>
    </xf>
    <xf numFmtId="0" fontId="4" fillId="0" borderId="0" xfId="0" applyFont="1" applyFill="1" applyAlignment="1" applyProtection="1">
      <alignment vertical="top"/>
    </xf>
    <xf numFmtId="10" fontId="4" fillId="0" borderId="0" xfId="0" applyNumberFormat="1" applyFont="1" applyFill="1" applyAlignment="1" applyProtection="1">
      <alignment vertical="top" wrapText="1"/>
    </xf>
    <xf numFmtId="0" fontId="4" fillId="0" borderId="0" xfId="0" applyFont="1" applyFill="1" applyAlignment="1" applyProtection="1">
      <alignment vertical="top" wrapText="1"/>
    </xf>
    <xf numFmtId="0" fontId="11" fillId="0" borderId="0" xfId="0" applyFont="1" applyProtection="1">
      <protection locked="0"/>
    </xf>
    <xf numFmtId="0" fontId="2" fillId="9" borderId="0" xfId="0" applyFont="1" applyFill="1" applyProtection="1"/>
    <xf numFmtId="0" fontId="0" fillId="9" borderId="2" xfId="0" applyFill="1" applyBorder="1"/>
    <xf numFmtId="0" fontId="0" fillId="9" borderId="12" xfId="0" applyFill="1" applyBorder="1"/>
    <xf numFmtId="0" fontId="0" fillId="9" borderId="13" xfId="0" applyFill="1" applyBorder="1"/>
    <xf numFmtId="0" fontId="0" fillId="9" borderId="14" xfId="0" applyFill="1" applyBorder="1"/>
    <xf numFmtId="0" fontId="4" fillId="9" borderId="0" xfId="0" applyFont="1" applyFill="1" applyProtection="1"/>
    <xf numFmtId="0" fontId="4" fillId="9" borderId="8" xfId="3" applyFont="1" applyFill="1" applyBorder="1" applyAlignment="1">
      <alignment vertical="top" wrapText="1"/>
    </xf>
    <xf numFmtId="0" fontId="4" fillId="0" borderId="8" xfId="0" applyFont="1" applyFill="1" applyBorder="1" applyAlignment="1" applyProtection="1">
      <alignment vertical="top" wrapText="1"/>
      <protection locked="0"/>
    </xf>
    <xf numFmtId="0" fontId="4" fillId="0" borderId="8" xfId="0" applyFont="1" applyBorder="1" applyAlignment="1">
      <alignment horizontal="center" vertical="center" wrapText="1"/>
    </xf>
    <xf numFmtId="0" fontId="0" fillId="0" borderId="2" xfId="0" applyFill="1" applyBorder="1" applyProtection="1"/>
    <xf numFmtId="0" fontId="0" fillId="0" borderId="2" xfId="0" applyBorder="1" applyProtection="1"/>
    <xf numFmtId="0" fontId="0" fillId="9" borderId="0" xfId="0" applyFill="1" applyAlignment="1">
      <alignment wrapText="1"/>
    </xf>
    <xf numFmtId="0" fontId="0" fillId="0" borderId="0" xfId="0" applyAlignment="1">
      <alignment wrapText="1"/>
    </xf>
    <xf numFmtId="0" fontId="0" fillId="0" borderId="0" xfId="0" applyFill="1" applyAlignment="1">
      <alignment wrapText="1"/>
    </xf>
    <xf numFmtId="49" fontId="0" fillId="9" borderId="0" xfId="0" applyNumberFormat="1" applyFill="1" applyAlignment="1">
      <alignment wrapText="1"/>
    </xf>
    <xf numFmtId="49" fontId="0" fillId="0" borderId="0" xfId="0" applyNumberFormat="1" applyAlignment="1">
      <alignment wrapText="1"/>
    </xf>
    <xf numFmtId="0" fontId="4" fillId="9" borderId="0" xfId="2" applyFill="1"/>
    <xf numFmtId="0" fontId="4" fillId="0" borderId="0" xfId="2"/>
    <xf numFmtId="14" fontId="4" fillId="0" borderId="8" xfId="1" applyNumberFormat="1" applyBorder="1" applyAlignment="1">
      <alignment horizontal="left" vertical="top" wrapText="1"/>
    </xf>
    <xf numFmtId="0" fontId="4" fillId="0" borderId="8" xfId="0" applyFont="1" applyBorder="1" applyAlignment="1">
      <alignment horizontal="left" vertical="top" wrapText="1"/>
    </xf>
    <xf numFmtId="0" fontId="6" fillId="0" borderId="8" xfId="0" applyFont="1" applyFill="1" applyBorder="1" applyAlignment="1" applyProtection="1">
      <alignment vertical="top" wrapText="1"/>
      <protection locked="0"/>
    </xf>
    <xf numFmtId="0" fontId="4" fillId="0" borderId="8" xfId="3" applyFont="1" applyBorder="1" applyAlignment="1">
      <alignment vertical="top" wrapText="1"/>
    </xf>
    <xf numFmtId="0" fontId="7" fillId="7" borderId="8" xfId="0" applyFont="1" applyFill="1" applyBorder="1" applyAlignment="1" applyProtection="1">
      <alignment horizontal="left" vertical="top" wrapText="1"/>
    </xf>
    <xf numFmtId="0" fontId="16" fillId="0" borderId="0" xfId="1" applyFont="1" applyAlignment="1">
      <alignment vertical="top" wrapText="1"/>
    </xf>
    <xf numFmtId="0" fontId="4" fillId="0" borderId="16" xfId="3" applyFont="1" applyBorder="1" applyAlignment="1">
      <alignment vertical="top" wrapText="1"/>
    </xf>
    <xf numFmtId="0" fontId="4" fillId="0" borderId="8" xfId="4" applyBorder="1" applyAlignment="1">
      <alignment vertical="top" wrapText="1"/>
    </xf>
    <xf numFmtId="0" fontId="4" fillId="9" borderId="8" xfId="4" applyFill="1" applyBorder="1" applyAlignment="1">
      <alignment vertical="top" wrapText="1"/>
    </xf>
    <xf numFmtId="0" fontId="4" fillId="0" borderId="8" xfId="1" applyBorder="1" applyAlignment="1">
      <alignment vertical="top" wrapText="1"/>
    </xf>
    <xf numFmtId="0" fontId="4" fillId="0" borderId="17" xfId="0" applyFont="1" applyFill="1" applyBorder="1" applyAlignment="1" applyProtection="1">
      <alignment vertical="top" wrapText="1"/>
      <protection locked="0"/>
    </xf>
    <xf numFmtId="49" fontId="4" fillId="0" borderId="8" xfId="0" applyNumberFormat="1" applyFont="1" applyBorder="1" applyAlignment="1">
      <alignment vertical="top" wrapText="1"/>
    </xf>
    <xf numFmtId="10" fontId="4" fillId="0" borderId="8" xfId="0" applyNumberFormat="1" applyFont="1" applyFill="1" applyBorder="1" applyAlignment="1" applyProtection="1">
      <alignment horizontal="left" vertical="top" wrapText="1"/>
    </xf>
    <xf numFmtId="0" fontId="16" fillId="0" borderId="8" xfId="0" applyFont="1" applyFill="1" applyBorder="1" applyAlignment="1" applyProtection="1">
      <alignment horizontal="left" vertical="top" wrapText="1"/>
    </xf>
    <xf numFmtId="0" fontId="4" fillId="9" borderId="8" xfId="1" applyFill="1" applyBorder="1" applyAlignment="1" applyProtection="1">
      <alignment vertical="top" wrapText="1"/>
      <protection locked="0"/>
    </xf>
    <xf numFmtId="0" fontId="4" fillId="0" borderId="8" xfId="4" applyBorder="1" applyAlignment="1">
      <alignment horizontal="left" vertical="top" wrapText="1"/>
    </xf>
    <xf numFmtId="0" fontId="4" fillId="0" borderId="8" xfId="8" applyFont="1" applyBorder="1" applyAlignment="1">
      <alignment vertical="top" wrapText="1"/>
    </xf>
    <xf numFmtId="0" fontId="16" fillId="0" borderId="8" xfId="1" applyFont="1" applyBorder="1" applyAlignment="1">
      <alignment horizontal="left" vertical="top" wrapText="1"/>
    </xf>
    <xf numFmtId="0" fontId="4" fillId="0" borderId="8" xfId="6" applyFont="1" applyFill="1" applyBorder="1" applyAlignment="1" applyProtection="1">
      <alignment horizontal="left" vertical="top" wrapText="1"/>
    </xf>
    <xf numFmtId="10" fontId="4" fillId="0" borderId="8" xfId="6" applyNumberFormat="1" applyFont="1" applyFill="1" applyBorder="1" applyAlignment="1" applyProtection="1">
      <alignment horizontal="left" vertical="top" wrapText="1"/>
    </xf>
    <xf numFmtId="0" fontId="16" fillId="0" borderId="8" xfId="0" applyFont="1" applyFill="1" applyBorder="1" applyAlignment="1">
      <alignment horizontal="left" vertical="top" wrapText="1"/>
    </xf>
    <xf numFmtId="0" fontId="4" fillId="0" borderId="0" xfId="0" applyFont="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9" borderId="8" xfId="1" applyFill="1" applyBorder="1" applyAlignment="1">
      <alignment horizontal="left" vertical="top" wrapText="1"/>
    </xf>
    <xf numFmtId="0" fontId="4" fillId="0" borderId="8" xfId="1" applyBorder="1" applyAlignment="1" applyProtection="1">
      <alignment vertical="top" wrapText="1"/>
      <protection locked="0"/>
    </xf>
    <xf numFmtId="0" fontId="4" fillId="0" borderId="2" xfId="1" applyBorder="1" applyAlignment="1">
      <alignment horizontal="center" vertical="top"/>
    </xf>
    <xf numFmtId="0" fontId="4" fillId="9" borderId="8" xfId="8" applyFont="1" applyFill="1" applyBorder="1" applyAlignment="1">
      <alignment vertical="top" wrapText="1"/>
    </xf>
    <xf numFmtId="0" fontId="6" fillId="0" borderId="8" xfId="0" applyFont="1" applyFill="1" applyBorder="1" applyAlignment="1" applyProtection="1">
      <alignment vertical="top" wrapText="1"/>
    </xf>
    <xf numFmtId="0" fontId="4" fillId="3" borderId="0" xfId="0" applyFont="1" applyFill="1" applyAlignment="1" applyProtection="1">
      <alignment horizontal="left" vertical="center"/>
    </xf>
    <xf numFmtId="0" fontId="4" fillId="0" borderId="8" xfId="4" applyBorder="1" applyAlignment="1" applyProtection="1">
      <alignment horizontal="left" vertical="top" wrapText="1"/>
      <protection locked="0"/>
    </xf>
    <xf numFmtId="0" fontId="4" fillId="0" borderId="17" xfId="1" applyBorder="1" applyAlignment="1" applyProtection="1">
      <alignment horizontal="left" vertical="top" wrapText="1"/>
      <protection locked="0"/>
    </xf>
    <xf numFmtId="0" fontId="4" fillId="0" borderId="17" xfId="0" applyFont="1" applyFill="1" applyBorder="1" applyAlignment="1" applyProtection="1">
      <alignment horizontal="left" vertical="top" wrapText="1"/>
      <protection locked="0"/>
    </xf>
    <xf numFmtId="0" fontId="4" fillId="0" borderId="8" xfId="10" applyFont="1" applyFill="1" applyBorder="1" applyAlignment="1">
      <alignment horizontal="left" vertical="top" wrapText="1"/>
    </xf>
    <xf numFmtId="0" fontId="18" fillId="0" borderId="0" xfId="11"/>
    <xf numFmtId="0" fontId="18" fillId="0" borderId="0" xfId="11" applyAlignment="1">
      <alignment horizontal="left" vertical="top"/>
    </xf>
    <xf numFmtId="0" fontId="4" fillId="0" borderId="0" xfId="11" applyFont="1" applyAlignment="1">
      <alignment horizontal="left" vertical="top"/>
    </xf>
    <xf numFmtId="0" fontId="6" fillId="0" borderId="11" xfId="11" applyFont="1" applyBorder="1" applyAlignment="1">
      <alignment horizontal="left" vertical="top" wrapText="1"/>
    </xf>
    <xf numFmtId="0" fontId="6" fillId="8" borderId="15" xfId="11" applyFont="1" applyFill="1" applyBorder="1" applyAlignment="1">
      <alignment horizontal="left" vertical="top" wrapText="1"/>
    </xf>
    <xf numFmtId="0" fontId="4" fillId="0" borderId="8" xfId="11" applyFont="1" applyBorder="1" applyAlignment="1" applyProtection="1">
      <alignment horizontal="left" vertical="top" wrapText="1"/>
      <protection locked="0"/>
    </xf>
    <xf numFmtId="0" fontId="14" fillId="9" borderId="8" xfId="11" applyFont="1" applyFill="1" applyBorder="1" applyAlignment="1">
      <alignment horizontal="left" vertical="top" wrapText="1"/>
    </xf>
    <xf numFmtId="0" fontId="6" fillId="0" borderId="8" xfId="11" applyFont="1" applyBorder="1" applyAlignment="1">
      <alignment horizontal="left" vertical="top" wrapText="1"/>
    </xf>
    <xf numFmtId="0" fontId="4" fillId="9" borderId="8" xfId="11" applyFont="1" applyFill="1" applyBorder="1" applyAlignment="1">
      <alignment horizontal="left" vertical="top" wrapText="1"/>
    </xf>
    <xf numFmtId="0" fontId="4" fillId="0" borderId="8" xfId="11" applyFont="1" applyBorder="1" applyAlignment="1">
      <alignment horizontal="left" vertical="top" wrapText="1"/>
    </xf>
    <xf numFmtId="0" fontId="6" fillId="0" borderId="0" xfId="11" applyFont="1"/>
    <xf numFmtId="0" fontId="18" fillId="0" borderId="0" xfId="11" applyAlignment="1">
      <alignment horizontal="left" vertical="top" wrapText="1"/>
    </xf>
    <xf numFmtId="0" fontId="7" fillId="7" borderId="8" xfId="1" applyFont="1" applyFill="1" applyBorder="1" applyAlignment="1">
      <alignment horizontal="left" vertical="top" wrapText="1"/>
    </xf>
    <xf numFmtId="0" fontId="7" fillId="7" borderId="8" xfId="7" applyFont="1" applyFill="1" applyBorder="1" applyAlignment="1">
      <alignment horizontal="left" vertical="top" wrapText="1"/>
    </xf>
    <xf numFmtId="0" fontId="7" fillId="5" borderId="8" xfId="11" applyFont="1" applyFill="1" applyBorder="1" applyAlignment="1" applyProtection="1">
      <alignment horizontal="left" vertical="top" wrapText="1"/>
      <protection locked="0"/>
    </xf>
    <xf numFmtId="0" fontId="4" fillId="0" borderId="8" xfId="5" applyBorder="1" applyAlignment="1">
      <alignment horizontal="left" vertical="top" wrapText="1"/>
    </xf>
    <xf numFmtId="0" fontId="6" fillId="0" borderId="0" xfId="11" applyFont="1" applyAlignment="1">
      <alignment horizontal="left" vertical="top" wrapText="1"/>
    </xf>
    <xf numFmtId="10" fontId="6" fillId="0" borderId="0" xfId="11" applyNumberFormat="1" applyFont="1" applyAlignment="1">
      <alignment horizontal="left" vertical="top" wrapText="1"/>
    </xf>
    <xf numFmtId="0" fontId="4" fillId="0" borderId="0" xfId="11" applyFont="1" applyAlignment="1" applyProtection="1">
      <alignment horizontal="left" vertical="top" wrapText="1"/>
      <protection locked="0"/>
    </xf>
    <xf numFmtId="0" fontId="7" fillId="8" borderId="8" xfId="11" applyFont="1" applyFill="1" applyBorder="1" applyAlignment="1">
      <alignment vertical="top" wrapText="1"/>
    </xf>
    <xf numFmtId="0" fontId="16" fillId="0" borderId="8" xfId="5" applyFont="1" applyBorder="1" applyAlignment="1" applyProtection="1">
      <alignment horizontal="left" vertical="top" wrapText="1"/>
      <protection locked="0"/>
    </xf>
    <xf numFmtId="0" fontId="16" fillId="0" borderId="8" xfId="11" applyFont="1" applyBorder="1" applyAlignment="1">
      <alignment horizontal="left" vertical="top" wrapText="1"/>
    </xf>
    <xf numFmtId="0" fontId="16" fillId="9" borderId="8" xfId="11" applyFont="1" applyFill="1" applyBorder="1" applyAlignment="1">
      <alignment vertical="top" wrapText="1"/>
    </xf>
    <xf numFmtId="0" fontId="14" fillId="0" borderId="8" xfId="5" applyFont="1" applyBorder="1" applyAlignment="1">
      <alignment horizontal="left" vertical="top" wrapText="1"/>
    </xf>
    <xf numFmtId="0" fontId="6" fillId="0" borderId="0" xfId="11" applyFont="1" applyAlignment="1">
      <alignment wrapText="1"/>
    </xf>
    <xf numFmtId="0" fontId="6" fillId="0" borderId="0" xfId="11" applyFont="1" applyAlignment="1">
      <alignment vertical="top" wrapText="1"/>
    </xf>
    <xf numFmtId="0" fontId="4" fillId="9" borderId="8" xfId="0" applyFont="1" applyFill="1" applyBorder="1" applyAlignment="1">
      <alignment horizontal="left" vertical="top" wrapText="1"/>
    </xf>
    <xf numFmtId="0" fontId="4" fillId="9" borderId="8" xfId="10" applyFont="1" applyFill="1" applyBorder="1" applyAlignment="1">
      <alignment horizontal="left" vertical="top" wrapText="1"/>
    </xf>
    <xf numFmtId="0" fontId="4" fillId="9" borderId="8" xfId="0" applyFont="1" applyFill="1" applyBorder="1" applyAlignment="1" applyProtection="1">
      <alignment horizontal="left" vertical="top" wrapText="1"/>
      <protection locked="0"/>
    </xf>
    <xf numFmtId="0" fontId="4" fillId="9" borderId="17" xfId="1" applyFill="1" applyBorder="1" applyAlignment="1" applyProtection="1">
      <alignment horizontal="left" vertical="top" wrapText="1"/>
      <protection locked="0"/>
    </xf>
    <xf numFmtId="0" fontId="6" fillId="9" borderId="0" xfId="0" applyFont="1" applyFill="1" applyAlignment="1" applyProtection="1">
      <alignment vertical="top"/>
    </xf>
    <xf numFmtId="0" fontId="6" fillId="0" borderId="8" xfId="5" applyFont="1" applyBorder="1" applyAlignment="1">
      <alignment vertical="top" wrapText="1"/>
    </xf>
    <xf numFmtId="0" fontId="14" fillId="0" borderId="8" xfId="0" applyFont="1" applyFill="1" applyBorder="1" applyAlignment="1">
      <alignment vertical="top" wrapText="1"/>
    </xf>
    <xf numFmtId="10" fontId="4" fillId="0" borderId="8" xfId="9" applyNumberFormat="1" applyFont="1" applyBorder="1" applyAlignment="1">
      <alignment horizontal="left" vertical="top" wrapText="1"/>
    </xf>
    <xf numFmtId="0" fontId="0" fillId="0" borderId="8" xfId="0" applyFill="1" applyBorder="1" applyAlignment="1" applyProtection="1">
      <alignment horizontal="left" vertical="top" wrapText="1"/>
      <protection locked="0"/>
    </xf>
    <xf numFmtId="0" fontId="4" fillId="0" borderId="8" xfId="3" applyFont="1" applyBorder="1" applyAlignment="1">
      <alignment horizontal="left" vertical="top" wrapText="1"/>
    </xf>
    <xf numFmtId="10" fontId="4" fillId="0" borderId="8" xfId="1" applyNumberFormat="1" applyBorder="1" applyAlignment="1">
      <alignment horizontal="left" vertical="top" wrapText="1"/>
    </xf>
    <xf numFmtId="0" fontId="6" fillId="0" borderId="8" xfId="0" applyFont="1" applyFill="1" applyBorder="1" applyAlignment="1" applyProtection="1">
      <alignment horizontal="left" vertical="top" wrapText="1"/>
      <protection locked="0"/>
    </xf>
    <xf numFmtId="0" fontId="4" fillId="9" borderId="8" xfId="6" applyFont="1" applyFill="1" applyBorder="1" applyAlignment="1" applyProtection="1">
      <alignment horizontal="left" vertical="top" wrapText="1"/>
    </xf>
    <xf numFmtId="10" fontId="4" fillId="9" borderId="8" xfId="6" applyNumberFormat="1" applyFont="1" applyFill="1" applyBorder="1" applyAlignment="1" applyProtection="1">
      <alignment horizontal="left" vertical="top" wrapText="1"/>
    </xf>
    <xf numFmtId="0" fontId="6" fillId="9" borderId="8" xfId="0" applyFont="1" applyFill="1" applyBorder="1" applyAlignment="1" applyProtection="1">
      <alignment horizontal="left" vertical="top" wrapText="1"/>
      <protection locked="0"/>
    </xf>
    <xf numFmtId="0" fontId="4" fillId="0" borderId="8" xfId="10" applyFont="1" applyFill="1" applyBorder="1" applyAlignment="1" applyProtection="1">
      <alignment horizontal="left" vertical="top" wrapText="1"/>
    </xf>
    <xf numFmtId="10" fontId="4" fillId="0" borderId="8" xfId="10" applyNumberFormat="1" applyFont="1" applyFill="1" applyBorder="1" applyAlignment="1" applyProtection="1">
      <alignment horizontal="left" vertical="top" wrapText="1"/>
    </xf>
    <xf numFmtId="0" fontId="4" fillId="0" borderId="8" xfId="0" applyFont="1" applyBorder="1" applyAlignment="1" applyProtection="1">
      <alignment vertical="top" wrapText="1"/>
    </xf>
    <xf numFmtId="0" fontId="6" fillId="9" borderId="8" xfId="0" applyFont="1" applyFill="1" applyBorder="1" applyAlignment="1" applyProtection="1">
      <alignment vertical="top" wrapText="1"/>
    </xf>
    <xf numFmtId="0" fontId="4" fillId="0" borderId="8" xfId="0" applyFont="1" applyBorder="1" applyAlignment="1">
      <alignment horizontal="left" vertical="top"/>
    </xf>
    <xf numFmtId="0" fontId="6" fillId="0" borderId="8" xfId="0" applyFont="1" applyBorder="1" applyAlignment="1" applyProtection="1">
      <alignment horizontal="left" vertical="top" wrapText="1"/>
      <protection locked="0"/>
    </xf>
    <xf numFmtId="0" fontId="16" fillId="0" borderId="8" xfId="11" quotePrefix="1" applyFont="1" applyBorder="1" applyAlignment="1">
      <alignment horizontal="left" vertical="top" wrapText="1"/>
    </xf>
    <xf numFmtId="0" fontId="6" fillId="0" borderId="8" xfId="11" quotePrefix="1" applyFont="1" applyBorder="1" applyAlignment="1">
      <alignment horizontal="left" vertical="top" wrapText="1"/>
    </xf>
    <xf numFmtId="0" fontId="21" fillId="0" borderId="0" xfId="12"/>
    <xf numFmtId="0" fontId="16" fillId="0" borderId="8" xfId="7" applyFont="1" applyBorder="1" applyAlignment="1">
      <alignment horizontal="left" vertical="top" wrapText="1"/>
    </xf>
    <xf numFmtId="0" fontId="14" fillId="9" borderId="8" xfId="7" applyFont="1" applyFill="1" applyBorder="1" applyAlignment="1">
      <alignment horizontal="left" vertical="top" wrapText="1"/>
    </xf>
    <xf numFmtId="0" fontId="4" fillId="0" borderId="8" xfId="7" applyBorder="1" applyAlignment="1" applyProtection="1">
      <alignment horizontal="left" vertical="top" wrapText="1"/>
      <protection locked="0"/>
    </xf>
    <xf numFmtId="0" fontId="4" fillId="0" borderId="8" xfId="7" applyBorder="1" applyAlignment="1">
      <alignment horizontal="left" vertical="top" wrapText="1"/>
    </xf>
    <xf numFmtId="0" fontId="22" fillId="0" borderId="0" xfId="0" applyFont="1" applyFill="1" applyAlignment="1" applyProtection="1">
      <alignment horizontal="left" vertical="center" indent="5"/>
    </xf>
    <xf numFmtId="0" fontId="4" fillId="0" borderId="8" xfId="5" applyBorder="1" applyAlignment="1" applyProtection="1">
      <alignment vertical="top" wrapText="1"/>
      <protection locked="0"/>
    </xf>
    <xf numFmtId="0" fontId="4" fillId="0" borderId="8" xfId="0" applyFont="1" applyBorder="1" applyAlignment="1" applyProtection="1">
      <alignment vertical="top"/>
      <protection locked="0"/>
    </xf>
    <xf numFmtId="0" fontId="24" fillId="0" borderId="0" xfId="0" applyFont="1" applyFill="1" applyBorder="1" applyAlignment="1" applyProtection="1"/>
    <xf numFmtId="14" fontId="24" fillId="0" borderId="0" xfId="0" applyNumberFormat="1" applyFont="1" applyFill="1" applyBorder="1" applyAlignment="1" applyProtection="1"/>
    <xf numFmtId="0" fontId="25" fillId="12" borderId="11" xfId="0" applyFont="1" applyFill="1" applyBorder="1" applyAlignment="1" applyProtection="1">
      <alignment wrapText="1"/>
    </xf>
    <xf numFmtId="0" fontId="25" fillId="12" borderId="14" xfId="0" applyFont="1" applyFill="1" applyBorder="1" applyAlignment="1" applyProtection="1">
      <alignment wrapText="1"/>
    </xf>
    <xf numFmtId="0" fontId="3" fillId="2" borderId="18" xfId="0" applyFont="1" applyFill="1" applyBorder="1" applyProtection="1"/>
    <xf numFmtId="0" fontId="4" fillId="2" borderId="19" xfId="0" applyFont="1" applyFill="1" applyBorder="1" applyProtection="1"/>
    <xf numFmtId="0" fontId="4" fillId="2" borderId="20" xfId="0" applyFont="1" applyFill="1" applyBorder="1" applyProtection="1"/>
    <xf numFmtId="0" fontId="7" fillId="3" borderId="18" xfId="0" applyFont="1" applyFill="1" applyBorder="1" applyAlignment="1" applyProtection="1">
      <alignment vertical="center"/>
    </xf>
    <xf numFmtId="0" fontId="7" fillId="3" borderId="19" xfId="0" applyFont="1" applyFill="1" applyBorder="1" applyAlignment="1" applyProtection="1">
      <alignment vertical="center"/>
    </xf>
    <xf numFmtId="0" fontId="7" fillId="3" borderId="20" xfId="0" applyFont="1" applyFill="1" applyBorder="1" applyAlignment="1" applyProtection="1">
      <alignment vertical="center"/>
    </xf>
    <xf numFmtId="0" fontId="7" fillId="4" borderId="21" xfId="0" applyFont="1" applyFill="1" applyBorder="1" applyAlignment="1" applyProtection="1">
      <alignment vertical="center"/>
    </xf>
    <xf numFmtId="0" fontId="7" fillId="4" borderId="22" xfId="0" applyFont="1" applyFill="1" applyBorder="1" applyAlignment="1" applyProtection="1">
      <alignment vertical="center"/>
    </xf>
    <xf numFmtId="0" fontId="7" fillId="4" borderId="23" xfId="0" applyFont="1" applyFill="1" applyBorder="1" applyAlignment="1" applyProtection="1">
      <alignment vertical="center"/>
    </xf>
    <xf numFmtId="0" fontId="7" fillId="9" borderId="21" xfId="0" applyFont="1" applyFill="1" applyBorder="1" applyAlignment="1" applyProtection="1">
      <alignment vertical="center"/>
    </xf>
    <xf numFmtId="0" fontId="7" fillId="9" borderId="24" xfId="0" applyFont="1" applyFill="1" applyBorder="1" applyAlignment="1" applyProtection="1">
      <alignment vertical="center"/>
    </xf>
    <xf numFmtId="0" fontId="4" fillId="0" borderId="25" xfId="0" applyFont="1" applyBorder="1" applyAlignment="1" applyProtection="1">
      <alignment horizontal="left" vertical="top" wrapText="1"/>
      <protection locked="0"/>
    </xf>
    <xf numFmtId="14" fontId="4" fillId="0" borderId="25" xfId="0" quotePrefix="1" applyNumberFormat="1" applyFont="1" applyBorder="1" applyAlignment="1" applyProtection="1">
      <alignment horizontal="left" vertical="top" wrapText="1"/>
      <protection locked="0"/>
    </xf>
    <xf numFmtId="164" fontId="4" fillId="0" borderId="25" xfId="0" applyNumberFormat="1" applyFont="1" applyBorder="1" applyAlignment="1" applyProtection="1">
      <alignment horizontal="left" vertical="top" wrapText="1"/>
      <protection locked="0"/>
    </xf>
    <xf numFmtId="0" fontId="7" fillId="0" borderId="21" xfId="0" applyFont="1" applyBorder="1" applyAlignment="1" applyProtection="1">
      <alignment vertical="center"/>
    </xf>
    <xf numFmtId="0" fontId="11" fillId="5" borderId="21" xfId="0" applyFont="1" applyFill="1" applyBorder="1" applyAlignment="1" applyProtection="1">
      <alignment vertical="center"/>
    </xf>
    <xf numFmtId="0" fontId="0" fillId="5" borderId="22" xfId="0" applyFill="1" applyBorder="1" applyAlignment="1" applyProtection="1">
      <alignment vertical="center"/>
    </xf>
    <xf numFmtId="0" fontId="0" fillId="5" borderId="23" xfId="0" applyFill="1" applyBorder="1" applyAlignment="1" applyProtection="1">
      <alignment vertical="center"/>
    </xf>
    <xf numFmtId="0" fontId="14" fillId="9" borderId="23" xfId="0" applyFont="1" applyFill="1" applyBorder="1" applyAlignment="1" applyProtection="1">
      <alignment vertical="center" wrapText="1"/>
    </xf>
    <xf numFmtId="0" fontId="14" fillId="0" borderId="23" xfId="0" applyFont="1" applyBorder="1" applyAlignment="1" applyProtection="1">
      <alignment horizontal="left" vertical="top" wrapText="1"/>
      <protection locked="0"/>
    </xf>
    <xf numFmtId="165" fontId="14" fillId="9" borderId="23" xfId="0" applyNumberFormat="1" applyFont="1" applyFill="1" applyBorder="1" applyAlignment="1" applyProtection="1">
      <alignment vertical="center" wrapText="1"/>
    </xf>
    <xf numFmtId="165" fontId="14" fillId="0" borderId="23" xfId="0" applyNumberFormat="1" applyFont="1" applyBorder="1" applyAlignment="1" applyProtection="1">
      <alignment horizontal="left" vertical="top" wrapText="1"/>
      <protection locked="0"/>
    </xf>
    <xf numFmtId="0" fontId="0" fillId="5" borderId="21" xfId="0" applyFill="1" applyBorder="1" applyAlignment="1" applyProtection="1">
      <alignment vertical="center"/>
    </xf>
    <xf numFmtId="0" fontId="0" fillId="5" borderId="23" xfId="0" applyFill="1" applyBorder="1" applyAlignment="1" applyProtection="1">
      <alignment horizontal="left" vertical="center"/>
    </xf>
    <xf numFmtId="0" fontId="14" fillId="0" borderId="23" xfId="0" applyFont="1" applyBorder="1" applyAlignment="1" applyProtection="1">
      <alignment horizontal="left" vertical="center" wrapText="1"/>
      <protection locked="0"/>
    </xf>
    <xf numFmtId="165" fontId="14" fillId="0" borderId="23" xfId="0" applyNumberFormat="1" applyFont="1" applyBorder="1" applyAlignment="1" applyProtection="1">
      <alignment horizontal="left" vertical="center" wrapText="1"/>
      <protection locked="0"/>
    </xf>
    <xf numFmtId="0" fontId="7" fillId="4" borderId="26" xfId="0" applyFont="1" applyFill="1" applyBorder="1"/>
    <xf numFmtId="0" fontId="0" fillId="9" borderId="27" xfId="0" applyFill="1" applyBorder="1"/>
    <xf numFmtId="0" fontId="0" fillId="9" borderId="28" xfId="0" applyFill="1" applyBorder="1"/>
    <xf numFmtId="0" fontId="0" fillId="9" borderId="29" xfId="0" applyFill="1" applyBorder="1"/>
    <xf numFmtId="0" fontId="7" fillId="5" borderId="27" xfId="0" applyFont="1" applyFill="1" applyBorder="1"/>
    <xf numFmtId="0" fontId="7" fillId="5" borderId="28" xfId="0" applyFont="1" applyFill="1" applyBorder="1"/>
    <xf numFmtId="0" fontId="7" fillId="5" borderId="29" xfId="0" applyFont="1" applyFill="1" applyBorder="1"/>
    <xf numFmtId="0" fontId="0" fillId="8" borderId="26" xfId="0" applyFill="1" applyBorder="1"/>
    <xf numFmtId="0" fontId="7" fillId="3" borderId="26" xfId="0" applyFont="1" applyFill="1" applyBorder="1"/>
    <xf numFmtId="0" fontId="7" fillId="3" borderId="30" xfId="0" applyFont="1" applyFill="1" applyBorder="1"/>
    <xf numFmtId="0" fontId="7" fillId="3" borderId="31" xfId="0" applyFont="1" applyFill="1" applyBorder="1"/>
    <xf numFmtId="0" fontId="7" fillId="3" borderId="32" xfId="0" applyFont="1" applyFill="1" applyBorder="1"/>
    <xf numFmtId="0" fontId="4" fillId="5" borderId="33" xfId="0" applyFont="1" applyFill="1" applyBorder="1" applyAlignment="1">
      <alignment vertical="center"/>
    </xf>
    <xf numFmtId="0" fontId="0" fillId="5" borderId="24" xfId="0" applyFill="1" applyBorder="1" applyAlignment="1">
      <alignment vertical="center"/>
    </xf>
    <xf numFmtId="0" fontId="9" fillId="5" borderId="34" xfId="0" applyFont="1" applyFill="1" applyBorder="1" applyAlignment="1">
      <alignment horizontal="center" vertical="center"/>
    </xf>
    <xf numFmtId="0" fontId="9" fillId="5" borderId="25" xfId="0" applyFont="1" applyFill="1" applyBorder="1" applyAlignment="1">
      <alignment horizontal="center" vertical="center"/>
    </xf>
    <xf numFmtId="0" fontId="7" fillId="9" borderId="35" xfId="0" applyFont="1" applyFill="1" applyBorder="1" applyAlignment="1">
      <alignment vertical="center"/>
    </xf>
    <xf numFmtId="0" fontId="7" fillId="9" borderId="36" xfId="0" applyFont="1" applyFill="1" applyBorder="1" applyAlignment="1">
      <alignment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26" xfId="0" applyFont="1" applyBorder="1"/>
    <xf numFmtId="0" fontId="7" fillId="4" borderId="21" xfId="0" applyFont="1" applyFill="1" applyBorder="1" applyProtection="1"/>
    <xf numFmtId="0" fontId="7" fillId="4" borderId="22" xfId="0" applyFont="1" applyFill="1" applyBorder="1" applyProtection="1"/>
    <xf numFmtId="0" fontId="7" fillId="4" borderId="24" xfId="0" applyFont="1" applyFill="1" applyBorder="1" applyProtection="1"/>
    <xf numFmtId="0" fontId="7" fillId="5" borderId="18" xfId="0" applyFont="1" applyFill="1" applyBorder="1" applyAlignment="1" applyProtection="1">
      <alignment vertical="center"/>
    </xf>
    <xf numFmtId="0" fontId="7" fillId="5" borderId="19" xfId="0" applyFont="1" applyFill="1" applyBorder="1" applyAlignment="1" applyProtection="1">
      <alignment vertical="center"/>
    </xf>
    <xf numFmtId="0" fontId="7" fillId="5" borderId="39" xfId="0" applyFont="1" applyFill="1" applyBorder="1" applyAlignment="1" applyProtection="1">
      <alignment vertical="center"/>
    </xf>
    <xf numFmtId="0" fontId="7" fillId="5" borderId="21" xfId="0" applyFont="1" applyFill="1" applyBorder="1" applyAlignment="1" applyProtection="1">
      <alignment vertical="center"/>
    </xf>
    <xf numFmtId="0" fontId="7" fillId="5" borderId="22" xfId="0" applyFont="1" applyFill="1" applyBorder="1" applyAlignment="1" applyProtection="1">
      <alignment vertical="center"/>
    </xf>
    <xf numFmtId="0" fontId="7" fillId="5" borderId="24" xfId="0" applyFont="1" applyFill="1" applyBorder="1" applyAlignment="1" applyProtection="1">
      <alignment vertical="center"/>
    </xf>
    <xf numFmtId="0" fontId="7" fillId="6" borderId="18" xfId="0" applyFont="1" applyFill="1" applyBorder="1" applyAlignment="1" applyProtection="1">
      <alignment vertical="top"/>
    </xf>
    <xf numFmtId="0" fontId="7" fillId="6" borderId="19" xfId="0" applyFont="1" applyFill="1" applyBorder="1" applyAlignment="1" applyProtection="1">
      <alignment vertical="top"/>
    </xf>
    <xf numFmtId="0" fontId="7" fillId="6" borderId="39" xfId="0" applyFont="1" applyFill="1" applyBorder="1" applyAlignment="1" applyProtection="1">
      <alignment vertical="top"/>
    </xf>
    <xf numFmtId="0" fontId="4" fillId="9" borderId="18" xfId="0" applyFont="1" applyFill="1" applyBorder="1" applyAlignment="1" applyProtection="1">
      <alignment vertical="top"/>
    </xf>
    <xf numFmtId="0" fontId="4" fillId="9" borderId="19" xfId="0" applyFont="1" applyFill="1" applyBorder="1" applyAlignment="1" applyProtection="1">
      <alignment vertical="top"/>
    </xf>
    <xf numFmtId="0" fontId="4" fillId="9" borderId="39" xfId="0" applyFont="1" applyFill="1" applyBorder="1" applyAlignment="1" applyProtection="1">
      <alignment vertical="top"/>
    </xf>
    <xf numFmtId="0" fontId="7" fillId="6" borderId="21" xfId="0" applyFont="1" applyFill="1" applyBorder="1" applyAlignment="1" applyProtection="1">
      <alignment vertical="top"/>
    </xf>
    <xf numFmtId="0" fontId="7" fillId="6" borderId="22" xfId="0" applyFont="1" applyFill="1" applyBorder="1" applyAlignment="1" applyProtection="1">
      <alignment vertical="top"/>
    </xf>
    <xf numFmtId="0" fontId="7" fillId="6" borderId="24" xfId="0" applyFont="1" applyFill="1" applyBorder="1" applyAlignment="1" applyProtection="1">
      <alignment vertical="top"/>
    </xf>
    <xf numFmtId="0" fontId="4" fillId="9" borderId="21" xfId="0" applyFont="1" applyFill="1" applyBorder="1" applyAlignment="1" applyProtection="1">
      <alignment vertical="top"/>
    </xf>
    <xf numFmtId="0" fontId="4" fillId="9" borderId="22" xfId="0" applyFont="1" applyFill="1" applyBorder="1" applyAlignment="1" applyProtection="1">
      <alignment vertical="top"/>
    </xf>
    <xf numFmtId="0" fontId="4" fillId="9" borderId="24" xfId="0" applyFont="1" applyFill="1" applyBorder="1" applyAlignment="1" applyProtection="1">
      <alignment vertical="top"/>
    </xf>
    <xf numFmtId="0" fontId="7" fillId="6" borderId="26" xfId="0" applyFont="1" applyFill="1" applyBorder="1" applyAlignment="1" applyProtection="1">
      <alignment vertical="top"/>
    </xf>
    <xf numFmtId="0" fontId="7" fillId="6" borderId="40" xfId="0" applyFont="1" applyFill="1" applyBorder="1" applyAlignment="1" applyProtection="1">
      <alignment vertical="top"/>
    </xf>
    <xf numFmtId="0" fontId="4" fillId="9" borderId="26" xfId="0" applyFont="1" applyFill="1" applyBorder="1" applyAlignment="1" applyProtection="1">
      <alignment horizontal="left" vertical="top"/>
    </xf>
    <xf numFmtId="0" fontId="7" fillId="6" borderId="27" xfId="0" applyFont="1" applyFill="1" applyBorder="1" applyAlignment="1" applyProtection="1">
      <alignment vertical="top"/>
    </xf>
    <xf numFmtId="0" fontId="7" fillId="6" borderId="28" xfId="0" applyFont="1" applyFill="1" applyBorder="1" applyAlignment="1" applyProtection="1">
      <alignment vertical="top"/>
    </xf>
    <xf numFmtId="0" fontId="7" fillId="6" borderId="29" xfId="0" applyFont="1" applyFill="1" applyBorder="1" applyAlignment="1" applyProtection="1">
      <alignment vertical="top"/>
    </xf>
    <xf numFmtId="0" fontId="15" fillId="6" borderId="27" xfId="0" applyFont="1" applyFill="1" applyBorder="1" applyAlignment="1" applyProtection="1">
      <alignment vertical="top"/>
    </xf>
    <xf numFmtId="0" fontId="7" fillId="4" borderId="22" xfId="0" applyFont="1" applyFill="1" applyBorder="1" applyAlignment="1" applyProtection="1">
      <alignment horizontal="left"/>
    </xf>
    <xf numFmtId="0" fontId="7" fillId="4" borderId="22" xfId="0" applyFont="1" applyFill="1" applyBorder="1" applyAlignment="1" applyProtection="1">
      <alignment wrapText="1"/>
      <protection locked="0"/>
    </xf>
    <xf numFmtId="0" fontId="7" fillId="4" borderId="22" xfId="0" applyFont="1" applyFill="1" applyBorder="1" applyProtection="1">
      <protection locked="0"/>
    </xf>
    <xf numFmtId="0" fontId="7" fillId="5" borderId="41" xfId="0" applyFont="1" applyFill="1" applyBorder="1" applyAlignment="1" applyProtection="1">
      <alignment vertical="top" wrapText="1"/>
    </xf>
    <xf numFmtId="0" fontId="7" fillId="5" borderId="41" xfId="0" applyFont="1" applyFill="1" applyBorder="1" applyAlignment="1" applyProtection="1">
      <alignment horizontal="left" vertical="top" wrapText="1"/>
    </xf>
    <xf numFmtId="0" fontId="7" fillId="7" borderId="41" xfId="0" applyFont="1" applyFill="1" applyBorder="1" applyAlignment="1" applyProtection="1">
      <alignment vertical="top" wrapText="1"/>
    </xf>
    <xf numFmtId="0" fontId="7" fillId="5" borderId="29" xfId="0" applyFont="1" applyFill="1" applyBorder="1" applyAlignment="1" applyProtection="1">
      <alignment vertical="top" wrapText="1"/>
      <protection locked="0"/>
    </xf>
    <xf numFmtId="0" fontId="7" fillId="8" borderId="41" xfId="0" applyFont="1" applyFill="1" applyBorder="1" applyAlignment="1" applyProtection="1">
      <alignment vertical="top" wrapText="1"/>
    </xf>
    <xf numFmtId="0" fontId="4" fillId="0" borderId="34" xfId="4" applyBorder="1" applyAlignment="1" applyProtection="1">
      <alignment vertical="top" wrapText="1"/>
      <protection locked="0"/>
    </xf>
    <xf numFmtId="0" fontId="4" fillId="0" borderId="42" xfId="0" applyFont="1" applyBorder="1" applyAlignment="1" applyProtection="1">
      <alignment horizontal="left" vertical="top" wrapText="1"/>
      <protection locked="0"/>
    </xf>
    <xf numFmtId="0" fontId="4" fillId="0" borderId="34"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4" fillId="0" borderId="34" xfId="5" applyBorder="1" applyAlignment="1" applyProtection="1">
      <alignment vertical="top" wrapText="1"/>
      <protection locked="0"/>
    </xf>
    <xf numFmtId="0" fontId="6" fillId="3" borderId="39" xfId="0" applyFont="1" applyFill="1" applyBorder="1" applyAlignment="1" applyProtection="1">
      <alignment vertical="center"/>
    </xf>
    <xf numFmtId="0" fontId="7" fillId="4" borderId="43" xfId="0" applyFont="1" applyFill="1" applyBorder="1" applyProtection="1">
      <protection locked="0"/>
    </xf>
    <xf numFmtId="10" fontId="7" fillId="5" borderId="41" xfId="0" applyNumberFormat="1" applyFont="1" applyFill="1" applyBorder="1" applyAlignment="1" applyProtection="1">
      <alignment vertical="top" wrapText="1"/>
    </xf>
    <xf numFmtId="0" fontId="7" fillId="8" borderId="44" xfId="0" applyFont="1" applyFill="1" applyBorder="1" applyAlignment="1" applyProtection="1">
      <alignment horizontal="center" vertical="top" wrapText="1"/>
    </xf>
    <xf numFmtId="0" fontId="7" fillId="5" borderId="41" xfId="0" applyFont="1" applyFill="1" applyBorder="1" applyAlignment="1" applyProtection="1">
      <alignment horizontal="center" vertical="top" wrapText="1"/>
    </xf>
    <xf numFmtId="10" fontId="4" fillId="0" borderId="45" xfId="9" applyNumberFormat="1" applyFont="1" applyBorder="1" applyAlignment="1">
      <alignment horizontal="left" vertical="top" wrapText="1"/>
    </xf>
    <xf numFmtId="0" fontId="7" fillId="4" borderId="22" xfId="11" applyFont="1" applyFill="1" applyBorder="1" applyAlignment="1">
      <alignment horizontal="left" vertical="top"/>
    </xf>
    <xf numFmtId="0" fontId="7" fillId="4" borderId="22" xfId="11" applyFont="1" applyFill="1" applyBorder="1" applyAlignment="1" applyProtection="1">
      <alignment horizontal="left" vertical="top"/>
      <protection locked="0"/>
    </xf>
    <xf numFmtId="0" fontId="7" fillId="5" borderId="41" xfId="11" applyFont="1" applyFill="1" applyBorder="1" applyAlignment="1">
      <alignment horizontal="left" vertical="top" wrapText="1"/>
    </xf>
    <xf numFmtId="0" fontId="7" fillId="7" borderId="41" xfId="11" applyFont="1" applyFill="1" applyBorder="1" applyAlignment="1">
      <alignment horizontal="left" vertical="top" wrapText="1"/>
    </xf>
    <xf numFmtId="0" fontId="7" fillId="5" borderId="18" xfId="11" applyFont="1" applyFill="1" applyBorder="1" applyAlignment="1">
      <alignment horizontal="left" vertical="top" wrapText="1"/>
    </xf>
    <xf numFmtId="0" fontId="6" fillId="8" borderId="28" xfId="11" applyFont="1" applyFill="1" applyBorder="1" applyAlignment="1">
      <alignment wrapText="1"/>
    </xf>
    <xf numFmtId="0" fontId="6" fillId="3" borderId="28" xfId="11" applyFont="1" applyFill="1" applyBorder="1" applyAlignment="1" applyProtection="1">
      <alignment vertical="center"/>
      <protection locked="0"/>
    </xf>
    <xf numFmtId="0" fontId="7" fillId="4" borderId="21" xfId="0" applyFont="1" applyFill="1" applyBorder="1" applyAlignment="1">
      <alignment wrapText="1"/>
    </xf>
    <xf numFmtId="0" fontId="7" fillId="4" borderId="22" xfId="0" applyFont="1" applyFill="1" applyBorder="1" applyAlignment="1">
      <alignment wrapText="1"/>
    </xf>
    <xf numFmtId="49" fontId="7" fillId="4" borderId="22" xfId="0" applyNumberFormat="1" applyFont="1" applyFill="1" applyBorder="1" applyAlignment="1">
      <alignment wrapText="1"/>
    </xf>
    <xf numFmtId="0" fontId="7" fillId="5" borderId="34" xfId="0" applyFont="1" applyFill="1" applyBorder="1" applyAlignment="1">
      <alignment horizontal="left" vertical="center" wrapText="1"/>
    </xf>
    <xf numFmtId="49" fontId="7" fillId="5" borderId="34" xfId="0" applyNumberFormat="1" applyFont="1" applyFill="1" applyBorder="1" applyAlignment="1">
      <alignment horizontal="left" vertical="center" wrapText="1"/>
    </xf>
    <xf numFmtId="166" fontId="4" fillId="0" borderId="41" xfId="1" applyNumberFormat="1" applyBorder="1" applyAlignment="1">
      <alignment horizontal="left" vertical="top" wrapText="1"/>
    </xf>
    <xf numFmtId="49" fontId="4" fillId="0" borderId="41" xfId="1" applyNumberFormat="1" applyBorder="1" applyAlignment="1">
      <alignment horizontal="left" vertical="top" wrapText="1"/>
    </xf>
    <xf numFmtId="0" fontId="4" fillId="0" borderId="34" xfId="0" applyFont="1" applyBorder="1" applyAlignment="1">
      <alignment horizontal="left" vertical="top" wrapText="1"/>
    </xf>
    <xf numFmtId="0" fontId="7" fillId="4" borderId="21" xfId="12" applyFont="1" applyFill="1" applyBorder="1"/>
    <xf numFmtId="0" fontId="7" fillId="4" borderId="22" xfId="12" applyFont="1" applyFill="1" applyBorder="1"/>
    <xf numFmtId="0" fontId="7" fillId="5" borderId="34" xfId="12" applyFont="1" applyFill="1" applyBorder="1" applyAlignment="1">
      <alignment horizontal="left" vertical="center" wrapText="1"/>
    </xf>
    <xf numFmtId="166" fontId="21" fillId="0" borderId="34" xfId="12" applyNumberFormat="1" applyBorder="1" applyAlignment="1">
      <alignment horizontal="left" vertical="top"/>
    </xf>
    <xf numFmtId="14" fontId="21" fillId="0" borderId="34" xfId="12" applyNumberFormat="1" applyBorder="1" applyAlignment="1">
      <alignment horizontal="left" vertical="top"/>
    </xf>
    <xf numFmtId="14" fontId="4" fillId="0" borderId="21" xfId="12" applyNumberFormat="1" applyFont="1" applyBorder="1" applyAlignment="1">
      <alignment horizontal="left" vertical="top"/>
    </xf>
    <xf numFmtId="0" fontId="7" fillId="4" borderId="46" xfId="0" applyFont="1" applyFill="1" applyBorder="1"/>
    <xf numFmtId="0" fontId="7" fillId="3" borderId="46" xfId="0" applyFont="1" applyFill="1" applyBorder="1"/>
    <xf numFmtId="0" fontId="9" fillId="5" borderId="47" xfId="0" applyFont="1" applyFill="1" applyBorder="1" applyAlignment="1">
      <alignment horizontal="center" vertical="center" wrapText="1"/>
    </xf>
    <xf numFmtId="0" fontId="9" fillId="5" borderId="48" xfId="0" applyFont="1" applyFill="1" applyBorder="1" applyAlignment="1">
      <alignment horizontal="center" vertical="center" wrapText="1"/>
    </xf>
    <xf numFmtId="0" fontId="4" fillId="9" borderId="46" xfId="0" applyFont="1" applyFill="1" applyBorder="1"/>
    <xf numFmtId="0" fontId="7" fillId="6" borderId="46" xfId="0" applyFont="1" applyFill="1" applyBorder="1" applyAlignment="1" applyProtection="1">
      <alignment vertical="top"/>
    </xf>
    <xf numFmtId="0" fontId="4" fillId="9" borderId="49" xfId="0" applyFont="1" applyFill="1" applyBorder="1" applyAlignment="1" applyProtection="1">
      <alignment horizontal="left" vertical="top"/>
    </xf>
    <xf numFmtId="0" fontId="15" fillId="6" borderId="46" xfId="0" applyFont="1" applyFill="1" applyBorder="1" applyAlignment="1" applyProtection="1">
      <alignment vertical="top"/>
    </xf>
    <xf numFmtId="0" fontId="7" fillId="4" borderId="50" xfId="0" applyFont="1" applyFill="1" applyBorder="1"/>
    <xf numFmtId="0" fontId="0" fillId="8" borderId="50" xfId="0" applyFill="1" applyBorder="1"/>
    <xf numFmtId="0" fontId="7" fillId="3" borderId="50" xfId="0" applyFont="1" applyFill="1" applyBorder="1"/>
    <xf numFmtId="2" fontId="7" fillId="0" borderId="50" xfId="0" applyNumberFormat="1" applyFont="1" applyBorder="1" applyAlignment="1">
      <alignment horizontal="center"/>
    </xf>
    <xf numFmtId="0" fontId="4" fillId="9" borderId="50" xfId="0" applyFont="1" applyFill="1" applyBorder="1" applyAlignment="1" applyProtection="1">
      <alignment horizontal="left" vertical="top"/>
    </xf>
    <xf numFmtId="0" fontId="7" fillId="6" borderId="50" xfId="0" applyFont="1" applyFill="1" applyBorder="1" applyAlignment="1" applyProtection="1">
      <alignment vertical="top"/>
    </xf>
    <xf numFmtId="0" fontId="4" fillId="0" borderId="50" xfId="4" applyBorder="1" applyAlignment="1">
      <alignment horizontal="left" vertical="top" wrapText="1"/>
    </xf>
    <xf numFmtId="0" fontId="4" fillId="0" borderId="50" xfId="4" applyBorder="1" applyAlignment="1" applyProtection="1">
      <alignment vertical="top" wrapText="1"/>
      <protection locked="0"/>
    </xf>
    <xf numFmtId="0" fontId="6" fillId="10" borderId="51" xfId="12" applyFont="1" applyFill="1" applyBorder="1" applyAlignment="1">
      <alignment horizontal="left" vertical="top" wrapText="1"/>
    </xf>
    <xf numFmtId="0" fontId="23" fillId="11" borderId="51" xfId="0" applyFont="1" applyFill="1" applyBorder="1" applyAlignment="1" applyProtection="1">
      <alignment wrapText="1"/>
    </xf>
    <xf numFmtId="0" fontId="23" fillId="11" borderId="52" xfId="0" applyFont="1" applyFill="1" applyBorder="1" applyAlignment="1" applyProtection="1">
      <alignment wrapText="1"/>
    </xf>
    <xf numFmtId="0" fontId="8" fillId="9" borderId="15" xfId="0" applyFont="1" applyFill="1" applyBorder="1" applyAlignment="1">
      <alignment horizontal="left" vertical="top" wrapText="1"/>
    </xf>
    <xf numFmtId="0" fontId="8" fillId="9" borderId="15" xfId="0" applyFont="1" applyFill="1" applyBorder="1" applyAlignment="1">
      <alignment horizontal="left" vertical="top"/>
    </xf>
    <xf numFmtId="0" fontId="8" fillId="9" borderId="9" xfId="0" applyFont="1" applyFill="1" applyBorder="1" applyAlignment="1">
      <alignment horizontal="left" vertical="top"/>
    </xf>
    <xf numFmtId="0" fontId="4" fillId="0" borderId="27" xfId="0" applyFont="1" applyFill="1" applyBorder="1" applyAlignment="1" applyProtection="1">
      <alignment horizontal="left" vertical="top" wrapText="1"/>
    </xf>
    <xf numFmtId="0" fontId="4" fillId="0" borderId="28" xfId="0" applyFont="1" applyFill="1" applyBorder="1" applyAlignment="1" applyProtection="1">
      <alignment horizontal="left" vertical="top" wrapText="1"/>
    </xf>
    <xf numFmtId="0" fontId="4" fillId="0" borderId="29" xfId="0" applyFont="1" applyFill="1" applyBorder="1" applyAlignment="1" applyProtection="1">
      <alignment horizontal="left" vertical="top" wrapText="1"/>
    </xf>
    <xf numFmtId="0" fontId="4" fillId="0" borderId="12" xfId="0" applyFont="1" applyFill="1" applyBorder="1" applyAlignment="1" applyProtection="1">
      <alignment horizontal="left" vertical="top" wrapText="1"/>
    </xf>
    <xf numFmtId="0" fontId="4" fillId="0" borderId="13" xfId="0" applyFont="1" applyFill="1" applyBorder="1" applyAlignment="1" applyProtection="1">
      <alignment horizontal="left" vertical="top" wrapText="1"/>
    </xf>
    <xf numFmtId="0" fontId="4" fillId="0" borderId="14" xfId="0" applyFont="1" applyFill="1" applyBorder="1" applyAlignment="1" applyProtection="1">
      <alignment horizontal="left" vertical="top" wrapText="1"/>
    </xf>
    <xf numFmtId="0" fontId="4" fillId="0" borderId="46" xfId="0" applyFont="1" applyFill="1" applyBorder="1" applyAlignment="1" applyProtection="1">
      <alignment horizontal="left" vertical="top" wrapText="1"/>
    </xf>
    <xf numFmtId="0" fontId="4" fillId="0" borderId="26" xfId="0" applyFont="1" applyFill="1" applyBorder="1" applyAlignment="1" applyProtection="1">
      <alignment horizontal="left" vertical="top" wrapText="1"/>
    </xf>
    <xf numFmtId="0" fontId="4" fillId="0" borderId="50" xfId="0" applyFont="1" applyFill="1" applyBorder="1" applyAlignment="1" applyProtection="1">
      <alignment horizontal="left" vertical="top" wrapText="1"/>
    </xf>
    <xf numFmtId="0" fontId="4" fillId="9" borderId="18" xfId="0" applyFont="1" applyFill="1" applyBorder="1" applyAlignment="1" applyProtection="1">
      <alignment horizontal="left" vertical="top" wrapText="1"/>
    </xf>
    <xf numFmtId="0" fontId="4" fillId="9" borderId="19" xfId="0" applyFont="1" applyFill="1" applyBorder="1" applyAlignment="1" applyProtection="1">
      <alignment horizontal="left" vertical="top"/>
    </xf>
    <xf numFmtId="0" fontId="4" fillId="9" borderId="39" xfId="0" applyFont="1" applyFill="1" applyBorder="1" applyAlignment="1" applyProtection="1">
      <alignment horizontal="left" vertical="top"/>
    </xf>
    <xf numFmtId="0" fontId="4" fillId="9" borderId="1" xfId="0" applyFont="1" applyFill="1" applyBorder="1" applyAlignment="1" applyProtection="1">
      <alignment horizontal="left" vertical="top"/>
    </xf>
    <xf numFmtId="0" fontId="4" fillId="9" borderId="0" xfId="0" applyFont="1" applyFill="1" applyAlignment="1" applyProtection="1">
      <alignment horizontal="left" vertical="top"/>
    </xf>
    <xf numFmtId="0" fontId="4" fillId="9" borderId="7" xfId="0" applyFont="1" applyFill="1" applyBorder="1" applyAlignment="1" applyProtection="1">
      <alignment horizontal="left" vertical="top"/>
    </xf>
    <xf numFmtId="0" fontId="4" fillId="9" borderId="27" xfId="0" applyFont="1" applyFill="1" applyBorder="1" applyAlignment="1" applyProtection="1">
      <alignment horizontal="left" vertical="top" wrapText="1"/>
    </xf>
    <xf numFmtId="0" fontId="4" fillId="9" borderId="28" xfId="0" applyFont="1" applyFill="1" applyBorder="1" applyAlignment="1" applyProtection="1">
      <alignment horizontal="left" vertical="top" wrapText="1"/>
    </xf>
    <xf numFmtId="0" fontId="4" fillId="9" borderId="29" xfId="0" applyFont="1" applyFill="1" applyBorder="1" applyAlignment="1" applyProtection="1">
      <alignment horizontal="left" vertical="top" wrapText="1"/>
    </xf>
    <xf numFmtId="0" fontId="4" fillId="9" borderId="9" xfId="0" applyFont="1" applyFill="1" applyBorder="1" applyAlignment="1" applyProtection="1">
      <alignment horizontal="left" vertical="top" wrapText="1"/>
    </xf>
    <xf numFmtId="0" fontId="4" fillId="9" borderId="0" xfId="0" applyFont="1" applyFill="1" applyAlignment="1" applyProtection="1">
      <alignment horizontal="left" vertical="top" wrapText="1"/>
    </xf>
    <xf numFmtId="0" fontId="4" fillId="9" borderId="2" xfId="0" applyFont="1" applyFill="1" applyBorder="1" applyAlignment="1" applyProtection="1">
      <alignment horizontal="left" vertical="top" wrapText="1"/>
    </xf>
    <xf numFmtId="0" fontId="4" fillId="9" borderId="12" xfId="0" applyFont="1" applyFill="1" applyBorder="1" applyAlignment="1" applyProtection="1">
      <alignment horizontal="left" vertical="top" wrapText="1"/>
    </xf>
    <xf numFmtId="0" fontId="4" fillId="9" borderId="13" xfId="0" applyFont="1" applyFill="1" applyBorder="1" applyAlignment="1" applyProtection="1">
      <alignment horizontal="left" vertical="top" wrapText="1"/>
    </xf>
    <xf numFmtId="0" fontId="4" fillId="9" borderId="14" xfId="0" applyFont="1" applyFill="1" applyBorder="1" applyAlignment="1" applyProtection="1">
      <alignment horizontal="left" vertical="top" wrapText="1"/>
    </xf>
    <xf numFmtId="0" fontId="7" fillId="6" borderId="27" xfId="0" applyFont="1" applyFill="1" applyBorder="1" applyAlignment="1" applyProtection="1">
      <alignment horizontal="left" vertical="top"/>
    </xf>
    <xf numFmtId="0" fontId="7" fillId="6" borderId="28" xfId="0" applyFont="1" applyFill="1" applyBorder="1" applyAlignment="1" applyProtection="1">
      <alignment horizontal="left" vertical="top"/>
    </xf>
    <xf numFmtId="0" fontId="7" fillId="6" borderId="29" xfId="0" applyFont="1" applyFill="1" applyBorder="1" applyAlignment="1" applyProtection="1">
      <alignment horizontal="left" vertical="top"/>
    </xf>
    <xf numFmtId="0" fontId="7" fillId="6" borderId="12" xfId="0" applyFont="1" applyFill="1" applyBorder="1" applyAlignment="1" applyProtection="1">
      <alignment horizontal="left" vertical="top"/>
    </xf>
    <xf numFmtId="0" fontId="7" fillId="6" borderId="13" xfId="0" applyFont="1" applyFill="1" applyBorder="1" applyAlignment="1" applyProtection="1">
      <alignment horizontal="left" vertical="top"/>
    </xf>
    <xf numFmtId="0" fontId="7" fillId="6" borderId="14" xfId="0" applyFont="1" applyFill="1" applyBorder="1" applyAlignment="1" applyProtection="1">
      <alignment horizontal="left" vertical="top"/>
    </xf>
  </cellXfs>
  <cellStyles count="13">
    <cellStyle name="Normal" xfId="0" builtinId="0"/>
    <cellStyle name="Normal 2" xfId="1" xr:uid="{00000000-0005-0000-0000-000001000000}"/>
    <cellStyle name="Normal 2 2" xfId="2" xr:uid="{00000000-0005-0000-0000-000002000000}"/>
    <cellStyle name="Normal 2 3" xfId="10" xr:uid="{AFFF0B29-6683-462A-93F7-F778DAD786F0}"/>
    <cellStyle name="Normal 257" xfId="3" xr:uid="{00000000-0005-0000-0000-000003000000}"/>
    <cellStyle name="Normal 257 2" xfId="8" xr:uid="{F20A29D1-D29A-44B8-8340-E707CCFA0A6B}"/>
    <cellStyle name="Normal 3" xfId="4" xr:uid="{00000000-0005-0000-0000-000004000000}"/>
    <cellStyle name="Normal 4" xfId="5" xr:uid="{00000000-0005-0000-0000-000005000000}"/>
    <cellStyle name="Normal 5" xfId="6" xr:uid="{00000000-0005-0000-0000-000006000000}"/>
    <cellStyle name="Normal 6" xfId="11" xr:uid="{63587EE1-2728-4FF6-A700-8ED72D308FDD}"/>
    <cellStyle name="Normal 6 2" xfId="7" xr:uid="{C073102B-E586-46E8-A821-8AABDF207705}"/>
    <cellStyle name="Normal 7" xfId="12" xr:uid="{7817DC51-EECA-4A10-BEE1-9CBCF6918167}"/>
    <cellStyle name="Normal_Sheet1" xfId="9" xr:uid="{19ABE1D2-3006-41E0-92D0-E72D6E104E2F}"/>
  </cellStyles>
  <dxfs count="146">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1587</xdr:colOff>
      <xdr:row>0</xdr:row>
      <xdr:rowOff>58057</xdr:rowOff>
    </xdr:from>
    <xdr:to>
      <xdr:col>3</xdr:col>
      <xdr:colOff>1587</xdr:colOff>
      <xdr:row>6</xdr:row>
      <xdr:rowOff>73570</xdr:rowOff>
    </xdr:to>
    <xdr:pic>
      <xdr:nvPicPr>
        <xdr:cNvPr id="2" name="Picture 1" descr="The official logo of the IRS" title="IRS Logo">
          <a:extLst>
            <a:ext uri="{FF2B5EF4-FFF2-40B4-BE49-F238E27FC236}">
              <a16:creationId xmlns:a16="http://schemas.microsoft.com/office/drawing/2014/main" id="{D8B7205C-147E-4306-B5A8-46E44FF1BD2E}"/>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Alobaidi Ruda A [Contractor]" id="{FE0A6C36-436E-44F8-9236-25DC767C2821}" userId="S::D88PB@DS.irsnet.gov::d33739a5-eb44-4007-a92a-3221c25309f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T22" dT="2021-02-26T17:41:36.89" personId="{FE0A6C36-436E-44F8-9236-25DC767C2821}" id="{51141DBD-D2C7-4251-8862-F9A6166D040F}">
    <text>do we want it on or off?</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54"/>
  <sheetViews>
    <sheetView zoomScale="80" zoomScaleNormal="80" workbookViewId="0">
      <selection activeCell="H15" sqref="H15"/>
    </sheetView>
  </sheetViews>
  <sheetFormatPr defaultColWidth="11.453125" defaultRowHeight="12.75" customHeight="1" x14ac:dyDescent="0.35"/>
  <cols>
    <col min="1" max="2" width="11.453125" style="1" customWidth="1"/>
    <col min="3" max="3" width="108.26953125" style="1" customWidth="1"/>
    <col min="4" max="17" width="11.453125" style="37"/>
    <col min="18" max="16384" width="11.453125" style="1"/>
  </cols>
  <sheetData>
    <row r="1" spans="1:3" ht="15.5" x14ac:dyDescent="0.35">
      <c r="A1" s="201" t="s">
        <v>0</v>
      </c>
      <c r="B1" s="202"/>
      <c r="C1" s="203"/>
    </row>
    <row r="2" spans="1:3" ht="15.5" x14ac:dyDescent="0.35">
      <c r="A2" s="2" t="s">
        <v>1</v>
      </c>
      <c r="B2" s="3"/>
      <c r="C2" s="4"/>
    </row>
    <row r="3" spans="1:3" ht="14.5" x14ac:dyDescent="0.35">
      <c r="A3" s="5"/>
      <c r="B3" s="6"/>
      <c r="C3" s="7"/>
    </row>
    <row r="4" spans="1:3" ht="14.5" x14ac:dyDescent="0.35">
      <c r="A4" s="73" t="s">
        <v>2</v>
      </c>
      <c r="B4" s="6"/>
      <c r="C4" s="7"/>
    </row>
    <row r="5" spans="1:3" ht="14.5" x14ac:dyDescent="0.35">
      <c r="A5" s="73" t="s">
        <v>3</v>
      </c>
      <c r="B5" s="6"/>
      <c r="C5" s="7"/>
    </row>
    <row r="6" spans="1:3" ht="14.5" x14ac:dyDescent="0.35">
      <c r="A6" s="73" t="s">
        <v>4</v>
      </c>
      <c r="B6" s="6"/>
      <c r="C6" s="7"/>
    </row>
    <row r="7" spans="1:3" ht="14.5" x14ac:dyDescent="0.35">
      <c r="A7" s="74"/>
      <c r="B7" s="8"/>
      <c r="C7" s="9"/>
    </row>
    <row r="8" spans="1:3" ht="18" customHeight="1" x14ac:dyDescent="0.35">
      <c r="A8" s="204" t="s">
        <v>5</v>
      </c>
      <c r="B8" s="205"/>
      <c r="C8" s="206"/>
    </row>
    <row r="9" spans="1:3" ht="12.75" customHeight="1" x14ac:dyDescent="0.35">
      <c r="A9" s="10" t="s">
        <v>6</v>
      </c>
      <c r="B9" s="11"/>
      <c r="C9" s="12"/>
    </row>
    <row r="10" spans="1:3" ht="14.5" x14ac:dyDescent="0.35">
      <c r="A10" s="10" t="s">
        <v>7</v>
      </c>
      <c r="B10" s="11"/>
      <c r="C10" s="12"/>
    </row>
    <row r="11" spans="1:3" ht="14.5" x14ac:dyDescent="0.35">
      <c r="A11" s="10" t="s">
        <v>8</v>
      </c>
      <c r="B11" s="11"/>
      <c r="C11" s="12"/>
    </row>
    <row r="12" spans="1:3" ht="14.5" x14ac:dyDescent="0.35">
      <c r="A12" s="10" t="s">
        <v>9</v>
      </c>
      <c r="B12" s="11"/>
      <c r="C12" s="12"/>
    </row>
    <row r="13" spans="1:3" ht="14.5" x14ac:dyDescent="0.35">
      <c r="A13" s="10" t="s">
        <v>10</v>
      </c>
      <c r="B13" s="11"/>
      <c r="C13" s="12"/>
    </row>
    <row r="14" spans="1:3" ht="4.5" customHeight="1" x14ac:dyDescent="0.35">
      <c r="A14" s="13"/>
      <c r="B14" s="14"/>
      <c r="C14" s="15"/>
    </row>
    <row r="15" spans="1:3" ht="14.5" x14ac:dyDescent="0.35">
      <c r="A15" s="37"/>
      <c r="B15" s="37"/>
      <c r="C15" s="51"/>
    </row>
    <row r="16" spans="1:3" ht="14.5" x14ac:dyDescent="0.35">
      <c r="A16" s="207" t="s">
        <v>11</v>
      </c>
      <c r="B16" s="208"/>
      <c r="C16" s="209"/>
    </row>
    <row r="17" spans="1:3" ht="14.5" x14ac:dyDescent="0.35">
      <c r="A17" s="210" t="s">
        <v>12</v>
      </c>
      <c r="B17" s="211"/>
      <c r="C17" s="212"/>
    </row>
    <row r="18" spans="1:3" ht="14.5" x14ac:dyDescent="0.35">
      <c r="A18" s="210" t="s">
        <v>13</v>
      </c>
      <c r="B18" s="211"/>
      <c r="C18" s="194"/>
    </row>
    <row r="19" spans="1:3" ht="14.5" x14ac:dyDescent="0.35">
      <c r="A19" s="210" t="s">
        <v>14</v>
      </c>
      <c r="B19" s="211"/>
      <c r="C19" s="212"/>
    </row>
    <row r="20" spans="1:3" ht="14.5" x14ac:dyDescent="0.35">
      <c r="A20" s="210" t="s">
        <v>15</v>
      </c>
      <c r="B20" s="211"/>
      <c r="C20" s="213"/>
    </row>
    <row r="21" spans="1:3" ht="14.5" x14ac:dyDescent="0.35">
      <c r="A21" s="210" t="s">
        <v>16</v>
      </c>
      <c r="B21" s="211"/>
      <c r="C21" s="214"/>
    </row>
    <row r="22" spans="1:3" ht="14.5" x14ac:dyDescent="0.35">
      <c r="A22" s="210" t="s">
        <v>17</v>
      </c>
      <c r="B22" s="211"/>
      <c r="C22" s="212"/>
    </row>
    <row r="23" spans="1:3" ht="14.5" x14ac:dyDescent="0.35">
      <c r="A23" s="210" t="s">
        <v>18</v>
      </c>
      <c r="B23" s="211"/>
      <c r="C23" s="212"/>
    </row>
    <row r="24" spans="1:3" ht="14.5" x14ac:dyDescent="0.35">
      <c r="A24" s="210" t="s">
        <v>19</v>
      </c>
      <c r="B24" s="211"/>
      <c r="C24" s="212"/>
    </row>
    <row r="25" spans="1:3" ht="14.5" x14ac:dyDescent="0.35">
      <c r="A25" s="210" t="s">
        <v>20</v>
      </c>
      <c r="B25" s="211"/>
      <c r="C25" s="212"/>
    </row>
    <row r="26" spans="1:3" ht="14.5" x14ac:dyDescent="0.35">
      <c r="A26" s="215" t="s">
        <v>21</v>
      </c>
      <c r="B26" s="211"/>
      <c r="C26" s="212"/>
    </row>
    <row r="27" spans="1:3" ht="14.5" x14ac:dyDescent="0.35">
      <c r="A27" s="215" t="s">
        <v>22</v>
      </c>
      <c r="B27" s="211"/>
      <c r="C27" s="212"/>
    </row>
    <row r="28" spans="1:3" ht="14.5" x14ac:dyDescent="0.35">
      <c r="A28" s="75"/>
      <c r="B28" s="37"/>
      <c r="C28" s="51"/>
    </row>
    <row r="29" spans="1:3" ht="14.5" x14ac:dyDescent="0.35">
      <c r="A29" s="207" t="s">
        <v>23</v>
      </c>
      <c r="B29" s="208"/>
      <c r="C29" s="209"/>
    </row>
    <row r="30" spans="1:3" ht="14.5" x14ac:dyDescent="0.35">
      <c r="A30" s="216"/>
      <c r="B30" s="217"/>
      <c r="C30" s="218"/>
    </row>
    <row r="31" spans="1:3" ht="14.5" x14ac:dyDescent="0.35">
      <c r="A31" s="210" t="s">
        <v>24</v>
      </c>
      <c r="B31" s="219"/>
      <c r="C31" s="220"/>
    </row>
    <row r="32" spans="1:3" ht="14.5" x14ac:dyDescent="0.35">
      <c r="A32" s="210" t="s">
        <v>25</v>
      </c>
      <c r="B32" s="219"/>
      <c r="C32" s="220"/>
    </row>
    <row r="33" spans="1:3" ht="12.75" customHeight="1" x14ac:dyDescent="0.35">
      <c r="A33" s="210" t="s">
        <v>26</v>
      </c>
      <c r="B33" s="219"/>
      <c r="C33" s="220"/>
    </row>
    <row r="34" spans="1:3" ht="12.75" customHeight="1" x14ac:dyDescent="0.35">
      <c r="A34" s="210" t="s">
        <v>27</v>
      </c>
      <c r="B34" s="221"/>
      <c r="C34" s="222"/>
    </row>
    <row r="35" spans="1:3" ht="14.5" x14ac:dyDescent="0.35">
      <c r="A35" s="210" t="s">
        <v>28</v>
      </c>
      <c r="B35" s="219"/>
      <c r="C35" s="220"/>
    </row>
    <row r="36" spans="1:3" ht="14.5" x14ac:dyDescent="0.35">
      <c r="A36" s="223"/>
      <c r="B36" s="217"/>
      <c r="C36" s="224"/>
    </row>
    <row r="37" spans="1:3" ht="14.5" x14ac:dyDescent="0.35">
      <c r="A37" s="210" t="s">
        <v>24</v>
      </c>
      <c r="B37" s="219"/>
      <c r="C37" s="225"/>
    </row>
    <row r="38" spans="1:3" ht="14.5" x14ac:dyDescent="0.35">
      <c r="A38" s="210" t="s">
        <v>25</v>
      </c>
      <c r="B38" s="219"/>
      <c r="C38" s="225"/>
    </row>
    <row r="39" spans="1:3" ht="14.5" x14ac:dyDescent="0.35">
      <c r="A39" s="210" t="s">
        <v>26</v>
      </c>
      <c r="B39" s="219"/>
      <c r="C39" s="225"/>
    </row>
    <row r="40" spans="1:3" ht="14.5" x14ac:dyDescent="0.35">
      <c r="A40" s="210" t="s">
        <v>27</v>
      </c>
      <c r="B40" s="221"/>
      <c r="C40" s="226"/>
    </row>
    <row r="41" spans="1:3" ht="14.5" x14ac:dyDescent="0.35">
      <c r="A41" s="210" t="s">
        <v>28</v>
      </c>
      <c r="B41" s="219"/>
      <c r="C41" s="225"/>
    </row>
    <row r="42" spans="1:3" ht="14.5" x14ac:dyDescent="0.35">
      <c r="A42" s="37"/>
      <c r="B42" s="37"/>
      <c r="C42" s="37"/>
    </row>
    <row r="43" spans="1:3" ht="14.5" x14ac:dyDescent="0.35">
      <c r="A43" s="52" t="s">
        <v>29</v>
      </c>
      <c r="B43" s="37"/>
      <c r="C43" s="37"/>
    </row>
    <row r="44" spans="1:3" ht="14.5" x14ac:dyDescent="0.35">
      <c r="A44" s="52" t="s">
        <v>30</v>
      </c>
      <c r="B44" s="37"/>
      <c r="C44" s="37"/>
    </row>
    <row r="45" spans="1:3" ht="14.5" x14ac:dyDescent="0.35">
      <c r="A45" s="52" t="s">
        <v>31</v>
      </c>
      <c r="B45" s="37"/>
      <c r="C45" s="37"/>
    </row>
    <row r="46" spans="1:3" ht="14.5" x14ac:dyDescent="0.35">
      <c r="A46" s="37"/>
      <c r="B46" s="37"/>
      <c r="C46" s="37"/>
    </row>
    <row r="47" spans="1:3" ht="12.75" hidden="1" customHeight="1" x14ac:dyDescent="0.35">
      <c r="A47" s="89" t="s">
        <v>32</v>
      </c>
      <c r="B47" s="37"/>
      <c r="C47" s="37"/>
    </row>
    <row r="48" spans="1:3" ht="12.75" hidden="1" customHeight="1" x14ac:dyDescent="0.35">
      <c r="A48" s="89" t="s">
        <v>33</v>
      </c>
      <c r="B48" s="37"/>
      <c r="C48" s="37"/>
    </row>
    <row r="49" spans="1:3" ht="12.75" hidden="1" customHeight="1" x14ac:dyDescent="0.35">
      <c r="A49" s="89" t="s">
        <v>34</v>
      </c>
      <c r="B49" s="37"/>
      <c r="C49" s="37"/>
    </row>
    <row r="50" spans="1:3" ht="12.75" customHeight="1" x14ac:dyDescent="0.35">
      <c r="A50" s="37"/>
      <c r="B50" s="37"/>
      <c r="C50" s="37"/>
    </row>
    <row r="51" spans="1:3" ht="12.75" customHeight="1" x14ac:dyDescent="0.35">
      <c r="A51" s="37"/>
      <c r="B51" s="37"/>
      <c r="C51" s="37"/>
    </row>
    <row r="52" spans="1:3" ht="12.75" customHeight="1" x14ac:dyDescent="0.35">
      <c r="A52" s="37"/>
      <c r="B52" s="37"/>
      <c r="C52" s="37"/>
    </row>
    <row r="53" spans="1:3" ht="12.75" customHeight="1" x14ac:dyDescent="0.35">
      <c r="A53" s="37"/>
      <c r="B53" s="37"/>
      <c r="C53" s="37"/>
    </row>
    <row r="54" spans="1:3" ht="12.75" customHeight="1" x14ac:dyDescent="0.35">
      <c r="A54" s="37"/>
      <c r="B54" s="37"/>
      <c r="C54" s="37"/>
    </row>
  </sheetData>
  <dataValidations count="10">
    <dataValidation allowBlank="1" showInputMessage="1" showErrorMessage="1" prompt="Insert tester name and organization" sqref="C23" xr:uid="{00000000-0002-0000-0000-000000000000}"/>
    <dataValidation allowBlank="1" showInputMessage="1" showErrorMessage="1" prompt="Insert device function" sqref="C27" xr:uid="{00000000-0002-0000-0000-000001000000}"/>
    <dataValidation type="list" allowBlank="1" showInputMessage="1" showErrorMessage="1" prompt="Select logical network location of device" sqref="C26" xr:uid="{00000000-0002-0000-0000-000002000000}">
      <formula1>$A$47:$A$49</formula1>
    </dataValidation>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name" sqref="C17" xr:uid="{00000000-0002-0000-0000-00000A000000}"/>
  </dataValidation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BA9E0-D4D6-4B3C-B0E3-AF79F3C87EEC}">
  <dimension ref="A1:BJ88"/>
  <sheetViews>
    <sheetView tabSelected="1" zoomScale="90" zoomScaleNormal="90" workbookViewId="0">
      <selection activeCell="J3" sqref="J3:J73"/>
    </sheetView>
  </sheetViews>
  <sheetFormatPr defaultColWidth="18.7265625" defaultRowHeight="58.5" customHeight="1" x14ac:dyDescent="0.25"/>
  <cols>
    <col min="1" max="1" width="11.1796875" style="141" bestFit="1" customWidth="1"/>
    <col min="2" max="2" width="7.1796875" style="141" bestFit="1" customWidth="1"/>
    <col min="3" max="3" width="18.453125" style="141" bestFit="1" customWidth="1"/>
    <col min="4" max="4" width="14.81640625" style="141" bestFit="1" customWidth="1"/>
    <col min="5" max="5" width="28.81640625" style="141" customWidth="1"/>
    <col min="6" max="6" width="31.54296875" style="141" customWidth="1"/>
    <col min="7" max="7" width="59.1796875" style="141" customWidth="1"/>
    <col min="8" max="8" width="41.1796875" style="141" customWidth="1"/>
    <col min="9" max="9" width="17.26953125" style="141" customWidth="1"/>
    <col min="10" max="10" width="9.81640625" style="141" customWidth="1"/>
    <col min="11" max="11" width="20.1796875" style="141" hidden="1" customWidth="1"/>
    <col min="12" max="12" width="18.54296875" style="141" customWidth="1"/>
    <col min="13" max="13" width="15.26953125" style="141" customWidth="1"/>
    <col min="14" max="14" width="16.453125" style="141" customWidth="1"/>
    <col min="15" max="15" width="48" style="141" customWidth="1"/>
    <col min="16" max="16" width="5.26953125" style="141" customWidth="1"/>
    <col min="17" max="17" width="15.81640625" style="141" customWidth="1"/>
    <col min="18" max="18" width="21.26953125" style="141" customWidth="1"/>
    <col min="19" max="19" width="49.453125" style="141" customWidth="1"/>
    <col min="20" max="20" width="72.453125" style="141" customWidth="1"/>
    <col min="21" max="21" width="32.1796875" style="141" hidden="1" customWidth="1"/>
    <col min="22" max="22" width="58.453125" style="141" hidden="1" customWidth="1"/>
    <col min="23" max="25" width="18.7265625" style="141" customWidth="1"/>
    <col min="26" max="26" width="18.7265625" style="140" customWidth="1"/>
    <col min="27" max="27" width="18.7265625" style="141" hidden="1" customWidth="1"/>
    <col min="28" max="256" width="18.7265625" style="141"/>
    <col min="257" max="257" width="11.1796875" style="141" bestFit="1" customWidth="1"/>
    <col min="258" max="258" width="7.1796875" style="141" bestFit="1" customWidth="1"/>
    <col min="259" max="259" width="18.453125" style="141" bestFit="1" customWidth="1"/>
    <col min="260" max="260" width="14.81640625" style="141" bestFit="1" customWidth="1"/>
    <col min="261" max="261" width="27.54296875" style="141" bestFit="1" customWidth="1"/>
    <col min="262" max="262" width="31.54296875" style="141" customWidth="1"/>
    <col min="263" max="263" width="34.81640625" style="141" customWidth="1"/>
    <col min="264" max="264" width="20.1796875" style="141" customWidth="1"/>
    <col min="265" max="265" width="17.26953125" style="141" customWidth="1"/>
    <col min="266" max="266" width="9.81640625" style="141" customWidth="1"/>
    <col min="267" max="267" width="20.1796875" style="141" customWidth="1"/>
    <col min="268" max="268" width="18.54296875" style="141" customWidth="1"/>
    <col min="269" max="269" width="15.26953125" style="141" customWidth="1"/>
    <col min="270" max="270" width="16.453125" style="141" customWidth="1"/>
    <col min="271" max="271" width="48" style="141" customWidth="1"/>
    <col min="272" max="272" width="5.26953125" style="141" customWidth="1"/>
    <col min="273" max="273" width="15.81640625" style="141" customWidth="1"/>
    <col min="274" max="274" width="21.26953125" style="141" customWidth="1"/>
    <col min="275" max="275" width="49.453125" style="141" customWidth="1"/>
    <col min="276" max="276" width="43" style="141" customWidth="1"/>
    <col min="277" max="277" width="46.81640625" style="141" customWidth="1"/>
    <col min="278" max="278" width="58.453125" style="141" customWidth="1"/>
    <col min="279" max="282" width="18.7265625" style="141"/>
    <col min="283" max="283" width="0" style="141" hidden="1" customWidth="1"/>
    <col min="284" max="512" width="18.7265625" style="141"/>
    <col min="513" max="513" width="11.1796875" style="141" bestFit="1" customWidth="1"/>
    <col min="514" max="514" width="7.1796875" style="141" bestFit="1" customWidth="1"/>
    <col min="515" max="515" width="18.453125" style="141" bestFit="1" customWidth="1"/>
    <col min="516" max="516" width="14.81640625" style="141" bestFit="1" customWidth="1"/>
    <col min="517" max="517" width="27.54296875" style="141" bestFit="1" customWidth="1"/>
    <col min="518" max="518" width="31.54296875" style="141" customWidth="1"/>
    <col min="519" max="519" width="34.81640625" style="141" customWidth="1"/>
    <col min="520" max="520" width="20.1796875" style="141" customWidth="1"/>
    <col min="521" max="521" width="17.26953125" style="141" customWidth="1"/>
    <col min="522" max="522" width="9.81640625" style="141" customWidth="1"/>
    <col min="523" max="523" width="20.1796875" style="141" customWidth="1"/>
    <col min="524" max="524" width="18.54296875" style="141" customWidth="1"/>
    <col min="525" max="525" width="15.26953125" style="141" customWidth="1"/>
    <col min="526" max="526" width="16.453125" style="141" customWidth="1"/>
    <col min="527" max="527" width="48" style="141" customWidth="1"/>
    <col min="528" max="528" width="5.26953125" style="141" customWidth="1"/>
    <col min="529" max="529" width="15.81640625" style="141" customWidth="1"/>
    <col min="530" max="530" width="21.26953125" style="141" customWidth="1"/>
    <col min="531" max="531" width="49.453125" style="141" customWidth="1"/>
    <col min="532" max="532" width="43" style="141" customWidth="1"/>
    <col min="533" max="533" width="46.81640625" style="141" customWidth="1"/>
    <col min="534" max="534" width="58.453125" style="141" customWidth="1"/>
    <col min="535" max="538" width="18.7265625" style="141"/>
    <col min="539" max="539" width="0" style="141" hidden="1" customWidth="1"/>
    <col min="540" max="768" width="18.7265625" style="141"/>
    <col min="769" max="769" width="11.1796875" style="141" bestFit="1" customWidth="1"/>
    <col min="770" max="770" width="7.1796875" style="141" bestFit="1" customWidth="1"/>
    <col min="771" max="771" width="18.453125" style="141" bestFit="1" customWidth="1"/>
    <col min="772" max="772" width="14.81640625" style="141" bestFit="1" customWidth="1"/>
    <col min="773" max="773" width="27.54296875" style="141" bestFit="1" customWidth="1"/>
    <col min="774" max="774" width="31.54296875" style="141" customWidth="1"/>
    <col min="775" max="775" width="34.81640625" style="141" customWidth="1"/>
    <col min="776" max="776" width="20.1796875" style="141" customWidth="1"/>
    <col min="777" max="777" width="17.26953125" style="141" customWidth="1"/>
    <col min="778" max="778" width="9.81640625" style="141" customWidth="1"/>
    <col min="779" max="779" width="20.1796875" style="141" customWidth="1"/>
    <col min="780" max="780" width="18.54296875" style="141" customWidth="1"/>
    <col min="781" max="781" width="15.26953125" style="141" customWidth="1"/>
    <col min="782" max="782" width="16.453125" style="141" customWidth="1"/>
    <col min="783" max="783" width="48" style="141" customWidth="1"/>
    <col min="784" max="784" width="5.26953125" style="141" customWidth="1"/>
    <col min="785" max="785" width="15.81640625" style="141" customWidth="1"/>
    <col min="786" max="786" width="21.26953125" style="141" customWidth="1"/>
    <col min="787" max="787" width="49.453125" style="141" customWidth="1"/>
    <col min="788" max="788" width="43" style="141" customWidth="1"/>
    <col min="789" max="789" width="46.81640625" style="141" customWidth="1"/>
    <col min="790" max="790" width="58.453125" style="141" customWidth="1"/>
    <col min="791" max="794" width="18.7265625" style="141"/>
    <col min="795" max="795" width="0" style="141" hidden="1" customWidth="1"/>
    <col min="796" max="1024" width="18.7265625" style="141"/>
    <col min="1025" max="1025" width="11.1796875" style="141" bestFit="1" customWidth="1"/>
    <col min="1026" max="1026" width="7.1796875" style="141" bestFit="1" customWidth="1"/>
    <col min="1027" max="1027" width="18.453125" style="141" bestFit="1" customWidth="1"/>
    <col min="1028" max="1028" width="14.81640625" style="141" bestFit="1" customWidth="1"/>
    <col min="1029" max="1029" width="27.54296875" style="141" bestFit="1" customWidth="1"/>
    <col min="1030" max="1030" width="31.54296875" style="141" customWidth="1"/>
    <col min="1031" max="1031" width="34.81640625" style="141" customWidth="1"/>
    <col min="1032" max="1032" width="20.1796875" style="141" customWidth="1"/>
    <col min="1033" max="1033" width="17.26953125" style="141" customWidth="1"/>
    <col min="1034" max="1034" width="9.81640625" style="141" customWidth="1"/>
    <col min="1035" max="1035" width="20.1796875" style="141" customWidth="1"/>
    <col min="1036" max="1036" width="18.54296875" style="141" customWidth="1"/>
    <col min="1037" max="1037" width="15.26953125" style="141" customWidth="1"/>
    <col min="1038" max="1038" width="16.453125" style="141" customWidth="1"/>
    <col min="1039" max="1039" width="48" style="141" customWidth="1"/>
    <col min="1040" max="1040" width="5.26953125" style="141" customWidth="1"/>
    <col min="1041" max="1041" width="15.81640625" style="141" customWidth="1"/>
    <col min="1042" max="1042" width="21.26953125" style="141" customWidth="1"/>
    <col min="1043" max="1043" width="49.453125" style="141" customWidth="1"/>
    <col min="1044" max="1044" width="43" style="141" customWidth="1"/>
    <col min="1045" max="1045" width="46.81640625" style="141" customWidth="1"/>
    <col min="1046" max="1046" width="58.453125" style="141" customWidth="1"/>
    <col min="1047" max="1050" width="18.7265625" style="141"/>
    <col min="1051" max="1051" width="0" style="141" hidden="1" customWidth="1"/>
    <col min="1052" max="1280" width="18.7265625" style="141"/>
    <col min="1281" max="1281" width="11.1796875" style="141" bestFit="1" customWidth="1"/>
    <col min="1282" max="1282" width="7.1796875" style="141" bestFit="1" customWidth="1"/>
    <col min="1283" max="1283" width="18.453125" style="141" bestFit="1" customWidth="1"/>
    <col min="1284" max="1284" width="14.81640625" style="141" bestFit="1" customWidth="1"/>
    <col min="1285" max="1285" width="27.54296875" style="141" bestFit="1" customWidth="1"/>
    <col min="1286" max="1286" width="31.54296875" style="141" customWidth="1"/>
    <col min="1287" max="1287" width="34.81640625" style="141" customWidth="1"/>
    <col min="1288" max="1288" width="20.1796875" style="141" customWidth="1"/>
    <col min="1289" max="1289" width="17.26953125" style="141" customWidth="1"/>
    <col min="1290" max="1290" width="9.81640625" style="141" customWidth="1"/>
    <col min="1291" max="1291" width="20.1796875" style="141" customWidth="1"/>
    <col min="1292" max="1292" width="18.54296875" style="141" customWidth="1"/>
    <col min="1293" max="1293" width="15.26953125" style="141" customWidth="1"/>
    <col min="1294" max="1294" width="16.453125" style="141" customWidth="1"/>
    <col min="1295" max="1295" width="48" style="141" customWidth="1"/>
    <col min="1296" max="1296" width="5.26953125" style="141" customWidth="1"/>
    <col min="1297" max="1297" width="15.81640625" style="141" customWidth="1"/>
    <col min="1298" max="1298" width="21.26953125" style="141" customWidth="1"/>
    <col min="1299" max="1299" width="49.453125" style="141" customWidth="1"/>
    <col min="1300" max="1300" width="43" style="141" customWidth="1"/>
    <col min="1301" max="1301" width="46.81640625" style="141" customWidth="1"/>
    <col min="1302" max="1302" width="58.453125" style="141" customWidth="1"/>
    <col min="1303" max="1306" width="18.7265625" style="141"/>
    <col min="1307" max="1307" width="0" style="141" hidden="1" customWidth="1"/>
    <col min="1308" max="1536" width="18.7265625" style="141"/>
    <col min="1537" max="1537" width="11.1796875" style="141" bestFit="1" customWidth="1"/>
    <col min="1538" max="1538" width="7.1796875" style="141" bestFit="1" customWidth="1"/>
    <col min="1539" max="1539" width="18.453125" style="141" bestFit="1" customWidth="1"/>
    <col min="1540" max="1540" width="14.81640625" style="141" bestFit="1" customWidth="1"/>
    <col min="1541" max="1541" width="27.54296875" style="141" bestFit="1" customWidth="1"/>
    <col min="1542" max="1542" width="31.54296875" style="141" customWidth="1"/>
    <col min="1543" max="1543" width="34.81640625" style="141" customWidth="1"/>
    <col min="1544" max="1544" width="20.1796875" style="141" customWidth="1"/>
    <col min="1545" max="1545" width="17.26953125" style="141" customWidth="1"/>
    <col min="1546" max="1546" width="9.81640625" style="141" customWidth="1"/>
    <col min="1547" max="1547" width="20.1796875" style="141" customWidth="1"/>
    <col min="1548" max="1548" width="18.54296875" style="141" customWidth="1"/>
    <col min="1549" max="1549" width="15.26953125" style="141" customWidth="1"/>
    <col min="1550" max="1550" width="16.453125" style="141" customWidth="1"/>
    <col min="1551" max="1551" width="48" style="141" customWidth="1"/>
    <col min="1552" max="1552" width="5.26953125" style="141" customWidth="1"/>
    <col min="1553" max="1553" width="15.81640625" style="141" customWidth="1"/>
    <col min="1554" max="1554" width="21.26953125" style="141" customWidth="1"/>
    <col min="1555" max="1555" width="49.453125" style="141" customWidth="1"/>
    <col min="1556" max="1556" width="43" style="141" customWidth="1"/>
    <col min="1557" max="1557" width="46.81640625" style="141" customWidth="1"/>
    <col min="1558" max="1558" width="58.453125" style="141" customWidth="1"/>
    <col min="1559" max="1562" width="18.7265625" style="141"/>
    <col min="1563" max="1563" width="0" style="141" hidden="1" customWidth="1"/>
    <col min="1564" max="1792" width="18.7265625" style="141"/>
    <col min="1793" max="1793" width="11.1796875" style="141" bestFit="1" customWidth="1"/>
    <col min="1794" max="1794" width="7.1796875" style="141" bestFit="1" customWidth="1"/>
    <col min="1795" max="1795" width="18.453125" style="141" bestFit="1" customWidth="1"/>
    <col min="1796" max="1796" width="14.81640625" style="141" bestFit="1" customWidth="1"/>
    <col min="1797" max="1797" width="27.54296875" style="141" bestFit="1" customWidth="1"/>
    <col min="1798" max="1798" width="31.54296875" style="141" customWidth="1"/>
    <col min="1799" max="1799" width="34.81640625" style="141" customWidth="1"/>
    <col min="1800" max="1800" width="20.1796875" style="141" customWidth="1"/>
    <col min="1801" max="1801" width="17.26953125" style="141" customWidth="1"/>
    <col min="1802" max="1802" width="9.81640625" style="141" customWidth="1"/>
    <col min="1803" max="1803" width="20.1796875" style="141" customWidth="1"/>
    <col min="1804" max="1804" width="18.54296875" style="141" customWidth="1"/>
    <col min="1805" max="1805" width="15.26953125" style="141" customWidth="1"/>
    <col min="1806" max="1806" width="16.453125" style="141" customWidth="1"/>
    <col min="1807" max="1807" width="48" style="141" customWidth="1"/>
    <col min="1808" max="1808" width="5.26953125" style="141" customWidth="1"/>
    <col min="1809" max="1809" width="15.81640625" style="141" customWidth="1"/>
    <col min="1810" max="1810" width="21.26953125" style="141" customWidth="1"/>
    <col min="1811" max="1811" width="49.453125" style="141" customWidth="1"/>
    <col min="1812" max="1812" width="43" style="141" customWidth="1"/>
    <col min="1813" max="1813" width="46.81640625" style="141" customWidth="1"/>
    <col min="1814" max="1814" width="58.453125" style="141" customWidth="1"/>
    <col min="1815" max="1818" width="18.7265625" style="141"/>
    <col min="1819" max="1819" width="0" style="141" hidden="1" customWidth="1"/>
    <col min="1820" max="2048" width="18.7265625" style="141"/>
    <col min="2049" max="2049" width="11.1796875" style="141" bestFit="1" customWidth="1"/>
    <col min="2050" max="2050" width="7.1796875" style="141" bestFit="1" customWidth="1"/>
    <col min="2051" max="2051" width="18.453125" style="141" bestFit="1" customWidth="1"/>
    <col min="2052" max="2052" width="14.81640625" style="141" bestFit="1" customWidth="1"/>
    <col min="2053" max="2053" width="27.54296875" style="141" bestFit="1" customWidth="1"/>
    <col min="2054" max="2054" width="31.54296875" style="141" customWidth="1"/>
    <col min="2055" max="2055" width="34.81640625" style="141" customWidth="1"/>
    <col min="2056" max="2056" width="20.1796875" style="141" customWidth="1"/>
    <col min="2057" max="2057" width="17.26953125" style="141" customWidth="1"/>
    <col min="2058" max="2058" width="9.81640625" style="141" customWidth="1"/>
    <col min="2059" max="2059" width="20.1796875" style="141" customWidth="1"/>
    <col min="2060" max="2060" width="18.54296875" style="141" customWidth="1"/>
    <col min="2061" max="2061" width="15.26953125" style="141" customWidth="1"/>
    <col min="2062" max="2062" width="16.453125" style="141" customWidth="1"/>
    <col min="2063" max="2063" width="48" style="141" customWidth="1"/>
    <col min="2064" max="2064" width="5.26953125" style="141" customWidth="1"/>
    <col min="2065" max="2065" width="15.81640625" style="141" customWidth="1"/>
    <col min="2066" max="2066" width="21.26953125" style="141" customWidth="1"/>
    <col min="2067" max="2067" width="49.453125" style="141" customWidth="1"/>
    <col min="2068" max="2068" width="43" style="141" customWidth="1"/>
    <col min="2069" max="2069" width="46.81640625" style="141" customWidth="1"/>
    <col min="2070" max="2070" width="58.453125" style="141" customWidth="1"/>
    <col min="2071" max="2074" width="18.7265625" style="141"/>
    <col min="2075" max="2075" width="0" style="141" hidden="1" customWidth="1"/>
    <col min="2076" max="2304" width="18.7265625" style="141"/>
    <col min="2305" max="2305" width="11.1796875" style="141" bestFit="1" customWidth="1"/>
    <col min="2306" max="2306" width="7.1796875" style="141" bestFit="1" customWidth="1"/>
    <col min="2307" max="2307" width="18.453125" style="141" bestFit="1" customWidth="1"/>
    <col min="2308" max="2308" width="14.81640625" style="141" bestFit="1" customWidth="1"/>
    <col min="2309" max="2309" width="27.54296875" style="141" bestFit="1" customWidth="1"/>
    <col min="2310" max="2310" width="31.54296875" style="141" customWidth="1"/>
    <col min="2311" max="2311" width="34.81640625" style="141" customWidth="1"/>
    <col min="2312" max="2312" width="20.1796875" style="141" customWidth="1"/>
    <col min="2313" max="2313" width="17.26953125" style="141" customWidth="1"/>
    <col min="2314" max="2314" width="9.81640625" style="141" customWidth="1"/>
    <col min="2315" max="2315" width="20.1796875" style="141" customWidth="1"/>
    <col min="2316" max="2316" width="18.54296875" style="141" customWidth="1"/>
    <col min="2317" max="2317" width="15.26953125" style="141" customWidth="1"/>
    <col min="2318" max="2318" width="16.453125" style="141" customWidth="1"/>
    <col min="2319" max="2319" width="48" style="141" customWidth="1"/>
    <col min="2320" max="2320" width="5.26953125" style="141" customWidth="1"/>
    <col min="2321" max="2321" width="15.81640625" style="141" customWidth="1"/>
    <col min="2322" max="2322" width="21.26953125" style="141" customWidth="1"/>
    <col min="2323" max="2323" width="49.453125" style="141" customWidth="1"/>
    <col min="2324" max="2324" width="43" style="141" customWidth="1"/>
    <col min="2325" max="2325" width="46.81640625" style="141" customWidth="1"/>
    <col min="2326" max="2326" width="58.453125" style="141" customWidth="1"/>
    <col min="2327" max="2330" width="18.7265625" style="141"/>
    <col min="2331" max="2331" width="0" style="141" hidden="1" customWidth="1"/>
    <col min="2332" max="2560" width="18.7265625" style="141"/>
    <col min="2561" max="2561" width="11.1796875" style="141" bestFit="1" customWidth="1"/>
    <col min="2562" max="2562" width="7.1796875" style="141" bestFit="1" customWidth="1"/>
    <col min="2563" max="2563" width="18.453125" style="141" bestFit="1" customWidth="1"/>
    <col min="2564" max="2564" width="14.81640625" style="141" bestFit="1" customWidth="1"/>
    <col min="2565" max="2565" width="27.54296875" style="141" bestFit="1" customWidth="1"/>
    <col min="2566" max="2566" width="31.54296875" style="141" customWidth="1"/>
    <col min="2567" max="2567" width="34.81640625" style="141" customWidth="1"/>
    <col min="2568" max="2568" width="20.1796875" style="141" customWidth="1"/>
    <col min="2569" max="2569" width="17.26953125" style="141" customWidth="1"/>
    <col min="2570" max="2570" width="9.81640625" style="141" customWidth="1"/>
    <col min="2571" max="2571" width="20.1796875" style="141" customWidth="1"/>
    <col min="2572" max="2572" width="18.54296875" style="141" customWidth="1"/>
    <col min="2573" max="2573" width="15.26953125" style="141" customWidth="1"/>
    <col min="2574" max="2574" width="16.453125" style="141" customWidth="1"/>
    <col min="2575" max="2575" width="48" style="141" customWidth="1"/>
    <col min="2576" max="2576" width="5.26953125" style="141" customWidth="1"/>
    <col min="2577" max="2577" width="15.81640625" style="141" customWidth="1"/>
    <col min="2578" max="2578" width="21.26953125" style="141" customWidth="1"/>
    <col min="2579" max="2579" width="49.453125" style="141" customWidth="1"/>
    <col min="2580" max="2580" width="43" style="141" customWidth="1"/>
    <col min="2581" max="2581" width="46.81640625" style="141" customWidth="1"/>
    <col min="2582" max="2582" width="58.453125" style="141" customWidth="1"/>
    <col min="2583" max="2586" width="18.7265625" style="141"/>
    <col min="2587" max="2587" width="0" style="141" hidden="1" customWidth="1"/>
    <col min="2588" max="2816" width="18.7265625" style="141"/>
    <col min="2817" max="2817" width="11.1796875" style="141" bestFit="1" customWidth="1"/>
    <col min="2818" max="2818" width="7.1796875" style="141" bestFit="1" customWidth="1"/>
    <col min="2819" max="2819" width="18.453125" style="141" bestFit="1" customWidth="1"/>
    <col min="2820" max="2820" width="14.81640625" style="141" bestFit="1" customWidth="1"/>
    <col min="2821" max="2821" width="27.54296875" style="141" bestFit="1" customWidth="1"/>
    <col min="2822" max="2822" width="31.54296875" style="141" customWidth="1"/>
    <col min="2823" max="2823" width="34.81640625" style="141" customWidth="1"/>
    <col min="2824" max="2824" width="20.1796875" style="141" customWidth="1"/>
    <col min="2825" max="2825" width="17.26953125" style="141" customWidth="1"/>
    <col min="2826" max="2826" width="9.81640625" style="141" customWidth="1"/>
    <col min="2827" max="2827" width="20.1796875" style="141" customWidth="1"/>
    <col min="2828" max="2828" width="18.54296875" style="141" customWidth="1"/>
    <col min="2829" max="2829" width="15.26953125" style="141" customWidth="1"/>
    <col min="2830" max="2830" width="16.453125" style="141" customWidth="1"/>
    <col min="2831" max="2831" width="48" style="141" customWidth="1"/>
    <col min="2832" max="2832" width="5.26953125" style="141" customWidth="1"/>
    <col min="2833" max="2833" width="15.81640625" style="141" customWidth="1"/>
    <col min="2834" max="2834" width="21.26953125" style="141" customWidth="1"/>
    <col min="2835" max="2835" width="49.453125" style="141" customWidth="1"/>
    <col min="2836" max="2836" width="43" style="141" customWidth="1"/>
    <col min="2837" max="2837" width="46.81640625" style="141" customWidth="1"/>
    <col min="2838" max="2838" width="58.453125" style="141" customWidth="1"/>
    <col min="2839" max="2842" width="18.7265625" style="141"/>
    <col min="2843" max="2843" width="0" style="141" hidden="1" customWidth="1"/>
    <col min="2844" max="3072" width="18.7265625" style="141"/>
    <col min="3073" max="3073" width="11.1796875" style="141" bestFit="1" customWidth="1"/>
    <col min="3074" max="3074" width="7.1796875" style="141" bestFit="1" customWidth="1"/>
    <col min="3075" max="3075" width="18.453125" style="141" bestFit="1" customWidth="1"/>
    <col min="3076" max="3076" width="14.81640625" style="141" bestFit="1" customWidth="1"/>
    <col min="3077" max="3077" width="27.54296875" style="141" bestFit="1" customWidth="1"/>
    <col min="3078" max="3078" width="31.54296875" style="141" customWidth="1"/>
    <col min="3079" max="3079" width="34.81640625" style="141" customWidth="1"/>
    <col min="3080" max="3080" width="20.1796875" style="141" customWidth="1"/>
    <col min="3081" max="3081" width="17.26953125" style="141" customWidth="1"/>
    <col min="3082" max="3082" width="9.81640625" style="141" customWidth="1"/>
    <col min="3083" max="3083" width="20.1796875" style="141" customWidth="1"/>
    <col min="3084" max="3084" width="18.54296875" style="141" customWidth="1"/>
    <col min="3085" max="3085" width="15.26953125" style="141" customWidth="1"/>
    <col min="3086" max="3086" width="16.453125" style="141" customWidth="1"/>
    <col min="3087" max="3087" width="48" style="141" customWidth="1"/>
    <col min="3088" max="3088" width="5.26953125" style="141" customWidth="1"/>
    <col min="3089" max="3089" width="15.81640625" style="141" customWidth="1"/>
    <col min="3090" max="3090" width="21.26953125" style="141" customWidth="1"/>
    <col min="3091" max="3091" width="49.453125" style="141" customWidth="1"/>
    <col min="3092" max="3092" width="43" style="141" customWidth="1"/>
    <col min="3093" max="3093" width="46.81640625" style="141" customWidth="1"/>
    <col min="3094" max="3094" width="58.453125" style="141" customWidth="1"/>
    <col min="3095" max="3098" width="18.7265625" style="141"/>
    <col min="3099" max="3099" width="0" style="141" hidden="1" customWidth="1"/>
    <col min="3100" max="3328" width="18.7265625" style="141"/>
    <col min="3329" max="3329" width="11.1796875" style="141" bestFit="1" customWidth="1"/>
    <col min="3330" max="3330" width="7.1796875" style="141" bestFit="1" customWidth="1"/>
    <col min="3331" max="3331" width="18.453125" style="141" bestFit="1" customWidth="1"/>
    <col min="3332" max="3332" width="14.81640625" style="141" bestFit="1" customWidth="1"/>
    <col min="3333" max="3333" width="27.54296875" style="141" bestFit="1" customWidth="1"/>
    <col min="3334" max="3334" width="31.54296875" style="141" customWidth="1"/>
    <col min="3335" max="3335" width="34.81640625" style="141" customWidth="1"/>
    <col min="3336" max="3336" width="20.1796875" style="141" customWidth="1"/>
    <col min="3337" max="3337" width="17.26953125" style="141" customWidth="1"/>
    <col min="3338" max="3338" width="9.81640625" style="141" customWidth="1"/>
    <col min="3339" max="3339" width="20.1796875" style="141" customWidth="1"/>
    <col min="3340" max="3340" width="18.54296875" style="141" customWidth="1"/>
    <col min="3341" max="3341" width="15.26953125" style="141" customWidth="1"/>
    <col min="3342" max="3342" width="16.453125" style="141" customWidth="1"/>
    <col min="3343" max="3343" width="48" style="141" customWidth="1"/>
    <col min="3344" max="3344" width="5.26953125" style="141" customWidth="1"/>
    <col min="3345" max="3345" width="15.81640625" style="141" customWidth="1"/>
    <col min="3346" max="3346" width="21.26953125" style="141" customWidth="1"/>
    <col min="3347" max="3347" width="49.453125" style="141" customWidth="1"/>
    <col min="3348" max="3348" width="43" style="141" customWidth="1"/>
    <col min="3349" max="3349" width="46.81640625" style="141" customWidth="1"/>
    <col min="3350" max="3350" width="58.453125" style="141" customWidth="1"/>
    <col min="3351" max="3354" width="18.7265625" style="141"/>
    <col min="3355" max="3355" width="0" style="141" hidden="1" customWidth="1"/>
    <col min="3356" max="3584" width="18.7265625" style="141"/>
    <col min="3585" max="3585" width="11.1796875" style="141" bestFit="1" customWidth="1"/>
    <col min="3586" max="3586" width="7.1796875" style="141" bestFit="1" customWidth="1"/>
    <col min="3587" max="3587" width="18.453125" style="141" bestFit="1" customWidth="1"/>
    <col min="3588" max="3588" width="14.81640625" style="141" bestFit="1" customWidth="1"/>
    <col min="3589" max="3589" width="27.54296875" style="141" bestFit="1" customWidth="1"/>
    <col min="3590" max="3590" width="31.54296875" style="141" customWidth="1"/>
    <col min="3591" max="3591" width="34.81640625" style="141" customWidth="1"/>
    <col min="3592" max="3592" width="20.1796875" style="141" customWidth="1"/>
    <col min="3593" max="3593" width="17.26953125" style="141" customWidth="1"/>
    <col min="3594" max="3594" width="9.81640625" style="141" customWidth="1"/>
    <col min="3595" max="3595" width="20.1796875" style="141" customWidth="1"/>
    <col min="3596" max="3596" width="18.54296875" style="141" customWidth="1"/>
    <col min="3597" max="3597" width="15.26953125" style="141" customWidth="1"/>
    <col min="3598" max="3598" width="16.453125" style="141" customWidth="1"/>
    <col min="3599" max="3599" width="48" style="141" customWidth="1"/>
    <col min="3600" max="3600" width="5.26953125" style="141" customWidth="1"/>
    <col min="3601" max="3601" width="15.81640625" style="141" customWidth="1"/>
    <col min="3602" max="3602" width="21.26953125" style="141" customWidth="1"/>
    <col min="3603" max="3603" width="49.453125" style="141" customWidth="1"/>
    <col min="3604" max="3604" width="43" style="141" customWidth="1"/>
    <col min="3605" max="3605" width="46.81640625" style="141" customWidth="1"/>
    <col min="3606" max="3606" width="58.453125" style="141" customWidth="1"/>
    <col min="3607" max="3610" width="18.7265625" style="141"/>
    <col min="3611" max="3611" width="0" style="141" hidden="1" customWidth="1"/>
    <col min="3612" max="3840" width="18.7265625" style="141"/>
    <col min="3841" max="3841" width="11.1796875" style="141" bestFit="1" customWidth="1"/>
    <col min="3842" max="3842" width="7.1796875" style="141" bestFit="1" customWidth="1"/>
    <col min="3843" max="3843" width="18.453125" style="141" bestFit="1" customWidth="1"/>
    <col min="3844" max="3844" width="14.81640625" style="141" bestFit="1" customWidth="1"/>
    <col min="3845" max="3845" width="27.54296875" style="141" bestFit="1" customWidth="1"/>
    <col min="3846" max="3846" width="31.54296875" style="141" customWidth="1"/>
    <col min="3847" max="3847" width="34.81640625" style="141" customWidth="1"/>
    <col min="3848" max="3848" width="20.1796875" style="141" customWidth="1"/>
    <col min="3849" max="3849" width="17.26953125" style="141" customWidth="1"/>
    <col min="3850" max="3850" width="9.81640625" style="141" customWidth="1"/>
    <col min="3851" max="3851" width="20.1796875" style="141" customWidth="1"/>
    <col min="3852" max="3852" width="18.54296875" style="141" customWidth="1"/>
    <col min="3853" max="3853" width="15.26953125" style="141" customWidth="1"/>
    <col min="3854" max="3854" width="16.453125" style="141" customWidth="1"/>
    <col min="3855" max="3855" width="48" style="141" customWidth="1"/>
    <col min="3856" max="3856" width="5.26953125" style="141" customWidth="1"/>
    <col min="3857" max="3857" width="15.81640625" style="141" customWidth="1"/>
    <col min="3858" max="3858" width="21.26953125" style="141" customWidth="1"/>
    <col min="3859" max="3859" width="49.453125" style="141" customWidth="1"/>
    <col min="3860" max="3860" width="43" style="141" customWidth="1"/>
    <col min="3861" max="3861" width="46.81640625" style="141" customWidth="1"/>
    <col min="3862" max="3862" width="58.453125" style="141" customWidth="1"/>
    <col min="3863" max="3866" width="18.7265625" style="141"/>
    <col min="3867" max="3867" width="0" style="141" hidden="1" customWidth="1"/>
    <col min="3868" max="4096" width="18.7265625" style="141"/>
    <col min="4097" max="4097" width="11.1796875" style="141" bestFit="1" customWidth="1"/>
    <col min="4098" max="4098" width="7.1796875" style="141" bestFit="1" customWidth="1"/>
    <col min="4099" max="4099" width="18.453125" style="141" bestFit="1" customWidth="1"/>
    <col min="4100" max="4100" width="14.81640625" style="141" bestFit="1" customWidth="1"/>
    <col min="4101" max="4101" width="27.54296875" style="141" bestFit="1" customWidth="1"/>
    <col min="4102" max="4102" width="31.54296875" style="141" customWidth="1"/>
    <col min="4103" max="4103" width="34.81640625" style="141" customWidth="1"/>
    <col min="4104" max="4104" width="20.1796875" style="141" customWidth="1"/>
    <col min="4105" max="4105" width="17.26953125" style="141" customWidth="1"/>
    <col min="4106" max="4106" width="9.81640625" style="141" customWidth="1"/>
    <col min="4107" max="4107" width="20.1796875" style="141" customWidth="1"/>
    <col min="4108" max="4108" width="18.54296875" style="141" customWidth="1"/>
    <col min="4109" max="4109" width="15.26953125" style="141" customWidth="1"/>
    <col min="4110" max="4110" width="16.453125" style="141" customWidth="1"/>
    <col min="4111" max="4111" width="48" style="141" customWidth="1"/>
    <col min="4112" max="4112" width="5.26953125" style="141" customWidth="1"/>
    <col min="4113" max="4113" width="15.81640625" style="141" customWidth="1"/>
    <col min="4114" max="4114" width="21.26953125" style="141" customWidth="1"/>
    <col min="4115" max="4115" width="49.453125" style="141" customWidth="1"/>
    <col min="4116" max="4116" width="43" style="141" customWidth="1"/>
    <col min="4117" max="4117" width="46.81640625" style="141" customWidth="1"/>
    <col min="4118" max="4118" width="58.453125" style="141" customWidth="1"/>
    <col min="4119" max="4122" width="18.7265625" style="141"/>
    <col min="4123" max="4123" width="0" style="141" hidden="1" customWidth="1"/>
    <col min="4124" max="4352" width="18.7265625" style="141"/>
    <col min="4353" max="4353" width="11.1796875" style="141" bestFit="1" customWidth="1"/>
    <col min="4354" max="4354" width="7.1796875" style="141" bestFit="1" customWidth="1"/>
    <col min="4355" max="4355" width="18.453125" style="141" bestFit="1" customWidth="1"/>
    <col min="4356" max="4356" width="14.81640625" style="141" bestFit="1" customWidth="1"/>
    <col min="4357" max="4357" width="27.54296875" style="141" bestFit="1" customWidth="1"/>
    <col min="4358" max="4358" width="31.54296875" style="141" customWidth="1"/>
    <col min="4359" max="4359" width="34.81640625" style="141" customWidth="1"/>
    <col min="4360" max="4360" width="20.1796875" style="141" customWidth="1"/>
    <col min="4361" max="4361" width="17.26953125" style="141" customWidth="1"/>
    <col min="4362" max="4362" width="9.81640625" style="141" customWidth="1"/>
    <col min="4363" max="4363" width="20.1796875" style="141" customWidth="1"/>
    <col min="4364" max="4364" width="18.54296875" style="141" customWidth="1"/>
    <col min="4365" max="4365" width="15.26953125" style="141" customWidth="1"/>
    <col min="4366" max="4366" width="16.453125" style="141" customWidth="1"/>
    <col min="4367" max="4367" width="48" style="141" customWidth="1"/>
    <col min="4368" max="4368" width="5.26953125" style="141" customWidth="1"/>
    <col min="4369" max="4369" width="15.81640625" style="141" customWidth="1"/>
    <col min="4370" max="4370" width="21.26953125" style="141" customWidth="1"/>
    <col min="4371" max="4371" width="49.453125" style="141" customWidth="1"/>
    <col min="4372" max="4372" width="43" style="141" customWidth="1"/>
    <col min="4373" max="4373" width="46.81640625" style="141" customWidth="1"/>
    <col min="4374" max="4374" width="58.453125" style="141" customWidth="1"/>
    <col min="4375" max="4378" width="18.7265625" style="141"/>
    <col min="4379" max="4379" width="0" style="141" hidden="1" customWidth="1"/>
    <col min="4380" max="4608" width="18.7265625" style="141"/>
    <col min="4609" max="4609" width="11.1796875" style="141" bestFit="1" customWidth="1"/>
    <col min="4610" max="4610" width="7.1796875" style="141" bestFit="1" customWidth="1"/>
    <col min="4611" max="4611" width="18.453125" style="141" bestFit="1" customWidth="1"/>
    <col min="4612" max="4612" width="14.81640625" style="141" bestFit="1" customWidth="1"/>
    <col min="4613" max="4613" width="27.54296875" style="141" bestFit="1" customWidth="1"/>
    <col min="4614" max="4614" width="31.54296875" style="141" customWidth="1"/>
    <col min="4615" max="4615" width="34.81640625" style="141" customWidth="1"/>
    <col min="4616" max="4616" width="20.1796875" style="141" customWidth="1"/>
    <col min="4617" max="4617" width="17.26953125" style="141" customWidth="1"/>
    <col min="4618" max="4618" width="9.81640625" style="141" customWidth="1"/>
    <col min="4619" max="4619" width="20.1796875" style="141" customWidth="1"/>
    <col min="4620" max="4620" width="18.54296875" style="141" customWidth="1"/>
    <col min="4621" max="4621" width="15.26953125" style="141" customWidth="1"/>
    <col min="4622" max="4622" width="16.453125" style="141" customWidth="1"/>
    <col min="4623" max="4623" width="48" style="141" customWidth="1"/>
    <col min="4624" max="4624" width="5.26953125" style="141" customWidth="1"/>
    <col min="4625" max="4625" width="15.81640625" style="141" customWidth="1"/>
    <col min="4626" max="4626" width="21.26953125" style="141" customWidth="1"/>
    <col min="4627" max="4627" width="49.453125" style="141" customWidth="1"/>
    <col min="4628" max="4628" width="43" style="141" customWidth="1"/>
    <col min="4629" max="4629" width="46.81640625" style="141" customWidth="1"/>
    <col min="4630" max="4630" width="58.453125" style="141" customWidth="1"/>
    <col min="4631" max="4634" width="18.7265625" style="141"/>
    <col min="4635" max="4635" width="0" style="141" hidden="1" customWidth="1"/>
    <col min="4636" max="4864" width="18.7265625" style="141"/>
    <col min="4865" max="4865" width="11.1796875" style="141" bestFit="1" customWidth="1"/>
    <col min="4866" max="4866" width="7.1796875" style="141" bestFit="1" customWidth="1"/>
    <col min="4867" max="4867" width="18.453125" style="141" bestFit="1" customWidth="1"/>
    <col min="4868" max="4868" width="14.81640625" style="141" bestFit="1" customWidth="1"/>
    <col min="4869" max="4869" width="27.54296875" style="141" bestFit="1" customWidth="1"/>
    <col min="4870" max="4870" width="31.54296875" style="141" customWidth="1"/>
    <col min="4871" max="4871" width="34.81640625" style="141" customWidth="1"/>
    <col min="4872" max="4872" width="20.1796875" style="141" customWidth="1"/>
    <col min="4873" max="4873" width="17.26953125" style="141" customWidth="1"/>
    <col min="4874" max="4874" width="9.81640625" style="141" customWidth="1"/>
    <col min="4875" max="4875" width="20.1796875" style="141" customWidth="1"/>
    <col min="4876" max="4876" width="18.54296875" style="141" customWidth="1"/>
    <col min="4877" max="4877" width="15.26953125" style="141" customWidth="1"/>
    <col min="4878" max="4878" width="16.453125" style="141" customWidth="1"/>
    <col min="4879" max="4879" width="48" style="141" customWidth="1"/>
    <col min="4880" max="4880" width="5.26953125" style="141" customWidth="1"/>
    <col min="4881" max="4881" width="15.81640625" style="141" customWidth="1"/>
    <col min="4882" max="4882" width="21.26953125" style="141" customWidth="1"/>
    <col min="4883" max="4883" width="49.453125" style="141" customWidth="1"/>
    <col min="4884" max="4884" width="43" style="141" customWidth="1"/>
    <col min="4885" max="4885" width="46.81640625" style="141" customWidth="1"/>
    <col min="4886" max="4886" width="58.453125" style="141" customWidth="1"/>
    <col min="4887" max="4890" width="18.7265625" style="141"/>
    <col min="4891" max="4891" width="0" style="141" hidden="1" customWidth="1"/>
    <col min="4892" max="5120" width="18.7265625" style="141"/>
    <col min="5121" max="5121" width="11.1796875" style="141" bestFit="1" customWidth="1"/>
    <col min="5122" max="5122" width="7.1796875" style="141" bestFit="1" customWidth="1"/>
    <col min="5123" max="5123" width="18.453125" style="141" bestFit="1" customWidth="1"/>
    <col min="5124" max="5124" width="14.81640625" style="141" bestFit="1" customWidth="1"/>
    <col min="5125" max="5125" width="27.54296875" style="141" bestFit="1" customWidth="1"/>
    <col min="5126" max="5126" width="31.54296875" style="141" customWidth="1"/>
    <col min="5127" max="5127" width="34.81640625" style="141" customWidth="1"/>
    <col min="5128" max="5128" width="20.1796875" style="141" customWidth="1"/>
    <col min="5129" max="5129" width="17.26953125" style="141" customWidth="1"/>
    <col min="5130" max="5130" width="9.81640625" style="141" customWidth="1"/>
    <col min="5131" max="5131" width="20.1796875" style="141" customWidth="1"/>
    <col min="5132" max="5132" width="18.54296875" style="141" customWidth="1"/>
    <col min="5133" max="5133" width="15.26953125" style="141" customWidth="1"/>
    <col min="5134" max="5134" width="16.453125" style="141" customWidth="1"/>
    <col min="5135" max="5135" width="48" style="141" customWidth="1"/>
    <col min="5136" max="5136" width="5.26953125" style="141" customWidth="1"/>
    <col min="5137" max="5137" width="15.81640625" style="141" customWidth="1"/>
    <col min="5138" max="5138" width="21.26953125" style="141" customWidth="1"/>
    <col min="5139" max="5139" width="49.453125" style="141" customWidth="1"/>
    <col min="5140" max="5140" width="43" style="141" customWidth="1"/>
    <col min="5141" max="5141" width="46.81640625" style="141" customWidth="1"/>
    <col min="5142" max="5142" width="58.453125" style="141" customWidth="1"/>
    <col min="5143" max="5146" width="18.7265625" style="141"/>
    <col min="5147" max="5147" width="0" style="141" hidden="1" customWidth="1"/>
    <col min="5148" max="5376" width="18.7265625" style="141"/>
    <col min="5377" max="5377" width="11.1796875" style="141" bestFit="1" customWidth="1"/>
    <col min="5378" max="5378" width="7.1796875" style="141" bestFit="1" customWidth="1"/>
    <col min="5379" max="5379" width="18.453125" style="141" bestFit="1" customWidth="1"/>
    <col min="5380" max="5380" width="14.81640625" style="141" bestFit="1" customWidth="1"/>
    <col min="5381" max="5381" width="27.54296875" style="141" bestFit="1" customWidth="1"/>
    <col min="5382" max="5382" width="31.54296875" style="141" customWidth="1"/>
    <col min="5383" max="5383" width="34.81640625" style="141" customWidth="1"/>
    <col min="5384" max="5384" width="20.1796875" style="141" customWidth="1"/>
    <col min="5385" max="5385" width="17.26953125" style="141" customWidth="1"/>
    <col min="5386" max="5386" width="9.81640625" style="141" customWidth="1"/>
    <col min="5387" max="5387" width="20.1796875" style="141" customWidth="1"/>
    <col min="5388" max="5388" width="18.54296875" style="141" customWidth="1"/>
    <col min="5389" max="5389" width="15.26953125" style="141" customWidth="1"/>
    <col min="5390" max="5390" width="16.453125" style="141" customWidth="1"/>
    <col min="5391" max="5391" width="48" style="141" customWidth="1"/>
    <col min="5392" max="5392" width="5.26953125" style="141" customWidth="1"/>
    <col min="5393" max="5393" width="15.81640625" style="141" customWidth="1"/>
    <col min="5394" max="5394" width="21.26953125" style="141" customWidth="1"/>
    <col min="5395" max="5395" width="49.453125" style="141" customWidth="1"/>
    <col min="5396" max="5396" width="43" style="141" customWidth="1"/>
    <col min="5397" max="5397" width="46.81640625" style="141" customWidth="1"/>
    <col min="5398" max="5398" width="58.453125" style="141" customWidth="1"/>
    <col min="5399" max="5402" width="18.7265625" style="141"/>
    <col min="5403" max="5403" width="0" style="141" hidden="1" customWidth="1"/>
    <col min="5404" max="5632" width="18.7265625" style="141"/>
    <col min="5633" max="5633" width="11.1796875" style="141" bestFit="1" customWidth="1"/>
    <col min="5634" max="5634" width="7.1796875" style="141" bestFit="1" customWidth="1"/>
    <col min="5635" max="5635" width="18.453125" style="141" bestFit="1" customWidth="1"/>
    <col min="5636" max="5636" width="14.81640625" style="141" bestFit="1" customWidth="1"/>
    <col min="5637" max="5637" width="27.54296875" style="141" bestFit="1" customWidth="1"/>
    <col min="5638" max="5638" width="31.54296875" style="141" customWidth="1"/>
    <col min="5639" max="5639" width="34.81640625" style="141" customWidth="1"/>
    <col min="5640" max="5640" width="20.1796875" style="141" customWidth="1"/>
    <col min="5641" max="5641" width="17.26953125" style="141" customWidth="1"/>
    <col min="5642" max="5642" width="9.81640625" style="141" customWidth="1"/>
    <col min="5643" max="5643" width="20.1796875" style="141" customWidth="1"/>
    <col min="5644" max="5644" width="18.54296875" style="141" customWidth="1"/>
    <col min="5645" max="5645" width="15.26953125" style="141" customWidth="1"/>
    <col min="5646" max="5646" width="16.453125" style="141" customWidth="1"/>
    <col min="5647" max="5647" width="48" style="141" customWidth="1"/>
    <col min="5648" max="5648" width="5.26953125" style="141" customWidth="1"/>
    <col min="5649" max="5649" width="15.81640625" style="141" customWidth="1"/>
    <col min="5650" max="5650" width="21.26953125" style="141" customWidth="1"/>
    <col min="5651" max="5651" width="49.453125" style="141" customWidth="1"/>
    <col min="5652" max="5652" width="43" style="141" customWidth="1"/>
    <col min="5653" max="5653" width="46.81640625" style="141" customWidth="1"/>
    <col min="5654" max="5654" width="58.453125" style="141" customWidth="1"/>
    <col min="5655" max="5658" width="18.7265625" style="141"/>
    <col min="5659" max="5659" width="0" style="141" hidden="1" customWidth="1"/>
    <col min="5660" max="5888" width="18.7265625" style="141"/>
    <col min="5889" max="5889" width="11.1796875" style="141" bestFit="1" customWidth="1"/>
    <col min="5890" max="5890" width="7.1796875" style="141" bestFit="1" customWidth="1"/>
    <col min="5891" max="5891" width="18.453125" style="141" bestFit="1" customWidth="1"/>
    <col min="5892" max="5892" width="14.81640625" style="141" bestFit="1" customWidth="1"/>
    <col min="5893" max="5893" width="27.54296875" style="141" bestFit="1" customWidth="1"/>
    <col min="5894" max="5894" width="31.54296875" style="141" customWidth="1"/>
    <col min="5895" max="5895" width="34.81640625" style="141" customWidth="1"/>
    <col min="5896" max="5896" width="20.1796875" style="141" customWidth="1"/>
    <col min="5897" max="5897" width="17.26953125" style="141" customWidth="1"/>
    <col min="5898" max="5898" width="9.81640625" style="141" customWidth="1"/>
    <col min="5899" max="5899" width="20.1796875" style="141" customWidth="1"/>
    <col min="5900" max="5900" width="18.54296875" style="141" customWidth="1"/>
    <col min="5901" max="5901" width="15.26953125" style="141" customWidth="1"/>
    <col min="5902" max="5902" width="16.453125" style="141" customWidth="1"/>
    <col min="5903" max="5903" width="48" style="141" customWidth="1"/>
    <col min="5904" max="5904" width="5.26953125" style="141" customWidth="1"/>
    <col min="5905" max="5905" width="15.81640625" style="141" customWidth="1"/>
    <col min="5906" max="5906" width="21.26953125" style="141" customWidth="1"/>
    <col min="5907" max="5907" width="49.453125" style="141" customWidth="1"/>
    <col min="5908" max="5908" width="43" style="141" customWidth="1"/>
    <col min="5909" max="5909" width="46.81640625" style="141" customWidth="1"/>
    <col min="5910" max="5910" width="58.453125" style="141" customWidth="1"/>
    <col min="5911" max="5914" width="18.7265625" style="141"/>
    <col min="5915" max="5915" width="0" style="141" hidden="1" customWidth="1"/>
    <col min="5916" max="6144" width="18.7265625" style="141"/>
    <col min="6145" max="6145" width="11.1796875" style="141" bestFit="1" customWidth="1"/>
    <col min="6146" max="6146" width="7.1796875" style="141" bestFit="1" customWidth="1"/>
    <col min="6147" max="6147" width="18.453125" style="141" bestFit="1" customWidth="1"/>
    <col min="6148" max="6148" width="14.81640625" style="141" bestFit="1" customWidth="1"/>
    <col min="6149" max="6149" width="27.54296875" style="141" bestFit="1" customWidth="1"/>
    <col min="6150" max="6150" width="31.54296875" style="141" customWidth="1"/>
    <col min="6151" max="6151" width="34.81640625" style="141" customWidth="1"/>
    <col min="6152" max="6152" width="20.1796875" style="141" customWidth="1"/>
    <col min="6153" max="6153" width="17.26953125" style="141" customWidth="1"/>
    <col min="6154" max="6154" width="9.81640625" style="141" customWidth="1"/>
    <col min="6155" max="6155" width="20.1796875" style="141" customWidth="1"/>
    <col min="6156" max="6156" width="18.54296875" style="141" customWidth="1"/>
    <col min="6157" max="6157" width="15.26953125" style="141" customWidth="1"/>
    <col min="6158" max="6158" width="16.453125" style="141" customWidth="1"/>
    <col min="6159" max="6159" width="48" style="141" customWidth="1"/>
    <col min="6160" max="6160" width="5.26953125" style="141" customWidth="1"/>
    <col min="6161" max="6161" width="15.81640625" style="141" customWidth="1"/>
    <col min="6162" max="6162" width="21.26953125" style="141" customWidth="1"/>
    <col min="6163" max="6163" width="49.453125" style="141" customWidth="1"/>
    <col min="6164" max="6164" width="43" style="141" customWidth="1"/>
    <col min="6165" max="6165" width="46.81640625" style="141" customWidth="1"/>
    <col min="6166" max="6166" width="58.453125" style="141" customWidth="1"/>
    <col min="6167" max="6170" width="18.7265625" style="141"/>
    <col min="6171" max="6171" width="0" style="141" hidden="1" customWidth="1"/>
    <col min="6172" max="6400" width="18.7265625" style="141"/>
    <col min="6401" max="6401" width="11.1796875" style="141" bestFit="1" customWidth="1"/>
    <col min="6402" max="6402" width="7.1796875" style="141" bestFit="1" customWidth="1"/>
    <col min="6403" max="6403" width="18.453125" style="141" bestFit="1" customWidth="1"/>
    <col min="6404" max="6404" width="14.81640625" style="141" bestFit="1" customWidth="1"/>
    <col min="6405" max="6405" width="27.54296875" style="141" bestFit="1" customWidth="1"/>
    <col min="6406" max="6406" width="31.54296875" style="141" customWidth="1"/>
    <col min="6407" max="6407" width="34.81640625" style="141" customWidth="1"/>
    <col min="6408" max="6408" width="20.1796875" style="141" customWidth="1"/>
    <col min="6409" max="6409" width="17.26953125" style="141" customWidth="1"/>
    <col min="6410" max="6410" width="9.81640625" style="141" customWidth="1"/>
    <col min="6411" max="6411" width="20.1796875" style="141" customWidth="1"/>
    <col min="6412" max="6412" width="18.54296875" style="141" customWidth="1"/>
    <col min="6413" max="6413" width="15.26953125" style="141" customWidth="1"/>
    <col min="6414" max="6414" width="16.453125" style="141" customWidth="1"/>
    <col min="6415" max="6415" width="48" style="141" customWidth="1"/>
    <col min="6416" max="6416" width="5.26953125" style="141" customWidth="1"/>
    <col min="6417" max="6417" width="15.81640625" style="141" customWidth="1"/>
    <col min="6418" max="6418" width="21.26953125" style="141" customWidth="1"/>
    <col min="6419" max="6419" width="49.453125" style="141" customWidth="1"/>
    <col min="6420" max="6420" width="43" style="141" customWidth="1"/>
    <col min="6421" max="6421" width="46.81640625" style="141" customWidth="1"/>
    <col min="6422" max="6422" width="58.453125" style="141" customWidth="1"/>
    <col min="6423" max="6426" width="18.7265625" style="141"/>
    <col min="6427" max="6427" width="0" style="141" hidden="1" customWidth="1"/>
    <col min="6428" max="6656" width="18.7265625" style="141"/>
    <col min="6657" max="6657" width="11.1796875" style="141" bestFit="1" customWidth="1"/>
    <col min="6658" max="6658" width="7.1796875" style="141" bestFit="1" customWidth="1"/>
    <col min="6659" max="6659" width="18.453125" style="141" bestFit="1" customWidth="1"/>
    <col min="6660" max="6660" width="14.81640625" style="141" bestFit="1" customWidth="1"/>
    <col min="6661" max="6661" width="27.54296875" style="141" bestFit="1" customWidth="1"/>
    <col min="6662" max="6662" width="31.54296875" style="141" customWidth="1"/>
    <col min="6663" max="6663" width="34.81640625" style="141" customWidth="1"/>
    <col min="6664" max="6664" width="20.1796875" style="141" customWidth="1"/>
    <col min="6665" max="6665" width="17.26953125" style="141" customWidth="1"/>
    <col min="6666" max="6666" width="9.81640625" style="141" customWidth="1"/>
    <col min="6667" max="6667" width="20.1796875" style="141" customWidth="1"/>
    <col min="6668" max="6668" width="18.54296875" style="141" customWidth="1"/>
    <col min="6669" max="6669" width="15.26953125" style="141" customWidth="1"/>
    <col min="6670" max="6670" width="16.453125" style="141" customWidth="1"/>
    <col min="6671" max="6671" width="48" style="141" customWidth="1"/>
    <col min="6672" max="6672" width="5.26953125" style="141" customWidth="1"/>
    <col min="6673" max="6673" width="15.81640625" style="141" customWidth="1"/>
    <col min="6674" max="6674" width="21.26953125" style="141" customWidth="1"/>
    <col min="6675" max="6675" width="49.453125" style="141" customWidth="1"/>
    <col min="6676" max="6676" width="43" style="141" customWidth="1"/>
    <col min="6677" max="6677" width="46.81640625" style="141" customWidth="1"/>
    <col min="6678" max="6678" width="58.453125" style="141" customWidth="1"/>
    <col min="6679" max="6682" width="18.7265625" style="141"/>
    <col min="6683" max="6683" width="0" style="141" hidden="1" customWidth="1"/>
    <col min="6684" max="6912" width="18.7265625" style="141"/>
    <col min="6913" max="6913" width="11.1796875" style="141" bestFit="1" customWidth="1"/>
    <col min="6914" max="6914" width="7.1796875" style="141" bestFit="1" customWidth="1"/>
    <col min="6915" max="6915" width="18.453125" style="141" bestFit="1" customWidth="1"/>
    <col min="6916" max="6916" width="14.81640625" style="141" bestFit="1" customWidth="1"/>
    <col min="6917" max="6917" width="27.54296875" style="141" bestFit="1" customWidth="1"/>
    <col min="6918" max="6918" width="31.54296875" style="141" customWidth="1"/>
    <col min="6919" max="6919" width="34.81640625" style="141" customWidth="1"/>
    <col min="6920" max="6920" width="20.1796875" style="141" customWidth="1"/>
    <col min="6921" max="6921" width="17.26953125" style="141" customWidth="1"/>
    <col min="6922" max="6922" width="9.81640625" style="141" customWidth="1"/>
    <col min="6923" max="6923" width="20.1796875" style="141" customWidth="1"/>
    <col min="6924" max="6924" width="18.54296875" style="141" customWidth="1"/>
    <col min="6925" max="6925" width="15.26953125" style="141" customWidth="1"/>
    <col min="6926" max="6926" width="16.453125" style="141" customWidth="1"/>
    <col min="6927" max="6927" width="48" style="141" customWidth="1"/>
    <col min="6928" max="6928" width="5.26953125" style="141" customWidth="1"/>
    <col min="6929" max="6929" width="15.81640625" style="141" customWidth="1"/>
    <col min="6930" max="6930" width="21.26953125" style="141" customWidth="1"/>
    <col min="6931" max="6931" width="49.453125" style="141" customWidth="1"/>
    <col min="6932" max="6932" width="43" style="141" customWidth="1"/>
    <col min="6933" max="6933" width="46.81640625" style="141" customWidth="1"/>
    <col min="6934" max="6934" width="58.453125" style="141" customWidth="1"/>
    <col min="6935" max="6938" width="18.7265625" style="141"/>
    <col min="6939" max="6939" width="0" style="141" hidden="1" customWidth="1"/>
    <col min="6940" max="7168" width="18.7265625" style="141"/>
    <col min="7169" max="7169" width="11.1796875" style="141" bestFit="1" customWidth="1"/>
    <col min="7170" max="7170" width="7.1796875" style="141" bestFit="1" customWidth="1"/>
    <col min="7171" max="7171" width="18.453125" style="141" bestFit="1" customWidth="1"/>
    <col min="7172" max="7172" width="14.81640625" style="141" bestFit="1" customWidth="1"/>
    <col min="7173" max="7173" width="27.54296875" style="141" bestFit="1" customWidth="1"/>
    <col min="7174" max="7174" width="31.54296875" style="141" customWidth="1"/>
    <col min="7175" max="7175" width="34.81640625" style="141" customWidth="1"/>
    <col min="7176" max="7176" width="20.1796875" style="141" customWidth="1"/>
    <col min="7177" max="7177" width="17.26953125" style="141" customWidth="1"/>
    <col min="7178" max="7178" width="9.81640625" style="141" customWidth="1"/>
    <col min="7179" max="7179" width="20.1796875" style="141" customWidth="1"/>
    <col min="7180" max="7180" width="18.54296875" style="141" customWidth="1"/>
    <col min="7181" max="7181" width="15.26953125" style="141" customWidth="1"/>
    <col min="7182" max="7182" width="16.453125" style="141" customWidth="1"/>
    <col min="7183" max="7183" width="48" style="141" customWidth="1"/>
    <col min="7184" max="7184" width="5.26953125" style="141" customWidth="1"/>
    <col min="7185" max="7185" width="15.81640625" style="141" customWidth="1"/>
    <col min="7186" max="7186" width="21.26953125" style="141" customWidth="1"/>
    <col min="7187" max="7187" width="49.453125" style="141" customWidth="1"/>
    <col min="7188" max="7188" width="43" style="141" customWidth="1"/>
    <col min="7189" max="7189" width="46.81640625" style="141" customWidth="1"/>
    <col min="7190" max="7190" width="58.453125" style="141" customWidth="1"/>
    <col min="7191" max="7194" width="18.7265625" style="141"/>
    <col min="7195" max="7195" width="0" style="141" hidden="1" customWidth="1"/>
    <col min="7196" max="7424" width="18.7265625" style="141"/>
    <col min="7425" max="7425" width="11.1796875" style="141" bestFit="1" customWidth="1"/>
    <col min="7426" max="7426" width="7.1796875" style="141" bestFit="1" customWidth="1"/>
    <col min="7427" max="7427" width="18.453125" style="141" bestFit="1" customWidth="1"/>
    <col min="7428" max="7428" width="14.81640625" style="141" bestFit="1" customWidth="1"/>
    <col min="7429" max="7429" width="27.54296875" style="141" bestFit="1" customWidth="1"/>
    <col min="7430" max="7430" width="31.54296875" style="141" customWidth="1"/>
    <col min="7431" max="7431" width="34.81640625" style="141" customWidth="1"/>
    <col min="7432" max="7432" width="20.1796875" style="141" customWidth="1"/>
    <col min="7433" max="7433" width="17.26953125" style="141" customWidth="1"/>
    <col min="7434" max="7434" width="9.81640625" style="141" customWidth="1"/>
    <col min="7435" max="7435" width="20.1796875" style="141" customWidth="1"/>
    <col min="7436" max="7436" width="18.54296875" style="141" customWidth="1"/>
    <col min="7437" max="7437" width="15.26953125" style="141" customWidth="1"/>
    <col min="7438" max="7438" width="16.453125" style="141" customWidth="1"/>
    <col min="7439" max="7439" width="48" style="141" customWidth="1"/>
    <col min="7440" max="7440" width="5.26953125" style="141" customWidth="1"/>
    <col min="7441" max="7441" width="15.81640625" style="141" customWidth="1"/>
    <col min="7442" max="7442" width="21.26953125" style="141" customWidth="1"/>
    <col min="7443" max="7443" width="49.453125" style="141" customWidth="1"/>
    <col min="7444" max="7444" width="43" style="141" customWidth="1"/>
    <col min="7445" max="7445" width="46.81640625" style="141" customWidth="1"/>
    <col min="7446" max="7446" width="58.453125" style="141" customWidth="1"/>
    <col min="7447" max="7450" width="18.7265625" style="141"/>
    <col min="7451" max="7451" width="0" style="141" hidden="1" customWidth="1"/>
    <col min="7452" max="7680" width="18.7265625" style="141"/>
    <col min="7681" max="7681" width="11.1796875" style="141" bestFit="1" customWidth="1"/>
    <col min="7682" max="7682" width="7.1796875" style="141" bestFit="1" customWidth="1"/>
    <col min="7683" max="7683" width="18.453125" style="141" bestFit="1" customWidth="1"/>
    <col min="7684" max="7684" width="14.81640625" style="141" bestFit="1" customWidth="1"/>
    <col min="7685" max="7685" width="27.54296875" style="141" bestFit="1" customWidth="1"/>
    <col min="7686" max="7686" width="31.54296875" style="141" customWidth="1"/>
    <col min="7687" max="7687" width="34.81640625" style="141" customWidth="1"/>
    <col min="7688" max="7688" width="20.1796875" style="141" customWidth="1"/>
    <col min="7689" max="7689" width="17.26953125" style="141" customWidth="1"/>
    <col min="7690" max="7690" width="9.81640625" style="141" customWidth="1"/>
    <col min="7691" max="7691" width="20.1796875" style="141" customWidth="1"/>
    <col min="7692" max="7692" width="18.54296875" style="141" customWidth="1"/>
    <col min="7693" max="7693" width="15.26953125" style="141" customWidth="1"/>
    <col min="7694" max="7694" width="16.453125" style="141" customWidth="1"/>
    <col min="7695" max="7695" width="48" style="141" customWidth="1"/>
    <col min="7696" max="7696" width="5.26953125" style="141" customWidth="1"/>
    <col min="7697" max="7697" width="15.81640625" style="141" customWidth="1"/>
    <col min="7698" max="7698" width="21.26953125" style="141" customWidth="1"/>
    <col min="7699" max="7699" width="49.453125" style="141" customWidth="1"/>
    <col min="7700" max="7700" width="43" style="141" customWidth="1"/>
    <col min="7701" max="7701" width="46.81640625" style="141" customWidth="1"/>
    <col min="7702" max="7702" width="58.453125" style="141" customWidth="1"/>
    <col min="7703" max="7706" width="18.7265625" style="141"/>
    <col min="7707" max="7707" width="0" style="141" hidden="1" customWidth="1"/>
    <col min="7708" max="7936" width="18.7265625" style="141"/>
    <col min="7937" max="7937" width="11.1796875" style="141" bestFit="1" customWidth="1"/>
    <col min="7938" max="7938" width="7.1796875" style="141" bestFit="1" customWidth="1"/>
    <col min="7939" max="7939" width="18.453125" style="141" bestFit="1" customWidth="1"/>
    <col min="7940" max="7940" width="14.81640625" style="141" bestFit="1" customWidth="1"/>
    <col min="7941" max="7941" width="27.54296875" style="141" bestFit="1" customWidth="1"/>
    <col min="7942" max="7942" width="31.54296875" style="141" customWidth="1"/>
    <col min="7943" max="7943" width="34.81640625" style="141" customWidth="1"/>
    <col min="7944" max="7944" width="20.1796875" style="141" customWidth="1"/>
    <col min="7945" max="7945" width="17.26953125" style="141" customWidth="1"/>
    <col min="7946" max="7946" width="9.81640625" style="141" customWidth="1"/>
    <col min="7947" max="7947" width="20.1796875" style="141" customWidth="1"/>
    <col min="7948" max="7948" width="18.54296875" style="141" customWidth="1"/>
    <col min="7949" max="7949" width="15.26953125" style="141" customWidth="1"/>
    <col min="7950" max="7950" width="16.453125" style="141" customWidth="1"/>
    <col min="7951" max="7951" width="48" style="141" customWidth="1"/>
    <col min="7952" max="7952" width="5.26953125" style="141" customWidth="1"/>
    <col min="7953" max="7953" width="15.81640625" style="141" customWidth="1"/>
    <col min="7954" max="7954" width="21.26953125" style="141" customWidth="1"/>
    <col min="7955" max="7955" width="49.453125" style="141" customWidth="1"/>
    <col min="7956" max="7956" width="43" style="141" customWidth="1"/>
    <col min="7957" max="7957" width="46.81640625" style="141" customWidth="1"/>
    <col min="7958" max="7958" width="58.453125" style="141" customWidth="1"/>
    <col min="7959" max="7962" width="18.7265625" style="141"/>
    <col min="7963" max="7963" width="0" style="141" hidden="1" customWidth="1"/>
    <col min="7964" max="8192" width="18.7265625" style="141"/>
    <col min="8193" max="8193" width="11.1796875" style="141" bestFit="1" customWidth="1"/>
    <col min="8194" max="8194" width="7.1796875" style="141" bestFit="1" customWidth="1"/>
    <col min="8195" max="8195" width="18.453125" style="141" bestFit="1" customWidth="1"/>
    <col min="8196" max="8196" width="14.81640625" style="141" bestFit="1" customWidth="1"/>
    <col min="8197" max="8197" width="27.54296875" style="141" bestFit="1" customWidth="1"/>
    <col min="8198" max="8198" width="31.54296875" style="141" customWidth="1"/>
    <col min="8199" max="8199" width="34.81640625" style="141" customWidth="1"/>
    <col min="8200" max="8200" width="20.1796875" style="141" customWidth="1"/>
    <col min="8201" max="8201" width="17.26953125" style="141" customWidth="1"/>
    <col min="8202" max="8202" width="9.81640625" style="141" customWidth="1"/>
    <col min="8203" max="8203" width="20.1796875" style="141" customWidth="1"/>
    <col min="8204" max="8204" width="18.54296875" style="141" customWidth="1"/>
    <col min="8205" max="8205" width="15.26953125" style="141" customWidth="1"/>
    <col min="8206" max="8206" width="16.453125" style="141" customWidth="1"/>
    <col min="8207" max="8207" width="48" style="141" customWidth="1"/>
    <col min="8208" max="8208" width="5.26953125" style="141" customWidth="1"/>
    <col min="8209" max="8209" width="15.81640625" style="141" customWidth="1"/>
    <col min="8210" max="8210" width="21.26953125" style="141" customWidth="1"/>
    <col min="8211" max="8211" width="49.453125" style="141" customWidth="1"/>
    <col min="8212" max="8212" width="43" style="141" customWidth="1"/>
    <col min="8213" max="8213" width="46.81640625" style="141" customWidth="1"/>
    <col min="8214" max="8214" width="58.453125" style="141" customWidth="1"/>
    <col min="8215" max="8218" width="18.7265625" style="141"/>
    <col min="8219" max="8219" width="0" style="141" hidden="1" customWidth="1"/>
    <col min="8220" max="8448" width="18.7265625" style="141"/>
    <col min="8449" max="8449" width="11.1796875" style="141" bestFit="1" customWidth="1"/>
    <col min="8450" max="8450" width="7.1796875" style="141" bestFit="1" customWidth="1"/>
    <col min="8451" max="8451" width="18.453125" style="141" bestFit="1" customWidth="1"/>
    <col min="8452" max="8452" width="14.81640625" style="141" bestFit="1" customWidth="1"/>
    <col min="8453" max="8453" width="27.54296875" style="141" bestFit="1" customWidth="1"/>
    <col min="8454" max="8454" width="31.54296875" style="141" customWidth="1"/>
    <col min="8455" max="8455" width="34.81640625" style="141" customWidth="1"/>
    <col min="8456" max="8456" width="20.1796875" style="141" customWidth="1"/>
    <col min="8457" max="8457" width="17.26953125" style="141" customWidth="1"/>
    <col min="8458" max="8458" width="9.81640625" style="141" customWidth="1"/>
    <col min="8459" max="8459" width="20.1796875" style="141" customWidth="1"/>
    <col min="8460" max="8460" width="18.54296875" style="141" customWidth="1"/>
    <col min="8461" max="8461" width="15.26953125" style="141" customWidth="1"/>
    <col min="8462" max="8462" width="16.453125" style="141" customWidth="1"/>
    <col min="8463" max="8463" width="48" style="141" customWidth="1"/>
    <col min="8464" max="8464" width="5.26953125" style="141" customWidth="1"/>
    <col min="8465" max="8465" width="15.81640625" style="141" customWidth="1"/>
    <col min="8466" max="8466" width="21.26953125" style="141" customWidth="1"/>
    <col min="8467" max="8467" width="49.453125" style="141" customWidth="1"/>
    <col min="8468" max="8468" width="43" style="141" customWidth="1"/>
    <col min="8469" max="8469" width="46.81640625" style="141" customWidth="1"/>
    <col min="8470" max="8470" width="58.453125" style="141" customWidth="1"/>
    <col min="8471" max="8474" width="18.7265625" style="141"/>
    <col min="8475" max="8475" width="0" style="141" hidden="1" customWidth="1"/>
    <col min="8476" max="8704" width="18.7265625" style="141"/>
    <col min="8705" max="8705" width="11.1796875" style="141" bestFit="1" customWidth="1"/>
    <col min="8706" max="8706" width="7.1796875" style="141" bestFit="1" customWidth="1"/>
    <col min="8707" max="8707" width="18.453125" style="141" bestFit="1" customWidth="1"/>
    <col min="8708" max="8708" width="14.81640625" style="141" bestFit="1" customWidth="1"/>
    <col min="8709" max="8709" width="27.54296875" style="141" bestFit="1" customWidth="1"/>
    <col min="8710" max="8710" width="31.54296875" style="141" customWidth="1"/>
    <col min="8711" max="8711" width="34.81640625" style="141" customWidth="1"/>
    <col min="8712" max="8712" width="20.1796875" style="141" customWidth="1"/>
    <col min="8713" max="8713" width="17.26953125" style="141" customWidth="1"/>
    <col min="8714" max="8714" width="9.81640625" style="141" customWidth="1"/>
    <col min="8715" max="8715" width="20.1796875" style="141" customWidth="1"/>
    <col min="8716" max="8716" width="18.54296875" style="141" customWidth="1"/>
    <col min="8717" max="8717" width="15.26953125" style="141" customWidth="1"/>
    <col min="8718" max="8718" width="16.453125" style="141" customWidth="1"/>
    <col min="8719" max="8719" width="48" style="141" customWidth="1"/>
    <col min="8720" max="8720" width="5.26953125" style="141" customWidth="1"/>
    <col min="8721" max="8721" width="15.81640625" style="141" customWidth="1"/>
    <col min="8722" max="8722" width="21.26953125" style="141" customWidth="1"/>
    <col min="8723" max="8723" width="49.453125" style="141" customWidth="1"/>
    <col min="8724" max="8724" width="43" style="141" customWidth="1"/>
    <col min="8725" max="8725" width="46.81640625" style="141" customWidth="1"/>
    <col min="8726" max="8726" width="58.453125" style="141" customWidth="1"/>
    <col min="8727" max="8730" width="18.7265625" style="141"/>
    <col min="8731" max="8731" width="0" style="141" hidden="1" customWidth="1"/>
    <col min="8732" max="8960" width="18.7265625" style="141"/>
    <col min="8961" max="8961" width="11.1796875" style="141" bestFit="1" customWidth="1"/>
    <col min="8962" max="8962" width="7.1796875" style="141" bestFit="1" customWidth="1"/>
    <col min="8963" max="8963" width="18.453125" style="141" bestFit="1" customWidth="1"/>
    <col min="8964" max="8964" width="14.81640625" style="141" bestFit="1" customWidth="1"/>
    <col min="8965" max="8965" width="27.54296875" style="141" bestFit="1" customWidth="1"/>
    <col min="8966" max="8966" width="31.54296875" style="141" customWidth="1"/>
    <col min="8967" max="8967" width="34.81640625" style="141" customWidth="1"/>
    <col min="8968" max="8968" width="20.1796875" style="141" customWidth="1"/>
    <col min="8969" max="8969" width="17.26953125" style="141" customWidth="1"/>
    <col min="8970" max="8970" width="9.81640625" style="141" customWidth="1"/>
    <col min="8971" max="8971" width="20.1796875" style="141" customWidth="1"/>
    <col min="8972" max="8972" width="18.54296875" style="141" customWidth="1"/>
    <col min="8973" max="8973" width="15.26953125" style="141" customWidth="1"/>
    <col min="8974" max="8974" width="16.453125" style="141" customWidth="1"/>
    <col min="8975" max="8975" width="48" style="141" customWidth="1"/>
    <col min="8976" max="8976" width="5.26953125" style="141" customWidth="1"/>
    <col min="8977" max="8977" width="15.81640625" style="141" customWidth="1"/>
    <col min="8978" max="8978" width="21.26953125" style="141" customWidth="1"/>
    <col min="8979" max="8979" width="49.453125" style="141" customWidth="1"/>
    <col min="8980" max="8980" width="43" style="141" customWidth="1"/>
    <col min="8981" max="8981" width="46.81640625" style="141" customWidth="1"/>
    <col min="8982" max="8982" width="58.453125" style="141" customWidth="1"/>
    <col min="8983" max="8986" width="18.7265625" style="141"/>
    <col min="8987" max="8987" width="0" style="141" hidden="1" customWidth="1"/>
    <col min="8988" max="9216" width="18.7265625" style="141"/>
    <col min="9217" max="9217" width="11.1796875" style="141" bestFit="1" customWidth="1"/>
    <col min="9218" max="9218" width="7.1796875" style="141" bestFit="1" customWidth="1"/>
    <col min="9219" max="9219" width="18.453125" style="141" bestFit="1" customWidth="1"/>
    <col min="9220" max="9220" width="14.81640625" style="141" bestFit="1" customWidth="1"/>
    <col min="9221" max="9221" width="27.54296875" style="141" bestFit="1" customWidth="1"/>
    <col min="9222" max="9222" width="31.54296875" style="141" customWidth="1"/>
    <col min="9223" max="9223" width="34.81640625" style="141" customWidth="1"/>
    <col min="9224" max="9224" width="20.1796875" style="141" customWidth="1"/>
    <col min="9225" max="9225" width="17.26953125" style="141" customWidth="1"/>
    <col min="9226" max="9226" width="9.81640625" style="141" customWidth="1"/>
    <col min="9227" max="9227" width="20.1796875" style="141" customWidth="1"/>
    <col min="9228" max="9228" width="18.54296875" style="141" customWidth="1"/>
    <col min="9229" max="9229" width="15.26953125" style="141" customWidth="1"/>
    <col min="9230" max="9230" width="16.453125" style="141" customWidth="1"/>
    <col min="9231" max="9231" width="48" style="141" customWidth="1"/>
    <col min="9232" max="9232" width="5.26953125" style="141" customWidth="1"/>
    <col min="9233" max="9233" width="15.81640625" style="141" customWidth="1"/>
    <col min="9234" max="9234" width="21.26953125" style="141" customWidth="1"/>
    <col min="9235" max="9235" width="49.453125" style="141" customWidth="1"/>
    <col min="9236" max="9236" width="43" style="141" customWidth="1"/>
    <col min="9237" max="9237" width="46.81640625" style="141" customWidth="1"/>
    <col min="9238" max="9238" width="58.453125" style="141" customWidth="1"/>
    <col min="9239" max="9242" width="18.7265625" style="141"/>
    <col min="9243" max="9243" width="0" style="141" hidden="1" customWidth="1"/>
    <col min="9244" max="9472" width="18.7265625" style="141"/>
    <col min="9473" max="9473" width="11.1796875" style="141" bestFit="1" customWidth="1"/>
    <col min="9474" max="9474" width="7.1796875" style="141" bestFit="1" customWidth="1"/>
    <col min="9475" max="9475" width="18.453125" style="141" bestFit="1" customWidth="1"/>
    <col min="9476" max="9476" width="14.81640625" style="141" bestFit="1" customWidth="1"/>
    <col min="9477" max="9477" width="27.54296875" style="141" bestFit="1" customWidth="1"/>
    <col min="9478" max="9478" width="31.54296875" style="141" customWidth="1"/>
    <col min="9479" max="9479" width="34.81640625" style="141" customWidth="1"/>
    <col min="9480" max="9480" width="20.1796875" style="141" customWidth="1"/>
    <col min="9481" max="9481" width="17.26953125" style="141" customWidth="1"/>
    <col min="9482" max="9482" width="9.81640625" style="141" customWidth="1"/>
    <col min="9483" max="9483" width="20.1796875" style="141" customWidth="1"/>
    <col min="9484" max="9484" width="18.54296875" style="141" customWidth="1"/>
    <col min="9485" max="9485" width="15.26953125" style="141" customWidth="1"/>
    <col min="9486" max="9486" width="16.453125" style="141" customWidth="1"/>
    <col min="9487" max="9487" width="48" style="141" customWidth="1"/>
    <col min="9488" max="9488" width="5.26953125" style="141" customWidth="1"/>
    <col min="9489" max="9489" width="15.81640625" style="141" customWidth="1"/>
    <col min="9490" max="9490" width="21.26953125" style="141" customWidth="1"/>
    <col min="9491" max="9491" width="49.453125" style="141" customWidth="1"/>
    <col min="9492" max="9492" width="43" style="141" customWidth="1"/>
    <col min="9493" max="9493" width="46.81640625" style="141" customWidth="1"/>
    <col min="9494" max="9494" width="58.453125" style="141" customWidth="1"/>
    <col min="9495" max="9498" width="18.7265625" style="141"/>
    <col min="9499" max="9499" width="0" style="141" hidden="1" customWidth="1"/>
    <col min="9500" max="9728" width="18.7265625" style="141"/>
    <col min="9729" max="9729" width="11.1796875" style="141" bestFit="1" customWidth="1"/>
    <col min="9730" max="9730" width="7.1796875" style="141" bestFit="1" customWidth="1"/>
    <col min="9731" max="9731" width="18.453125" style="141" bestFit="1" customWidth="1"/>
    <col min="9732" max="9732" width="14.81640625" style="141" bestFit="1" customWidth="1"/>
    <col min="9733" max="9733" width="27.54296875" style="141" bestFit="1" customWidth="1"/>
    <col min="9734" max="9734" width="31.54296875" style="141" customWidth="1"/>
    <col min="9735" max="9735" width="34.81640625" style="141" customWidth="1"/>
    <col min="9736" max="9736" width="20.1796875" style="141" customWidth="1"/>
    <col min="9737" max="9737" width="17.26953125" style="141" customWidth="1"/>
    <col min="9738" max="9738" width="9.81640625" style="141" customWidth="1"/>
    <col min="9739" max="9739" width="20.1796875" style="141" customWidth="1"/>
    <col min="9740" max="9740" width="18.54296875" style="141" customWidth="1"/>
    <col min="9741" max="9741" width="15.26953125" style="141" customWidth="1"/>
    <col min="9742" max="9742" width="16.453125" style="141" customWidth="1"/>
    <col min="9743" max="9743" width="48" style="141" customWidth="1"/>
    <col min="9744" max="9744" width="5.26953125" style="141" customWidth="1"/>
    <col min="9745" max="9745" width="15.81640625" style="141" customWidth="1"/>
    <col min="9746" max="9746" width="21.26953125" style="141" customWidth="1"/>
    <col min="9747" max="9747" width="49.453125" style="141" customWidth="1"/>
    <col min="9748" max="9748" width="43" style="141" customWidth="1"/>
    <col min="9749" max="9749" width="46.81640625" style="141" customWidth="1"/>
    <col min="9750" max="9750" width="58.453125" style="141" customWidth="1"/>
    <col min="9751" max="9754" width="18.7265625" style="141"/>
    <col min="9755" max="9755" width="0" style="141" hidden="1" customWidth="1"/>
    <col min="9756" max="9984" width="18.7265625" style="141"/>
    <col min="9985" max="9985" width="11.1796875" style="141" bestFit="1" customWidth="1"/>
    <col min="9986" max="9986" width="7.1796875" style="141" bestFit="1" customWidth="1"/>
    <col min="9987" max="9987" width="18.453125" style="141" bestFit="1" customWidth="1"/>
    <col min="9988" max="9988" width="14.81640625" style="141" bestFit="1" customWidth="1"/>
    <col min="9989" max="9989" width="27.54296875" style="141" bestFit="1" customWidth="1"/>
    <col min="9990" max="9990" width="31.54296875" style="141" customWidth="1"/>
    <col min="9991" max="9991" width="34.81640625" style="141" customWidth="1"/>
    <col min="9992" max="9992" width="20.1796875" style="141" customWidth="1"/>
    <col min="9993" max="9993" width="17.26953125" style="141" customWidth="1"/>
    <col min="9994" max="9994" width="9.81640625" style="141" customWidth="1"/>
    <col min="9995" max="9995" width="20.1796875" style="141" customWidth="1"/>
    <col min="9996" max="9996" width="18.54296875" style="141" customWidth="1"/>
    <col min="9997" max="9997" width="15.26953125" style="141" customWidth="1"/>
    <col min="9998" max="9998" width="16.453125" style="141" customWidth="1"/>
    <col min="9999" max="9999" width="48" style="141" customWidth="1"/>
    <col min="10000" max="10000" width="5.26953125" style="141" customWidth="1"/>
    <col min="10001" max="10001" width="15.81640625" style="141" customWidth="1"/>
    <col min="10002" max="10002" width="21.26953125" style="141" customWidth="1"/>
    <col min="10003" max="10003" width="49.453125" style="141" customWidth="1"/>
    <col min="10004" max="10004" width="43" style="141" customWidth="1"/>
    <col min="10005" max="10005" width="46.81640625" style="141" customWidth="1"/>
    <col min="10006" max="10006" width="58.453125" style="141" customWidth="1"/>
    <col min="10007" max="10010" width="18.7265625" style="141"/>
    <col min="10011" max="10011" width="0" style="141" hidden="1" customWidth="1"/>
    <col min="10012" max="10240" width="18.7265625" style="141"/>
    <col min="10241" max="10241" width="11.1796875" style="141" bestFit="1" customWidth="1"/>
    <col min="10242" max="10242" width="7.1796875" style="141" bestFit="1" customWidth="1"/>
    <col min="10243" max="10243" width="18.453125" style="141" bestFit="1" customWidth="1"/>
    <col min="10244" max="10244" width="14.81640625" style="141" bestFit="1" customWidth="1"/>
    <col min="10245" max="10245" width="27.54296875" style="141" bestFit="1" customWidth="1"/>
    <col min="10246" max="10246" width="31.54296875" style="141" customWidth="1"/>
    <col min="10247" max="10247" width="34.81640625" style="141" customWidth="1"/>
    <col min="10248" max="10248" width="20.1796875" style="141" customWidth="1"/>
    <col min="10249" max="10249" width="17.26953125" style="141" customWidth="1"/>
    <col min="10250" max="10250" width="9.81640625" style="141" customWidth="1"/>
    <col min="10251" max="10251" width="20.1796875" style="141" customWidth="1"/>
    <col min="10252" max="10252" width="18.54296875" style="141" customWidth="1"/>
    <col min="10253" max="10253" width="15.26953125" style="141" customWidth="1"/>
    <col min="10254" max="10254" width="16.453125" style="141" customWidth="1"/>
    <col min="10255" max="10255" width="48" style="141" customWidth="1"/>
    <col min="10256" max="10256" width="5.26953125" style="141" customWidth="1"/>
    <col min="10257" max="10257" width="15.81640625" style="141" customWidth="1"/>
    <col min="10258" max="10258" width="21.26953125" style="141" customWidth="1"/>
    <col min="10259" max="10259" width="49.453125" style="141" customWidth="1"/>
    <col min="10260" max="10260" width="43" style="141" customWidth="1"/>
    <col min="10261" max="10261" width="46.81640625" style="141" customWidth="1"/>
    <col min="10262" max="10262" width="58.453125" style="141" customWidth="1"/>
    <col min="10263" max="10266" width="18.7265625" style="141"/>
    <col min="10267" max="10267" width="0" style="141" hidden="1" customWidth="1"/>
    <col min="10268" max="10496" width="18.7265625" style="141"/>
    <col min="10497" max="10497" width="11.1796875" style="141" bestFit="1" customWidth="1"/>
    <col min="10498" max="10498" width="7.1796875" style="141" bestFit="1" customWidth="1"/>
    <col min="10499" max="10499" width="18.453125" style="141" bestFit="1" customWidth="1"/>
    <col min="10500" max="10500" width="14.81640625" style="141" bestFit="1" customWidth="1"/>
    <col min="10501" max="10501" width="27.54296875" style="141" bestFit="1" customWidth="1"/>
    <col min="10502" max="10502" width="31.54296875" style="141" customWidth="1"/>
    <col min="10503" max="10503" width="34.81640625" style="141" customWidth="1"/>
    <col min="10504" max="10504" width="20.1796875" style="141" customWidth="1"/>
    <col min="10505" max="10505" width="17.26953125" style="141" customWidth="1"/>
    <col min="10506" max="10506" width="9.81640625" style="141" customWidth="1"/>
    <col min="10507" max="10507" width="20.1796875" style="141" customWidth="1"/>
    <col min="10508" max="10508" width="18.54296875" style="141" customWidth="1"/>
    <col min="10509" max="10509" width="15.26953125" style="141" customWidth="1"/>
    <col min="10510" max="10510" width="16.453125" style="141" customWidth="1"/>
    <col min="10511" max="10511" width="48" style="141" customWidth="1"/>
    <col min="10512" max="10512" width="5.26953125" style="141" customWidth="1"/>
    <col min="10513" max="10513" width="15.81640625" style="141" customWidth="1"/>
    <col min="10514" max="10514" width="21.26953125" style="141" customWidth="1"/>
    <col min="10515" max="10515" width="49.453125" style="141" customWidth="1"/>
    <col min="10516" max="10516" width="43" style="141" customWidth="1"/>
    <col min="10517" max="10517" width="46.81640625" style="141" customWidth="1"/>
    <col min="10518" max="10518" width="58.453125" style="141" customWidth="1"/>
    <col min="10519" max="10522" width="18.7265625" style="141"/>
    <col min="10523" max="10523" width="0" style="141" hidden="1" customWidth="1"/>
    <col min="10524" max="10752" width="18.7265625" style="141"/>
    <col min="10753" max="10753" width="11.1796875" style="141" bestFit="1" customWidth="1"/>
    <col min="10754" max="10754" width="7.1796875" style="141" bestFit="1" customWidth="1"/>
    <col min="10755" max="10755" width="18.453125" style="141" bestFit="1" customWidth="1"/>
    <col min="10756" max="10756" width="14.81640625" style="141" bestFit="1" customWidth="1"/>
    <col min="10757" max="10757" width="27.54296875" style="141" bestFit="1" customWidth="1"/>
    <col min="10758" max="10758" width="31.54296875" style="141" customWidth="1"/>
    <col min="10759" max="10759" width="34.81640625" style="141" customWidth="1"/>
    <col min="10760" max="10760" width="20.1796875" style="141" customWidth="1"/>
    <col min="10761" max="10761" width="17.26953125" style="141" customWidth="1"/>
    <col min="10762" max="10762" width="9.81640625" style="141" customWidth="1"/>
    <col min="10763" max="10763" width="20.1796875" style="141" customWidth="1"/>
    <col min="10764" max="10764" width="18.54296875" style="141" customWidth="1"/>
    <col min="10765" max="10765" width="15.26953125" style="141" customWidth="1"/>
    <col min="10766" max="10766" width="16.453125" style="141" customWidth="1"/>
    <col min="10767" max="10767" width="48" style="141" customWidth="1"/>
    <col min="10768" max="10768" width="5.26953125" style="141" customWidth="1"/>
    <col min="10769" max="10769" width="15.81640625" style="141" customWidth="1"/>
    <col min="10770" max="10770" width="21.26953125" style="141" customWidth="1"/>
    <col min="10771" max="10771" width="49.453125" style="141" customWidth="1"/>
    <col min="10772" max="10772" width="43" style="141" customWidth="1"/>
    <col min="10773" max="10773" width="46.81640625" style="141" customWidth="1"/>
    <col min="10774" max="10774" width="58.453125" style="141" customWidth="1"/>
    <col min="10775" max="10778" width="18.7265625" style="141"/>
    <col min="10779" max="10779" width="0" style="141" hidden="1" customWidth="1"/>
    <col min="10780" max="11008" width="18.7265625" style="141"/>
    <col min="11009" max="11009" width="11.1796875" style="141" bestFit="1" customWidth="1"/>
    <col min="11010" max="11010" width="7.1796875" style="141" bestFit="1" customWidth="1"/>
    <col min="11011" max="11011" width="18.453125" style="141" bestFit="1" customWidth="1"/>
    <col min="11012" max="11012" width="14.81640625" style="141" bestFit="1" customWidth="1"/>
    <col min="11013" max="11013" width="27.54296875" style="141" bestFit="1" customWidth="1"/>
    <col min="11014" max="11014" width="31.54296875" style="141" customWidth="1"/>
    <col min="11015" max="11015" width="34.81640625" style="141" customWidth="1"/>
    <col min="11016" max="11016" width="20.1796875" style="141" customWidth="1"/>
    <col min="11017" max="11017" width="17.26953125" style="141" customWidth="1"/>
    <col min="11018" max="11018" width="9.81640625" style="141" customWidth="1"/>
    <col min="11019" max="11019" width="20.1796875" style="141" customWidth="1"/>
    <col min="11020" max="11020" width="18.54296875" style="141" customWidth="1"/>
    <col min="11021" max="11021" width="15.26953125" style="141" customWidth="1"/>
    <col min="11022" max="11022" width="16.453125" style="141" customWidth="1"/>
    <col min="11023" max="11023" width="48" style="141" customWidth="1"/>
    <col min="11024" max="11024" width="5.26953125" style="141" customWidth="1"/>
    <col min="11025" max="11025" width="15.81640625" style="141" customWidth="1"/>
    <col min="11026" max="11026" width="21.26953125" style="141" customWidth="1"/>
    <col min="11027" max="11027" width="49.453125" style="141" customWidth="1"/>
    <col min="11028" max="11028" width="43" style="141" customWidth="1"/>
    <col min="11029" max="11029" width="46.81640625" style="141" customWidth="1"/>
    <col min="11030" max="11030" width="58.453125" style="141" customWidth="1"/>
    <col min="11031" max="11034" width="18.7265625" style="141"/>
    <col min="11035" max="11035" width="0" style="141" hidden="1" customWidth="1"/>
    <col min="11036" max="11264" width="18.7265625" style="141"/>
    <col min="11265" max="11265" width="11.1796875" style="141" bestFit="1" customWidth="1"/>
    <col min="11266" max="11266" width="7.1796875" style="141" bestFit="1" customWidth="1"/>
    <col min="11267" max="11267" width="18.453125" style="141" bestFit="1" customWidth="1"/>
    <col min="11268" max="11268" width="14.81640625" style="141" bestFit="1" customWidth="1"/>
    <col min="11269" max="11269" width="27.54296875" style="141" bestFit="1" customWidth="1"/>
    <col min="11270" max="11270" width="31.54296875" style="141" customWidth="1"/>
    <col min="11271" max="11271" width="34.81640625" style="141" customWidth="1"/>
    <col min="11272" max="11272" width="20.1796875" style="141" customWidth="1"/>
    <col min="11273" max="11273" width="17.26953125" style="141" customWidth="1"/>
    <col min="11274" max="11274" width="9.81640625" style="141" customWidth="1"/>
    <col min="11275" max="11275" width="20.1796875" style="141" customWidth="1"/>
    <col min="11276" max="11276" width="18.54296875" style="141" customWidth="1"/>
    <col min="11277" max="11277" width="15.26953125" style="141" customWidth="1"/>
    <col min="11278" max="11278" width="16.453125" style="141" customWidth="1"/>
    <col min="11279" max="11279" width="48" style="141" customWidth="1"/>
    <col min="11280" max="11280" width="5.26953125" style="141" customWidth="1"/>
    <col min="11281" max="11281" width="15.81640625" style="141" customWidth="1"/>
    <col min="11282" max="11282" width="21.26953125" style="141" customWidth="1"/>
    <col min="11283" max="11283" width="49.453125" style="141" customWidth="1"/>
    <col min="11284" max="11284" width="43" style="141" customWidth="1"/>
    <col min="11285" max="11285" width="46.81640625" style="141" customWidth="1"/>
    <col min="11286" max="11286" width="58.453125" style="141" customWidth="1"/>
    <col min="11287" max="11290" width="18.7265625" style="141"/>
    <col min="11291" max="11291" width="0" style="141" hidden="1" customWidth="1"/>
    <col min="11292" max="11520" width="18.7265625" style="141"/>
    <col min="11521" max="11521" width="11.1796875" style="141" bestFit="1" customWidth="1"/>
    <col min="11522" max="11522" width="7.1796875" style="141" bestFit="1" customWidth="1"/>
    <col min="11523" max="11523" width="18.453125" style="141" bestFit="1" customWidth="1"/>
    <col min="11524" max="11524" width="14.81640625" style="141" bestFit="1" customWidth="1"/>
    <col min="11525" max="11525" width="27.54296875" style="141" bestFit="1" customWidth="1"/>
    <col min="11526" max="11526" width="31.54296875" style="141" customWidth="1"/>
    <col min="11527" max="11527" width="34.81640625" style="141" customWidth="1"/>
    <col min="11528" max="11528" width="20.1796875" style="141" customWidth="1"/>
    <col min="11529" max="11529" width="17.26953125" style="141" customWidth="1"/>
    <col min="11530" max="11530" width="9.81640625" style="141" customWidth="1"/>
    <col min="11531" max="11531" width="20.1796875" style="141" customWidth="1"/>
    <col min="11532" max="11532" width="18.54296875" style="141" customWidth="1"/>
    <col min="11533" max="11533" width="15.26953125" style="141" customWidth="1"/>
    <col min="11534" max="11534" width="16.453125" style="141" customWidth="1"/>
    <col min="11535" max="11535" width="48" style="141" customWidth="1"/>
    <col min="11536" max="11536" width="5.26953125" style="141" customWidth="1"/>
    <col min="11537" max="11537" width="15.81640625" style="141" customWidth="1"/>
    <col min="11538" max="11538" width="21.26953125" style="141" customWidth="1"/>
    <col min="11539" max="11539" width="49.453125" style="141" customWidth="1"/>
    <col min="11540" max="11540" width="43" style="141" customWidth="1"/>
    <col min="11541" max="11541" width="46.81640625" style="141" customWidth="1"/>
    <col min="11542" max="11542" width="58.453125" style="141" customWidth="1"/>
    <col min="11543" max="11546" width="18.7265625" style="141"/>
    <col min="11547" max="11547" width="0" style="141" hidden="1" customWidth="1"/>
    <col min="11548" max="11776" width="18.7265625" style="141"/>
    <col min="11777" max="11777" width="11.1796875" style="141" bestFit="1" customWidth="1"/>
    <col min="11778" max="11778" width="7.1796875" style="141" bestFit="1" customWidth="1"/>
    <col min="11779" max="11779" width="18.453125" style="141" bestFit="1" customWidth="1"/>
    <col min="11780" max="11780" width="14.81640625" style="141" bestFit="1" customWidth="1"/>
    <col min="11781" max="11781" width="27.54296875" style="141" bestFit="1" customWidth="1"/>
    <col min="11782" max="11782" width="31.54296875" style="141" customWidth="1"/>
    <col min="11783" max="11783" width="34.81640625" style="141" customWidth="1"/>
    <col min="11784" max="11784" width="20.1796875" style="141" customWidth="1"/>
    <col min="11785" max="11785" width="17.26953125" style="141" customWidth="1"/>
    <col min="11786" max="11786" width="9.81640625" style="141" customWidth="1"/>
    <col min="11787" max="11787" width="20.1796875" style="141" customWidth="1"/>
    <col min="11788" max="11788" width="18.54296875" style="141" customWidth="1"/>
    <col min="11789" max="11789" width="15.26953125" style="141" customWidth="1"/>
    <col min="11790" max="11790" width="16.453125" style="141" customWidth="1"/>
    <col min="11791" max="11791" width="48" style="141" customWidth="1"/>
    <col min="11792" max="11792" width="5.26953125" style="141" customWidth="1"/>
    <col min="11793" max="11793" width="15.81640625" style="141" customWidth="1"/>
    <col min="11794" max="11794" width="21.26953125" style="141" customWidth="1"/>
    <col min="11795" max="11795" width="49.453125" style="141" customWidth="1"/>
    <col min="11796" max="11796" width="43" style="141" customWidth="1"/>
    <col min="11797" max="11797" width="46.81640625" style="141" customWidth="1"/>
    <col min="11798" max="11798" width="58.453125" style="141" customWidth="1"/>
    <col min="11799" max="11802" width="18.7265625" style="141"/>
    <col min="11803" max="11803" width="0" style="141" hidden="1" customWidth="1"/>
    <col min="11804" max="12032" width="18.7265625" style="141"/>
    <col min="12033" max="12033" width="11.1796875" style="141" bestFit="1" customWidth="1"/>
    <col min="12034" max="12034" width="7.1796875" style="141" bestFit="1" customWidth="1"/>
    <col min="12035" max="12035" width="18.453125" style="141" bestFit="1" customWidth="1"/>
    <col min="12036" max="12036" width="14.81640625" style="141" bestFit="1" customWidth="1"/>
    <col min="12037" max="12037" width="27.54296875" style="141" bestFit="1" customWidth="1"/>
    <col min="12038" max="12038" width="31.54296875" style="141" customWidth="1"/>
    <col min="12039" max="12039" width="34.81640625" style="141" customWidth="1"/>
    <col min="12040" max="12040" width="20.1796875" style="141" customWidth="1"/>
    <col min="12041" max="12041" width="17.26953125" style="141" customWidth="1"/>
    <col min="12042" max="12042" width="9.81640625" style="141" customWidth="1"/>
    <col min="12043" max="12043" width="20.1796875" style="141" customWidth="1"/>
    <col min="12044" max="12044" width="18.54296875" style="141" customWidth="1"/>
    <col min="12045" max="12045" width="15.26953125" style="141" customWidth="1"/>
    <col min="12046" max="12046" width="16.453125" style="141" customWidth="1"/>
    <col min="12047" max="12047" width="48" style="141" customWidth="1"/>
    <col min="12048" max="12048" width="5.26953125" style="141" customWidth="1"/>
    <col min="12049" max="12049" width="15.81640625" style="141" customWidth="1"/>
    <col min="12050" max="12050" width="21.26953125" style="141" customWidth="1"/>
    <col min="12051" max="12051" width="49.453125" style="141" customWidth="1"/>
    <col min="12052" max="12052" width="43" style="141" customWidth="1"/>
    <col min="12053" max="12053" width="46.81640625" style="141" customWidth="1"/>
    <col min="12054" max="12054" width="58.453125" style="141" customWidth="1"/>
    <col min="12055" max="12058" width="18.7265625" style="141"/>
    <col min="12059" max="12059" width="0" style="141" hidden="1" customWidth="1"/>
    <col min="12060" max="12288" width="18.7265625" style="141"/>
    <col min="12289" max="12289" width="11.1796875" style="141" bestFit="1" customWidth="1"/>
    <col min="12290" max="12290" width="7.1796875" style="141" bestFit="1" customWidth="1"/>
    <col min="12291" max="12291" width="18.453125" style="141" bestFit="1" customWidth="1"/>
    <col min="12292" max="12292" width="14.81640625" style="141" bestFit="1" customWidth="1"/>
    <col min="12293" max="12293" width="27.54296875" style="141" bestFit="1" customWidth="1"/>
    <col min="12294" max="12294" width="31.54296875" style="141" customWidth="1"/>
    <col min="12295" max="12295" width="34.81640625" style="141" customWidth="1"/>
    <col min="12296" max="12296" width="20.1796875" style="141" customWidth="1"/>
    <col min="12297" max="12297" width="17.26953125" style="141" customWidth="1"/>
    <col min="12298" max="12298" width="9.81640625" style="141" customWidth="1"/>
    <col min="12299" max="12299" width="20.1796875" style="141" customWidth="1"/>
    <col min="12300" max="12300" width="18.54296875" style="141" customWidth="1"/>
    <col min="12301" max="12301" width="15.26953125" style="141" customWidth="1"/>
    <col min="12302" max="12302" width="16.453125" style="141" customWidth="1"/>
    <col min="12303" max="12303" width="48" style="141" customWidth="1"/>
    <col min="12304" max="12304" width="5.26953125" style="141" customWidth="1"/>
    <col min="12305" max="12305" width="15.81640625" style="141" customWidth="1"/>
    <col min="12306" max="12306" width="21.26953125" style="141" customWidth="1"/>
    <col min="12307" max="12307" width="49.453125" style="141" customWidth="1"/>
    <col min="12308" max="12308" width="43" style="141" customWidth="1"/>
    <col min="12309" max="12309" width="46.81640625" style="141" customWidth="1"/>
    <col min="12310" max="12310" width="58.453125" style="141" customWidth="1"/>
    <col min="12311" max="12314" width="18.7265625" style="141"/>
    <col min="12315" max="12315" width="0" style="141" hidden="1" customWidth="1"/>
    <col min="12316" max="12544" width="18.7265625" style="141"/>
    <col min="12545" max="12545" width="11.1796875" style="141" bestFit="1" customWidth="1"/>
    <col min="12546" max="12546" width="7.1796875" style="141" bestFit="1" customWidth="1"/>
    <col min="12547" max="12547" width="18.453125" style="141" bestFit="1" customWidth="1"/>
    <col min="12548" max="12548" width="14.81640625" style="141" bestFit="1" customWidth="1"/>
    <col min="12549" max="12549" width="27.54296875" style="141" bestFit="1" customWidth="1"/>
    <col min="12550" max="12550" width="31.54296875" style="141" customWidth="1"/>
    <col min="12551" max="12551" width="34.81640625" style="141" customWidth="1"/>
    <col min="12552" max="12552" width="20.1796875" style="141" customWidth="1"/>
    <col min="12553" max="12553" width="17.26953125" style="141" customWidth="1"/>
    <col min="12554" max="12554" width="9.81640625" style="141" customWidth="1"/>
    <col min="12555" max="12555" width="20.1796875" style="141" customWidth="1"/>
    <col min="12556" max="12556" width="18.54296875" style="141" customWidth="1"/>
    <col min="12557" max="12557" width="15.26953125" style="141" customWidth="1"/>
    <col min="12558" max="12558" width="16.453125" style="141" customWidth="1"/>
    <col min="12559" max="12559" width="48" style="141" customWidth="1"/>
    <col min="12560" max="12560" width="5.26953125" style="141" customWidth="1"/>
    <col min="12561" max="12561" width="15.81640625" style="141" customWidth="1"/>
    <col min="12562" max="12562" width="21.26953125" style="141" customWidth="1"/>
    <col min="12563" max="12563" width="49.453125" style="141" customWidth="1"/>
    <col min="12564" max="12564" width="43" style="141" customWidth="1"/>
    <col min="12565" max="12565" width="46.81640625" style="141" customWidth="1"/>
    <col min="12566" max="12566" width="58.453125" style="141" customWidth="1"/>
    <col min="12567" max="12570" width="18.7265625" style="141"/>
    <col min="12571" max="12571" width="0" style="141" hidden="1" customWidth="1"/>
    <col min="12572" max="12800" width="18.7265625" style="141"/>
    <col min="12801" max="12801" width="11.1796875" style="141" bestFit="1" customWidth="1"/>
    <col min="12802" max="12802" width="7.1796875" style="141" bestFit="1" customWidth="1"/>
    <col min="12803" max="12803" width="18.453125" style="141" bestFit="1" customWidth="1"/>
    <col min="12804" max="12804" width="14.81640625" style="141" bestFit="1" customWidth="1"/>
    <col min="12805" max="12805" width="27.54296875" style="141" bestFit="1" customWidth="1"/>
    <col min="12806" max="12806" width="31.54296875" style="141" customWidth="1"/>
    <col min="12807" max="12807" width="34.81640625" style="141" customWidth="1"/>
    <col min="12808" max="12808" width="20.1796875" style="141" customWidth="1"/>
    <col min="12809" max="12809" width="17.26953125" style="141" customWidth="1"/>
    <col min="12810" max="12810" width="9.81640625" style="141" customWidth="1"/>
    <col min="12811" max="12811" width="20.1796875" style="141" customWidth="1"/>
    <col min="12812" max="12812" width="18.54296875" style="141" customWidth="1"/>
    <col min="12813" max="12813" width="15.26953125" style="141" customWidth="1"/>
    <col min="12814" max="12814" width="16.453125" style="141" customWidth="1"/>
    <col min="12815" max="12815" width="48" style="141" customWidth="1"/>
    <col min="12816" max="12816" width="5.26953125" style="141" customWidth="1"/>
    <col min="12817" max="12817" width="15.81640625" style="141" customWidth="1"/>
    <col min="12818" max="12818" width="21.26953125" style="141" customWidth="1"/>
    <col min="12819" max="12819" width="49.453125" style="141" customWidth="1"/>
    <col min="12820" max="12820" width="43" style="141" customWidth="1"/>
    <col min="12821" max="12821" width="46.81640625" style="141" customWidth="1"/>
    <col min="12822" max="12822" width="58.453125" style="141" customWidth="1"/>
    <col min="12823" max="12826" width="18.7265625" style="141"/>
    <col min="12827" max="12827" width="0" style="141" hidden="1" customWidth="1"/>
    <col min="12828" max="13056" width="18.7265625" style="141"/>
    <col min="13057" max="13057" width="11.1796875" style="141" bestFit="1" customWidth="1"/>
    <col min="13058" max="13058" width="7.1796875" style="141" bestFit="1" customWidth="1"/>
    <col min="13059" max="13059" width="18.453125" style="141" bestFit="1" customWidth="1"/>
    <col min="13060" max="13060" width="14.81640625" style="141" bestFit="1" customWidth="1"/>
    <col min="13061" max="13061" width="27.54296875" style="141" bestFit="1" customWidth="1"/>
    <col min="13062" max="13062" width="31.54296875" style="141" customWidth="1"/>
    <col min="13063" max="13063" width="34.81640625" style="141" customWidth="1"/>
    <col min="13064" max="13064" width="20.1796875" style="141" customWidth="1"/>
    <col min="13065" max="13065" width="17.26953125" style="141" customWidth="1"/>
    <col min="13066" max="13066" width="9.81640625" style="141" customWidth="1"/>
    <col min="13067" max="13067" width="20.1796875" style="141" customWidth="1"/>
    <col min="13068" max="13068" width="18.54296875" style="141" customWidth="1"/>
    <col min="13069" max="13069" width="15.26953125" style="141" customWidth="1"/>
    <col min="13070" max="13070" width="16.453125" style="141" customWidth="1"/>
    <col min="13071" max="13071" width="48" style="141" customWidth="1"/>
    <col min="13072" max="13072" width="5.26953125" style="141" customWidth="1"/>
    <col min="13073" max="13073" width="15.81640625" style="141" customWidth="1"/>
    <col min="13074" max="13074" width="21.26953125" style="141" customWidth="1"/>
    <col min="13075" max="13075" width="49.453125" style="141" customWidth="1"/>
    <col min="13076" max="13076" width="43" style="141" customWidth="1"/>
    <col min="13077" max="13077" width="46.81640625" style="141" customWidth="1"/>
    <col min="13078" max="13078" width="58.453125" style="141" customWidth="1"/>
    <col min="13079" max="13082" width="18.7265625" style="141"/>
    <col min="13083" max="13083" width="0" style="141" hidden="1" customWidth="1"/>
    <col min="13084" max="13312" width="18.7265625" style="141"/>
    <col min="13313" max="13313" width="11.1796875" style="141" bestFit="1" customWidth="1"/>
    <col min="13314" max="13314" width="7.1796875" style="141" bestFit="1" customWidth="1"/>
    <col min="13315" max="13315" width="18.453125" style="141" bestFit="1" customWidth="1"/>
    <col min="13316" max="13316" width="14.81640625" style="141" bestFit="1" customWidth="1"/>
    <col min="13317" max="13317" width="27.54296875" style="141" bestFit="1" customWidth="1"/>
    <col min="13318" max="13318" width="31.54296875" style="141" customWidth="1"/>
    <col min="13319" max="13319" width="34.81640625" style="141" customWidth="1"/>
    <col min="13320" max="13320" width="20.1796875" style="141" customWidth="1"/>
    <col min="13321" max="13321" width="17.26953125" style="141" customWidth="1"/>
    <col min="13322" max="13322" width="9.81640625" style="141" customWidth="1"/>
    <col min="13323" max="13323" width="20.1796875" style="141" customWidth="1"/>
    <col min="13324" max="13324" width="18.54296875" style="141" customWidth="1"/>
    <col min="13325" max="13325" width="15.26953125" style="141" customWidth="1"/>
    <col min="13326" max="13326" width="16.453125" style="141" customWidth="1"/>
    <col min="13327" max="13327" width="48" style="141" customWidth="1"/>
    <col min="13328" max="13328" width="5.26953125" style="141" customWidth="1"/>
    <col min="13329" max="13329" width="15.81640625" style="141" customWidth="1"/>
    <col min="13330" max="13330" width="21.26953125" style="141" customWidth="1"/>
    <col min="13331" max="13331" width="49.453125" style="141" customWidth="1"/>
    <col min="13332" max="13332" width="43" style="141" customWidth="1"/>
    <col min="13333" max="13333" width="46.81640625" style="141" customWidth="1"/>
    <col min="13334" max="13334" width="58.453125" style="141" customWidth="1"/>
    <col min="13335" max="13338" width="18.7265625" style="141"/>
    <col min="13339" max="13339" width="0" style="141" hidden="1" customWidth="1"/>
    <col min="13340" max="13568" width="18.7265625" style="141"/>
    <col min="13569" max="13569" width="11.1796875" style="141" bestFit="1" customWidth="1"/>
    <col min="13570" max="13570" width="7.1796875" style="141" bestFit="1" customWidth="1"/>
    <col min="13571" max="13571" width="18.453125" style="141" bestFit="1" customWidth="1"/>
    <col min="13572" max="13572" width="14.81640625" style="141" bestFit="1" customWidth="1"/>
    <col min="13573" max="13573" width="27.54296875" style="141" bestFit="1" customWidth="1"/>
    <col min="13574" max="13574" width="31.54296875" style="141" customWidth="1"/>
    <col min="13575" max="13575" width="34.81640625" style="141" customWidth="1"/>
    <col min="13576" max="13576" width="20.1796875" style="141" customWidth="1"/>
    <col min="13577" max="13577" width="17.26953125" style="141" customWidth="1"/>
    <col min="13578" max="13578" width="9.81640625" style="141" customWidth="1"/>
    <col min="13579" max="13579" width="20.1796875" style="141" customWidth="1"/>
    <col min="13580" max="13580" width="18.54296875" style="141" customWidth="1"/>
    <col min="13581" max="13581" width="15.26953125" style="141" customWidth="1"/>
    <col min="13582" max="13582" width="16.453125" style="141" customWidth="1"/>
    <col min="13583" max="13583" width="48" style="141" customWidth="1"/>
    <col min="13584" max="13584" width="5.26953125" style="141" customWidth="1"/>
    <col min="13585" max="13585" width="15.81640625" style="141" customWidth="1"/>
    <col min="13586" max="13586" width="21.26953125" style="141" customWidth="1"/>
    <col min="13587" max="13587" width="49.453125" style="141" customWidth="1"/>
    <col min="13588" max="13588" width="43" style="141" customWidth="1"/>
    <col min="13589" max="13589" width="46.81640625" style="141" customWidth="1"/>
    <col min="13590" max="13590" width="58.453125" style="141" customWidth="1"/>
    <col min="13591" max="13594" width="18.7265625" style="141"/>
    <col min="13595" max="13595" width="0" style="141" hidden="1" customWidth="1"/>
    <col min="13596" max="13824" width="18.7265625" style="141"/>
    <col min="13825" max="13825" width="11.1796875" style="141" bestFit="1" customWidth="1"/>
    <col min="13826" max="13826" width="7.1796875" style="141" bestFit="1" customWidth="1"/>
    <col min="13827" max="13827" width="18.453125" style="141" bestFit="1" customWidth="1"/>
    <col min="13828" max="13828" width="14.81640625" style="141" bestFit="1" customWidth="1"/>
    <col min="13829" max="13829" width="27.54296875" style="141" bestFit="1" customWidth="1"/>
    <col min="13830" max="13830" width="31.54296875" style="141" customWidth="1"/>
    <col min="13831" max="13831" width="34.81640625" style="141" customWidth="1"/>
    <col min="13832" max="13832" width="20.1796875" style="141" customWidth="1"/>
    <col min="13833" max="13833" width="17.26953125" style="141" customWidth="1"/>
    <col min="13834" max="13834" width="9.81640625" style="141" customWidth="1"/>
    <col min="13835" max="13835" width="20.1796875" style="141" customWidth="1"/>
    <col min="13836" max="13836" width="18.54296875" style="141" customWidth="1"/>
    <col min="13837" max="13837" width="15.26953125" style="141" customWidth="1"/>
    <col min="13838" max="13838" width="16.453125" style="141" customWidth="1"/>
    <col min="13839" max="13839" width="48" style="141" customWidth="1"/>
    <col min="13840" max="13840" width="5.26953125" style="141" customWidth="1"/>
    <col min="13841" max="13841" width="15.81640625" style="141" customWidth="1"/>
    <col min="13842" max="13842" width="21.26953125" style="141" customWidth="1"/>
    <col min="13843" max="13843" width="49.453125" style="141" customWidth="1"/>
    <col min="13844" max="13844" width="43" style="141" customWidth="1"/>
    <col min="13845" max="13845" width="46.81640625" style="141" customWidth="1"/>
    <col min="13846" max="13846" width="58.453125" style="141" customWidth="1"/>
    <col min="13847" max="13850" width="18.7265625" style="141"/>
    <col min="13851" max="13851" width="0" style="141" hidden="1" customWidth="1"/>
    <col min="13852" max="14080" width="18.7265625" style="141"/>
    <col min="14081" max="14081" width="11.1796875" style="141" bestFit="1" customWidth="1"/>
    <col min="14082" max="14082" width="7.1796875" style="141" bestFit="1" customWidth="1"/>
    <col min="14083" max="14083" width="18.453125" style="141" bestFit="1" customWidth="1"/>
    <col min="14084" max="14084" width="14.81640625" style="141" bestFit="1" customWidth="1"/>
    <col min="14085" max="14085" width="27.54296875" style="141" bestFit="1" customWidth="1"/>
    <col min="14086" max="14086" width="31.54296875" style="141" customWidth="1"/>
    <col min="14087" max="14087" width="34.81640625" style="141" customWidth="1"/>
    <col min="14088" max="14088" width="20.1796875" style="141" customWidth="1"/>
    <col min="14089" max="14089" width="17.26953125" style="141" customWidth="1"/>
    <col min="14090" max="14090" width="9.81640625" style="141" customWidth="1"/>
    <col min="14091" max="14091" width="20.1796875" style="141" customWidth="1"/>
    <col min="14092" max="14092" width="18.54296875" style="141" customWidth="1"/>
    <col min="14093" max="14093" width="15.26953125" style="141" customWidth="1"/>
    <col min="14094" max="14094" width="16.453125" style="141" customWidth="1"/>
    <col min="14095" max="14095" width="48" style="141" customWidth="1"/>
    <col min="14096" max="14096" width="5.26953125" style="141" customWidth="1"/>
    <col min="14097" max="14097" width="15.81640625" style="141" customWidth="1"/>
    <col min="14098" max="14098" width="21.26953125" style="141" customWidth="1"/>
    <col min="14099" max="14099" width="49.453125" style="141" customWidth="1"/>
    <col min="14100" max="14100" width="43" style="141" customWidth="1"/>
    <col min="14101" max="14101" width="46.81640625" style="141" customWidth="1"/>
    <col min="14102" max="14102" width="58.453125" style="141" customWidth="1"/>
    <col min="14103" max="14106" width="18.7265625" style="141"/>
    <col min="14107" max="14107" width="0" style="141" hidden="1" customWidth="1"/>
    <col min="14108" max="14336" width="18.7265625" style="141"/>
    <col min="14337" max="14337" width="11.1796875" style="141" bestFit="1" customWidth="1"/>
    <col min="14338" max="14338" width="7.1796875" style="141" bestFit="1" customWidth="1"/>
    <col min="14339" max="14339" width="18.453125" style="141" bestFit="1" customWidth="1"/>
    <col min="14340" max="14340" width="14.81640625" style="141" bestFit="1" customWidth="1"/>
    <col min="14341" max="14341" width="27.54296875" style="141" bestFit="1" customWidth="1"/>
    <col min="14342" max="14342" width="31.54296875" style="141" customWidth="1"/>
    <col min="14343" max="14343" width="34.81640625" style="141" customWidth="1"/>
    <col min="14344" max="14344" width="20.1796875" style="141" customWidth="1"/>
    <col min="14345" max="14345" width="17.26953125" style="141" customWidth="1"/>
    <col min="14346" max="14346" width="9.81640625" style="141" customWidth="1"/>
    <col min="14347" max="14347" width="20.1796875" style="141" customWidth="1"/>
    <col min="14348" max="14348" width="18.54296875" style="141" customWidth="1"/>
    <col min="14349" max="14349" width="15.26953125" style="141" customWidth="1"/>
    <col min="14350" max="14350" width="16.453125" style="141" customWidth="1"/>
    <col min="14351" max="14351" width="48" style="141" customWidth="1"/>
    <col min="14352" max="14352" width="5.26953125" style="141" customWidth="1"/>
    <col min="14353" max="14353" width="15.81640625" style="141" customWidth="1"/>
    <col min="14354" max="14354" width="21.26953125" style="141" customWidth="1"/>
    <col min="14355" max="14355" width="49.453125" style="141" customWidth="1"/>
    <col min="14356" max="14356" width="43" style="141" customWidth="1"/>
    <col min="14357" max="14357" width="46.81640625" style="141" customWidth="1"/>
    <col min="14358" max="14358" width="58.453125" style="141" customWidth="1"/>
    <col min="14359" max="14362" width="18.7265625" style="141"/>
    <col min="14363" max="14363" width="0" style="141" hidden="1" customWidth="1"/>
    <col min="14364" max="14592" width="18.7265625" style="141"/>
    <col min="14593" max="14593" width="11.1796875" style="141" bestFit="1" customWidth="1"/>
    <col min="14594" max="14594" width="7.1796875" style="141" bestFit="1" customWidth="1"/>
    <col min="14595" max="14595" width="18.453125" style="141" bestFit="1" customWidth="1"/>
    <col min="14596" max="14596" width="14.81640625" style="141" bestFit="1" customWidth="1"/>
    <col min="14597" max="14597" width="27.54296875" style="141" bestFit="1" customWidth="1"/>
    <col min="14598" max="14598" width="31.54296875" style="141" customWidth="1"/>
    <col min="14599" max="14599" width="34.81640625" style="141" customWidth="1"/>
    <col min="14600" max="14600" width="20.1796875" style="141" customWidth="1"/>
    <col min="14601" max="14601" width="17.26953125" style="141" customWidth="1"/>
    <col min="14602" max="14602" width="9.81640625" style="141" customWidth="1"/>
    <col min="14603" max="14603" width="20.1796875" style="141" customWidth="1"/>
    <col min="14604" max="14604" width="18.54296875" style="141" customWidth="1"/>
    <col min="14605" max="14605" width="15.26953125" style="141" customWidth="1"/>
    <col min="14606" max="14606" width="16.453125" style="141" customWidth="1"/>
    <col min="14607" max="14607" width="48" style="141" customWidth="1"/>
    <col min="14608" max="14608" width="5.26953125" style="141" customWidth="1"/>
    <col min="14609" max="14609" width="15.81640625" style="141" customWidth="1"/>
    <col min="14610" max="14610" width="21.26953125" style="141" customWidth="1"/>
    <col min="14611" max="14611" width="49.453125" style="141" customWidth="1"/>
    <col min="14612" max="14612" width="43" style="141" customWidth="1"/>
    <col min="14613" max="14613" width="46.81640625" style="141" customWidth="1"/>
    <col min="14614" max="14614" width="58.453125" style="141" customWidth="1"/>
    <col min="14615" max="14618" width="18.7265625" style="141"/>
    <col min="14619" max="14619" width="0" style="141" hidden="1" customWidth="1"/>
    <col min="14620" max="14848" width="18.7265625" style="141"/>
    <col min="14849" max="14849" width="11.1796875" style="141" bestFit="1" customWidth="1"/>
    <col min="14850" max="14850" width="7.1796875" style="141" bestFit="1" customWidth="1"/>
    <col min="14851" max="14851" width="18.453125" style="141" bestFit="1" customWidth="1"/>
    <col min="14852" max="14852" width="14.81640625" style="141" bestFit="1" customWidth="1"/>
    <col min="14853" max="14853" width="27.54296875" style="141" bestFit="1" customWidth="1"/>
    <col min="14854" max="14854" width="31.54296875" style="141" customWidth="1"/>
    <col min="14855" max="14855" width="34.81640625" style="141" customWidth="1"/>
    <col min="14856" max="14856" width="20.1796875" style="141" customWidth="1"/>
    <col min="14857" max="14857" width="17.26953125" style="141" customWidth="1"/>
    <col min="14858" max="14858" width="9.81640625" style="141" customWidth="1"/>
    <col min="14859" max="14859" width="20.1796875" style="141" customWidth="1"/>
    <col min="14860" max="14860" width="18.54296875" style="141" customWidth="1"/>
    <col min="14861" max="14861" width="15.26953125" style="141" customWidth="1"/>
    <col min="14862" max="14862" width="16.453125" style="141" customWidth="1"/>
    <col min="14863" max="14863" width="48" style="141" customWidth="1"/>
    <col min="14864" max="14864" width="5.26953125" style="141" customWidth="1"/>
    <col min="14865" max="14865" width="15.81640625" style="141" customWidth="1"/>
    <col min="14866" max="14866" width="21.26953125" style="141" customWidth="1"/>
    <col min="14867" max="14867" width="49.453125" style="141" customWidth="1"/>
    <col min="14868" max="14868" width="43" style="141" customWidth="1"/>
    <col min="14869" max="14869" width="46.81640625" style="141" customWidth="1"/>
    <col min="14870" max="14870" width="58.453125" style="141" customWidth="1"/>
    <col min="14871" max="14874" width="18.7265625" style="141"/>
    <col min="14875" max="14875" width="0" style="141" hidden="1" customWidth="1"/>
    <col min="14876" max="15104" width="18.7265625" style="141"/>
    <col min="15105" max="15105" width="11.1796875" style="141" bestFit="1" customWidth="1"/>
    <col min="15106" max="15106" width="7.1796875" style="141" bestFit="1" customWidth="1"/>
    <col min="15107" max="15107" width="18.453125" style="141" bestFit="1" customWidth="1"/>
    <col min="15108" max="15108" width="14.81640625" style="141" bestFit="1" customWidth="1"/>
    <col min="15109" max="15109" width="27.54296875" style="141" bestFit="1" customWidth="1"/>
    <col min="15110" max="15110" width="31.54296875" style="141" customWidth="1"/>
    <col min="15111" max="15111" width="34.81640625" style="141" customWidth="1"/>
    <col min="15112" max="15112" width="20.1796875" style="141" customWidth="1"/>
    <col min="15113" max="15113" width="17.26953125" style="141" customWidth="1"/>
    <col min="15114" max="15114" width="9.81640625" style="141" customWidth="1"/>
    <col min="15115" max="15115" width="20.1796875" style="141" customWidth="1"/>
    <col min="15116" max="15116" width="18.54296875" style="141" customWidth="1"/>
    <col min="15117" max="15117" width="15.26953125" style="141" customWidth="1"/>
    <col min="15118" max="15118" width="16.453125" style="141" customWidth="1"/>
    <col min="15119" max="15119" width="48" style="141" customWidth="1"/>
    <col min="15120" max="15120" width="5.26953125" style="141" customWidth="1"/>
    <col min="15121" max="15121" width="15.81640625" style="141" customWidth="1"/>
    <col min="15122" max="15122" width="21.26953125" style="141" customWidth="1"/>
    <col min="15123" max="15123" width="49.453125" style="141" customWidth="1"/>
    <col min="15124" max="15124" width="43" style="141" customWidth="1"/>
    <col min="15125" max="15125" width="46.81640625" style="141" customWidth="1"/>
    <col min="15126" max="15126" width="58.453125" style="141" customWidth="1"/>
    <col min="15127" max="15130" width="18.7265625" style="141"/>
    <col min="15131" max="15131" width="0" style="141" hidden="1" customWidth="1"/>
    <col min="15132" max="15360" width="18.7265625" style="141"/>
    <col min="15361" max="15361" width="11.1796875" style="141" bestFit="1" customWidth="1"/>
    <col min="15362" max="15362" width="7.1796875" style="141" bestFit="1" customWidth="1"/>
    <col min="15363" max="15363" width="18.453125" style="141" bestFit="1" customWidth="1"/>
    <col min="15364" max="15364" width="14.81640625" style="141" bestFit="1" customWidth="1"/>
    <col min="15365" max="15365" width="27.54296875" style="141" bestFit="1" customWidth="1"/>
    <col min="15366" max="15366" width="31.54296875" style="141" customWidth="1"/>
    <col min="15367" max="15367" width="34.81640625" style="141" customWidth="1"/>
    <col min="15368" max="15368" width="20.1796875" style="141" customWidth="1"/>
    <col min="15369" max="15369" width="17.26953125" style="141" customWidth="1"/>
    <col min="15370" max="15370" width="9.81640625" style="141" customWidth="1"/>
    <col min="15371" max="15371" width="20.1796875" style="141" customWidth="1"/>
    <col min="15372" max="15372" width="18.54296875" style="141" customWidth="1"/>
    <col min="15373" max="15373" width="15.26953125" style="141" customWidth="1"/>
    <col min="15374" max="15374" width="16.453125" style="141" customWidth="1"/>
    <col min="15375" max="15375" width="48" style="141" customWidth="1"/>
    <col min="15376" max="15376" width="5.26953125" style="141" customWidth="1"/>
    <col min="15377" max="15377" width="15.81640625" style="141" customWidth="1"/>
    <col min="15378" max="15378" width="21.26953125" style="141" customWidth="1"/>
    <col min="15379" max="15379" width="49.453125" style="141" customWidth="1"/>
    <col min="15380" max="15380" width="43" style="141" customWidth="1"/>
    <col min="15381" max="15381" width="46.81640625" style="141" customWidth="1"/>
    <col min="15382" max="15382" width="58.453125" style="141" customWidth="1"/>
    <col min="15383" max="15386" width="18.7265625" style="141"/>
    <col min="15387" max="15387" width="0" style="141" hidden="1" customWidth="1"/>
    <col min="15388" max="15616" width="18.7265625" style="141"/>
    <col min="15617" max="15617" width="11.1796875" style="141" bestFit="1" customWidth="1"/>
    <col min="15618" max="15618" width="7.1796875" style="141" bestFit="1" customWidth="1"/>
    <col min="15619" max="15619" width="18.453125" style="141" bestFit="1" customWidth="1"/>
    <col min="15620" max="15620" width="14.81640625" style="141" bestFit="1" customWidth="1"/>
    <col min="15621" max="15621" width="27.54296875" style="141" bestFit="1" customWidth="1"/>
    <col min="15622" max="15622" width="31.54296875" style="141" customWidth="1"/>
    <col min="15623" max="15623" width="34.81640625" style="141" customWidth="1"/>
    <col min="15624" max="15624" width="20.1796875" style="141" customWidth="1"/>
    <col min="15625" max="15625" width="17.26953125" style="141" customWidth="1"/>
    <col min="15626" max="15626" width="9.81640625" style="141" customWidth="1"/>
    <col min="15627" max="15627" width="20.1796875" style="141" customWidth="1"/>
    <col min="15628" max="15628" width="18.54296875" style="141" customWidth="1"/>
    <col min="15629" max="15629" width="15.26953125" style="141" customWidth="1"/>
    <col min="15630" max="15630" width="16.453125" style="141" customWidth="1"/>
    <col min="15631" max="15631" width="48" style="141" customWidth="1"/>
    <col min="15632" max="15632" width="5.26953125" style="141" customWidth="1"/>
    <col min="15633" max="15633" width="15.81640625" style="141" customWidth="1"/>
    <col min="15634" max="15634" width="21.26953125" style="141" customWidth="1"/>
    <col min="15635" max="15635" width="49.453125" style="141" customWidth="1"/>
    <col min="15636" max="15636" width="43" style="141" customWidth="1"/>
    <col min="15637" max="15637" width="46.81640625" style="141" customWidth="1"/>
    <col min="15638" max="15638" width="58.453125" style="141" customWidth="1"/>
    <col min="15639" max="15642" width="18.7265625" style="141"/>
    <col min="15643" max="15643" width="0" style="141" hidden="1" customWidth="1"/>
    <col min="15644" max="15872" width="18.7265625" style="141"/>
    <col min="15873" max="15873" width="11.1796875" style="141" bestFit="1" customWidth="1"/>
    <col min="15874" max="15874" width="7.1796875" style="141" bestFit="1" customWidth="1"/>
    <col min="15875" max="15875" width="18.453125" style="141" bestFit="1" customWidth="1"/>
    <col min="15876" max="15876" width="14.81640625" style="141" bestFit="1" customWidth="1"/>
    <col min="15877" max="15877" width="27.54296875" style="141" bestFit="1" customWidth="1"/>
    <col min="15878" max="15878" width="31.54296875" style="141" customWidth="1"/>
    <col min="15879" max="15879" width="34.81640625" style="141" customWidth="1"/>
    <col min="15880" max="15880" width="20.1796875" style="141" customWidth="1"/>
    <col min="15881" max="15881" width="17.26953125" style="141" customWidth="1"/>
    <col min="15882" max="15882" width="9.81640625" style="141" customWidth="1"/>
    <col min="15883" max="15883" width="20.1796875" style="141" customWidth="1"/>
    <col min="15884" max="15884" width="18.54296875" style="141" customWidth="1"/>
    <col min="15885" max="15885" width="15.26953125" style="141" customWidth="1"/>
    <col min="15886" max="15886" width="16.453125" style="141" customWidth="1"/>
    <col min="15887" max="15887" width="48" style="141" customWidth="1"/>
    <col min="15888" max="15888" width="5.26953125" style="141" customWidth="1"/>
    <col min="15889" max="15889" width="15.81640625" style="141" customWidth="1"/>
    <col min="15890" max="15890" width="21.26953125" style="141" customWidth="1"/>
    <col min="15891" max="15891" width="49.453125" style="141" customWidth="1"/>
    <col min="15892" max="15892" width="43" style="141" customWidth="1"/>
    <col min="15893" max="15893" width="46.81640625" style="141" customWidth="1"/>
    <col min="15894" max="15894" width="58.453125" style="141" customWidth="1"/>
    <col min="15895" max="15898" width="18.7265625" style="141"/>
    <col min="15899" max="15899" width="0" style="141" hidden="1" customWidth="1"/>
    <col min="15900" max="16128" width="18.7265625" style="141"/>
    <col min="16129" max="16129" width="11.1796875" style="141" bestFit="1" customWidth="1"/>
    <col min="16130" max="16130" width="7.1796875" style="141" bestFit="1" customWidth="1"/>
    <col min="16131" max="16131" width="18.453125" style="141" bestFit="1" customWidth="1"/>
    <col min="16132" max="16132" width="14.81640625" style="141" bestFit="1" customWidth="1"/>
    <col min="16133" max="16133" width="27.54296875" style="141" bestFit="1" customWidth="1"/>
    <col min="16134" max="16134" width="31.54296875" style="141" customWidth="1"/>
    <col min="16135" max="16135" width="34.81640625" style="141" customWidth="1"/>
    <col min="16136" max="16136" width="20.1796875" style="141" customWidth="1"/>
    <col min="16137" max="16137" width="17.26953125" style="141" customWidth="1"/>
    <col min="16138" max="16138" width="9.81640625" style="141" customWidth="1"/>
    <col min="16139" max="16139" width="20.1796875" style="141" customWidth="1"/>
    <col min="16140" max="16140" width="18.54296875" style="141" customWidth="1"/>
    <col min="16141" max="16141" width="15.26953125" style="141" customWidth="1"/>
    <col min="16142" max="16142" width="16.453125" style="141" customWidth="1"/>
    <col min="16143" max="16143" width="48" style="141" customWidth="1"/>
    <col min="16144" max="16144" width="5.26953125" style="141" customWidth="1"/>
    <col min="16145" max="16145" width="15.81640625" style="141" customWidth="1"/>
    <col min="16146" max="16146" width="21.26953125" style="141" customWidth="1"/>
    <col min="16147" max="16147" width="49.453125" style="141" customWidth="1"/>
    <col min="16148" max="16148" width="43" style="141" customWidth="1"/>
    <col min="16149" max="16149" width="46.81640625" style="141" customWidth="1"/>
    <col min="16150" max="16150" width="58.453125" style="141" customWidth="1"/>
    <col min="16151" max="16154" width="18.7265625" style="141"/>
    <col min="16155" max="16155" width="0" style="141" hidden="1" customWidth="1"/>
    <col min="16156" max="16384" width="18.7265625" style="141"/>
  </cols>
  <sheetData>
    <row r="1" spans="1:27" ht="17.5" customHeight="1" x14ac:dyDescent="0.25">
      <c r="A1" s="296" t="s">
        <v>59</v>
      </c>
      <c r="B1" s="296"/>
      <c r="C1" s="296"/>
      <c r="D1" s="296"/>
      <c r="E1" s="296"/>
      <c r="F1" s="296"/>
      <c r="G1" s="296"/>
      <c r="H1" s="296"/>
      <c r="I1" s="296"/>
      <c r="J1" s="296"/>
      <c r="K1" s="296"/>
      <c r="L1" s="296"/>
      <c r="M1" s="296"/>
      <c r="N1" s="296"/>
      <c r="O1" s="296"/>
      <c r="P1" s="296"/>
      <c r="Q1" s="296"/>
      <c r="R1" s="296"/>
      <c r="S1" s="296"/>
      <c r="T1" s="296"/>
      <c r="U1" s="296"/>
      <c r="V1" s="296"/>
      <c r="AA1" s="297"/>
    </row>
    <row r="2" spans="1:27" ht="58.5" customHeight="1" x14ac:dyDescent="0.25">
      <c r="A2" s="298" t="s">
        <v>2302</v>
      </c>
      <c r="B2" s="298" t="s">
        <v>123</v>
      </c>
      <c r="C2" s="298" t="s">
        <v>124</v>
      </c>
      <c r="D2" s="298" t="s">
        <v>125</v>
      </c>
      <c r="E2" s="298" t="s">
        <v>126</v>
      </c>
      <c r="F2" s="298" t="s">
        <v>127</v>
      </c>
      <c r="G2" s="298" t="s">
        <v>128</v>
      </c>
      <c r="H2" s="298" t="s">
        <v>129</v>
      </c>
      <c r="I2" s="298" t="s">
        <v>130</v>
      </c>
      <c r="J2" s="298" t="s">
        <v>131</v>
      </c>
      <c r="K2" s="299" t="s">
        <v>132</v>
      </c>
      <c r="L2" s="298" t="s">
        <v>133</v>
      </c>
      <c r="M2" s="298" t="s">
        <v>2303</v>
      </c>
      <c r="N2" s="298" t="s">
        <v>135</v>
      </c>
      <c r="O2" s="300" t="s">
        <v>2304</v>
      </c>
      <c r="P2" s="144"/>
      <c r="Q2" s="159" t="s">
        <v>2305</v>
      </c>
      <c r="R2" s="159" t="s">
        <v>2306</v>
      </c>
      <c r="S2" s="159" t="s">
        <v>639</v>
      </c>
      <c r="T2" s="159" t="s">
        <v>138</v>
      </c>
      <c r="U2" s="152" t="s">
        <v>640</v>
      </c>
      <c r="V2" s="153" t="s">
        <v>641</v>
      </c>
      <c r="AA2" s="154" t="s">
        <v>2307</v>
      </c>
    </row>
    <row r="3" spans="1:27" ht="120.65" customHeight="1" x14ac:dyDescent="0.25">
      <c r="A3" s="160" t="s">
        <v>3172</v>
      </c>
      <c r="B3" s="149" t="s">
        <v>967</v>
      </c>
      <c r="C3" s="161" t="s">
        <v>968</v>
      </c>
      <c r="D3" s="162" t="s">
        <v>634</v>
      </c>
      <c r="E3" s="161" t="s">
        <v>1738</v>
      </c>
      <c r="F3" s="190" t="s">
        <v>1739</v>
      </c>
      <c r="G3" s="161" t="s">
        <v>3173</v>
      </c>
      <c r="H3" s="161" t="s">
        <v>3009</v>
      </c>
      <c r="I3" s="163"/>
      <c r="J3" s="145"/>
      <c r="K3" s="147" t="s">
        <v>3174</v>
      </c>
      <c r="L3" s="148" t="s">
        <v>2313</v>
      </c>
      <c r="M3" s="149" t="s">
        <v>585</v>
      </c>
      <c r="N3" s="145" t="s">
        <v>975</v>
      </c>
      <c r="O3" s="146" t="s">
        <v>976</v>
      </c>
      <c r="P3" s="144"/>
      <c r="Q3" s="147" t="s">
        <v>650</v>
      </c>
      <c r="R3" s="147" t="s">
        <v>664</v>
      </c>
      <c r="S3" s="147" t="s">
        <v>1743</v>
      </c>
      <c r="T3" s="147" t="s">
        <v>3175</v>
      </c>
      <c r="U3" s="147" t="s">
        <v>3010</v>
      </c>
      <c r="V3" s="147"/>
      <c r="AA3" s="42" t="e">
        <f>IF(OR(J3="Fail",ISBLANK(J3)),INDEX('Issue Code Table'!C:C,MATCH(N:N,'Issue Code Table'!A:A,0)),IF(M3="Critical",6,IF(M3="Significant",5,IF(M3="Moderate",3,2))))</f>
        <v>#N/A</v>
      </c>
    </row>
    <row r="4" spans="1:27" ht="120.65" customHeight="1" x14ac:dyDescent="0.25">
      <c r="A4" s="160" t="s">
        <v>3176</v>
      </c>
      <c r="B4" s="149" t="s">
        <v>560</v>
      </c>
      <c r="C4" s="161" t="s">
        <v>3012</v>
      </c>
      <c r="D4" s="162" t="s">
        <v>633</v>
      </c>
      <c r="E4" s="161" t="s">
        <v>3177</v>
      </c>
      <c r="F4" s="190" t="s">
        <v>2318</v>
      </c>
      <c r="G4" s="161" t="s">
        <v>3178</v>
      </c>
      <c r="H4" s="161" t="s">
        <v>3179</v>
      </c>
      <c r="I4" s="143"/>
      <c r="J4" s="145"/>
      <c r="K4" s="147" t="s">
        <v>3180</v>
      </c>
      <c r="L4" s="148"/>
      <c r="M4" s="149" t="s">
        <v>287</v>
      </c>
      <c r="N4" s="145" t="s">
        <v>288</v>
      </c>
      <c r="O4" s="146" t="s">
        <v>289</v>
      </c>
      <c r="P4" s="144"/>
      <c r="Q4" s="147" t="s">
        <v>650</v>
      </c>
      <c r="R4" s="147" t="s">
        <v>679</v>
      </c>
      <c r="S4" s="147" t="s">
        <v>2322</v>
      </c>
      <c r="T4" s="147" t="s">
        <v>3181</v>
      </c>
      <c r="U4" s="147" t="s">
        <v>3182</v>
      </c>
      <c r="V4" s="147"/>
      <c r="AA4" s="42">
        <f>IF(OR(J4="Fail",ISBLANK(J4)),INDEX('Issue Code Table'!C:C,MATCH(N:N,'Issue Code Table'!A:A,0)),IF(M4="Critical",6,IF(M4="Significant",5,IF(M4="Moderate",3,2))))</f>
        <v>4</v>
      </c>
    </row>
    <row r="5" spans="1:27" ht="120.65" customHeight="1" x14ac:dyDescent="0.25">
      <c r="A5" s="160" t="s">
        <v>3183</v>
      </c>
      <c r="B5" s="149" t="s">
        <v>560</v>
      </c>
      <c r="C5" s="161" t="s">
        <v>3012</v>
      </c>
      <c r="D5" s="162" t="s">
        <v>633</v>
      </c>
      <c r="E5" s="161" t="s">
        <v>3015</v>
      </c>
      <c r="F5" s="190" t="s">
        <v>2327</v>
      </c>
      <c r="G5" s="161" t="s">
        <v>3184</v>
      </c>
      <c r="H5" s="161" t="s">
        <v>3016</v>
      </c>
      <c r="I5" s="143"/>
      <c r="J5" s="145"/>
      <c r="K5" s="147" t="s">
        <v>2330</v>
      </c>
      <c r="L5" s="148"/>
      <c r="M5" s="149" t="s">
        <v>287</v>
      </c>
      <c r="N5" s="145" t="s">
        <v>288</v>
      </c>
      <c r="O5" s="146" t="s">
        <v>289</v>
      </c>
      <c r="P5" s="144"/>
      <c r="Q5" s="147" t="s">
        <v>651</v>
      </c>
      <c r="R5" s="147" t="s">
        <v>2331</v>
      </c>
      <c r="S5" s="147" t="s">
        <v>2332</v>
      </c>
      <c r="T5" s="147" t="s">
        <v>3185</v>
      </c>
      <c r="U5" s="147" t="s">
        <v>3186</v>
      </c>
      <c r="V5" s="147"/>
      <c r="AA5" s="42">
        <f>IF(OR(J5="Fail",ISBLANK(J5)),INDEX('Issue Code Table'!C:C,MATCH(N:N,'Issue Code Table'!A:A,0)),IF(M5="Critical",6,IF(M5="Significant",5,IF(M5="Moderate",3,2))))</f>
        <v>4</v>
      </c>
    </row>
    <row r="6" spans="1:27" ht="120.65" customHeight="1" x14ac:dyDescent="0.25">
      <c r="A6" s="160" t="s">
        <v>3187</v>
      </c>
      <c r="B6" s="149" t="s">
        <v>262</v>
      </c>
      <c r="C6" s="161" t="s">
        <v>263</v>
      </c>
      <c r="D6" s="162" t="s">
        <v>633</v>
      </c>
      <c r="E6" s="161" t="s">
        <v>3188</v>
      </c>
      <c r="F6" s="190" t="s">
        <v>2337</v>
      </c>
      <c r="G6" s="161" t="s">
        <v>3189</v>
      </c>
      <c r="H6" s="161" t="s">
        <v>3190</v>
      </c>
      <c r="I6" s="143"/>
      <c r="J6" s="145"/>
      <c r="K6" s="147" t="s">
        <v>2340</v>
      </c>
      <c r="L6" s="148"/>
      <c r="M6" s="149" t="s">
        <v>162</v>
      </c>
      <c r="N6" s="145" t="s">
        <v>257</v>
      </c>
      <c r="O6" s="146" t="s">
        <v>258</v>
      </c>
      <c r="P6" s="144"/>
      <c r="Q6" s="147" t="s">
        <v>716</v>
      </c>
      <c r="R6" s="147" t="s">
        <v>717</v>
      </c>
      <c r="S6" s="147" t="s">
        <v>2341</v>
      </c>
      <c r="T6" s="147" t="s">
        <v>3191</v>
      </c>
      <c r="U6" s="147" t="s">
        <v>3192</v>
      </c>
      <c r="V6" s="147" t="s">
        <v>2344</v>
      </c>
      <c r="AA6" s="42">
        <f>IF(OR(J6="Fail",ISBLANK(J6)),INDEX('Issue Code Table'!C:C,MATCH(N:N,'Issue Code Table'!A:A,0)),IF(M6="Critical",6,IF(M6="Significant",5,IF(M6="Moderate",3,2))))</f>
        <v>6</v>
      </c>
    </row>
    <row r="7" spans="1:27" ht="120.65" customHeight="1" x14ac:dyDescent="0.25">
      <c r="A7" s="160" t="s">
        <v>3193</v>
      </c>
      <c r="B7" s="149" t="s">
        <v>262</v>
      </c>
      <c r="C7" s="161" t="s">
        <v>263</v>
      </c>
      <c r="D7" s="162" t="s">
        <v>633</v>
      </c>
      <c r="E7" s="161" t="s">
        <v>3194</v>
      </c>
      <c r="F7" s="190" t="s">
        <v>2347</v>
      </c>
      <c r="G7" s="161" t="s">
        <v>3195</v>
      </c>
      <c r="H7" s="161" t="s">
        <v>3196</v>
      </c>
      <c r="I7" s="143"/>
      <c r="J7" s="145"/>
      <c r="K7" s="147" t="s">
        <v>3197</v>
      </c>
      <c r="L7" s="148"/>
      <c r="M7" s="149" t="s">
        <v>150</v>
      </c>
      <c r="N7" s="145" t="s">
        <v>2351</v>
      </c>
      <c r="O7" s="146" t="s">
        <v>2352</v>
      </c>
      <c r="P7" s="144"/>
      <c r="Q7" s="147" t="s">
        <v>716</v>
      </c>
      <c r="R7" s="147" t="s">
        <v>728</v>
      </c>
      <c r="S7" s="147" t="s">
        <v>2353</v>
      </c>
      <c r="T7" s="147" t="s">
        <v>3198</v>
      </c>
      <c r="U7" s="147" t="s">
        <v>3199</v>
      </c>
      <c r="V7" s="147" t="s">
        <v>2356</v>
      </c>
      <c r="AA7" s="42">
        <f>IF(OR(J7="Fail",ISBLANK(J7)),INDEX('Issue Code Table'!C:C,MATCH(N:N,'Issue Code Table'!A:A,0)),IF(M7="Critical",6,IF(M7="Significant",5,IF(M7="Moderate",3,2))))</f>
        <v>8</v>
      </c>
    </row>
    <row r="8" spans="1:27" ht="120.65" customHeight="1" x14ac:dyDescent="0.25">
      <c r="A8" s="160" t="s">
        <v>3200</v>
      </c>
      <c r="B8" s="149" t="s">
        <v>374</v>
      </c>
      <c r="C8" s="161" t="s">
        <v>375</v>
      </c>
      <c r="D8" s="162" t="s">
        <v>633</v>
      </c>
      <c r="E8" s="161" t="s">
        <v>3023</v>
      </c>
      <c r="F8" s="190" t="s">
        <v>2359</v>
      </c>
      <c r="G8" s="161" t="s">
        <v>3201</v>
      </c>
      <c r="H8" s="161" t="s">
        <v>3202</v>
      </c>
      <c r="I8" s="143"/>
      <c r="J8" s="145"/>
      <c r="K8" s="147" t="s">
        <v>3203</v>
      </c>
      <c r="L8" s="148"/>
      <c r="M8" s="149" t="s">
        <v>150</v>
      </c>
      <c r="N8" s="145" t="s">
        <v>2351</v>
      </c>
      <c r="O8" s="146" t="s">
        <v>2352</v>
      </c>
      <c r="P8" s="144"/>
      <c r="Q8" s="147" t="s">
        <v>716</v>
      </c>
      <c r="R8" s="147" t="s">
        <v>739</v>
      </c>
      <c r="S8" s="147" t="s">
        <v>2363</v>
      </c>
      <c r="T8" s="147" t="s">
        <v>3204</v>
      </c>
      <c r="U8" s="147" t="s">
        <v>3205</v>
      </c>
      <c r="V8" s="147" t="s">
        <v>2366</v>
      </c>
      <c r="AA8" s="42">
        <f>IF(OR(J8="Fail",ISBLANK(J8)),INDEX('Issue Code Table'!C:C,MATCH(N:N,'Issue Code Table'!A:A,0)),IF(M8="Critical",6,IF(M8="Significant",5,IF(M8="Moderate",3,2))))</f>
        <v>8</v>
      </c>
    </row>
    <row r="9" spans="1:27" ht="120.65" customHeight="1" x14ac:dyDescent="0.25">
      <c r="A9" s="160" t="s">
        <v>3206</v>
      </c>
      <c r="B9" s="149" t="s">
        <v>374</v>
      </c>
      <c r="C9" s="161" t="s">
        <v>375</v>
      </c>
      <c r="D9" s="162" t="s">
        <v>633</v>
      </c>
      <c r="E9" s="161" t="s">
        <v>3025</v>
      </c>
      <c r="F9" s="190" t="s">
        <v>2359</v>
      </c>
      <c r="G9" s="161" t="s">
        <v>2369</v>
      </c>
      <c r="H9" s="161" t="s">
        <v>2370</v>
      </c>
      <c r="I9" s="143"/>
      <c r="J9" s="145"/>
      <c r="K9" s="147" t="s">
        <v>3207</v>
      </c>
      <c r="L9" s="148"/>
      <c r="M9" s="149" t="s">
        <v>287</v>
      </c>
      <c r="N9" s="145" t="s">
        <v>1606</v>
      </c>
      <c r="O9" s="146" t="s">
        <v>1607</v>
      </c>
      <c r="P9" s="144"/>
      <c r="Q9" s="147" t="s">
        <v>716</v>
      </c>
      <c r="R9" s="147" t="s">
        <v>751</v>
      </c>
      <c r="S9" s="147" t="s">
        <v>2372</v>
      </c>
      <c r="T9" s="147" t="s">
        <v>3208</v>
      </c>
      <c r="U9" s="147" t="s">
        <v>3209</v>
      </c>
      <c r="V9" s="147"/>
      <c r="AA9" s="42">
        <f>IF(OR(J9="Fail",ISBLANK(J9)),INDEX('Issue Code Table'!C:C,MATCH(N:N,'Issue Code Table'!A:A,0)),IF(M9="Critical",6,IF(M9="Significant",5,IF(M9="Moderate",3,2))))</f>
        <v>4</v>
      </c>
    </row>
    <row r="10" spans="1:27" ht="120.65" customHeight="1" x14ac:dyDescent="0.25">
      <c r="A10" s="160" t="s">
        <v>3210</v>
      </c>
      <c r="B10" s="149" t="s">
        <v>209</v>
      </c>
      <c r="C10" s="161" t="s">
        <v>210</v>
      </c>
      <c r="D10" s="162" t="s">
        <v>633</v>
      </c>
      <c r="E10" s="161" t="s">
        <v>3211</v>
      </c>
      <c r="F10" s="190" t="s">
        <v>2377</v>
      </c>
      <c r="G10" s="161" t="s">
        <v>3212</v>
      </c>
      <c r="H10" s="161" t="s">
        <v>3213</v>
      </c>
      <c r="I10" s="143"/>
      <c r="J10" s="145"/>
      <c r="K10" s="147" t="s">
        <v>3214</v>
      </c>
      <c r="L10" s="148"/>
      <c r="M10" s="149" t="s">
        <v>287</v>
      </c>
      <c r="N10" s="145" t="s">
        <v>1606</v>
      </c>
      <c r="O10" s="146" t="s">
        <v>1607</v>
      </c>
      <c r="P10" s="144"/>
      <c r="Q10" s="147" t="s">
        <v>764</v>
      </c>
      <c r="R10" s="147" t="s">
        <v>765</v>
      </c>
      <c r="S10" s="147" t="s">
        <v>2381</v>
      </c>
      <c r="T10" s="147" t="s">
        <v>3215</v>
      </c>
      <c r="U10" s="147" t="s">
        <v>3216</v>
      </c>
      <c r="V10" s="147"/>
      <c r="AA10" s="42">
        <f>IF(OR(J10="Fail",ISBLANK(J10)),INDEX('Issue Code Table'!C:C,MATCH(N:N,'Issue Code Table'!A:A,0)),IF(M10="Critical",6,IF(M10="Significant",5,IF(M10="Moderate",3,2))))</f>
        <v>4</v>
      </c>
    </row>
    <row r="11" spans="1:27" ht="120.65" customHeight="1" x14ac:dyDescent="0.25">
      <c r="A11" s="160" t="s">
        <v>3217</v>
      </c>
      <c r="B11" s="149" t="s">
        <v>209</v>
      </c>
      <c r="C11" s="161" t="s">
        <v>210</v>
      </c>
      <c r="D11" s="162" t="s">
        <v>633</v>
      </c>
      <c r="E11" s="161" t="s">
        <v>3218</v>
      </c>
      <c r="F11" s="190" t="s">
        <v>2387</v>
      </c>
      <c r="G11" s="161" t="s">
        <v>3219</v>
      </c>
      <c r="H11" s="161" t="s">
        <v>3220</v>
      </c>
      <c r="I11" s="143"/>
      <c r="J11" s="145"/>
      <c r="K11" s="147" t="s">
        <v>3221</v>
      </c>
      <c r="L11" s="148" t="s">
        <v>3031</v>
      </c>
      <c r="M11" s="149" t="s">
        <v>287</v>
      </c>
      <c r="N11" s="145" t="s">
        <v>1606</v>
      </c>
      <c r="O11" s="146" t="s">
        <v>1607</v>
      </c>
      <c r="P11" s="144"/>
      <c r="Q11" s="147" t="s">
        <v>764</v>
      </c>
      <c r="R11" s="147" t="s">
        <v>776</v>
      </c>
      <c r="S11" s="147" t="s">
        <v>2391</v>
      </c>
      <c r="T11" s="147" t="s">
        <v>3222</v>
      </c>
      <c r="U11" s="147" t="s">
        <v>3223</v>
      </c>
      <c r="V11" s="147"/>
      <c r="AA11" s="42">
        <f>IF(OR(J11="Fail",ISBLANK(J11)),INDEX('Issue Code Table'!C:C,MATCH(N:N,'Issue Code Table'!A:A,0)),IF(M11="Critical",6,IF(M11="Significant",5,IF(M11="Moderate",3,2))))</f>
        <v>4</v>
      </c>
    </row>
    <row r="12" spans="1:27" ht="120.65" customHeight="1" x14ac:dyDescent="0.25">
      <c r="A12" s="160" t="s">
        <v>3224</v>
      </c>
      <c r="B12" s="149" t="s">
        <v>209</v>
      </c>
      <c r="C12" s="161" t="s">
        <v>210</v>
      </c>
      <c r="D12" s="162" t="s">
        <v>633</v>
      </c>
      <c r="E12" s="161" t="s">
        <v>3225</v>
      </c>
      <c r="F12" s="190" t="s">
        <v>2396</v>
      </c>
      <c r="G12" s="161" t="s">
        <v>3226</v>
      </c>
      <c r="H12" s="161" t="s">
        <v>3227</v>
      </c>
      <c r="I12" s="143"/>
      <c r="J12" s="145"/>
      <c r="K12" s="147" t="s">
        <v>3228</v>
      </c>
      <c r="L12" s="148"/>
      <c r="M12" s="149" t="s">
        <v>287</v>
      </c>
      <c r="N12" s="145" t="s">
        <v>1606</v>
      </c>
      <c r="O12" s="146" t="s">
        <v>1607</v>
      </c>
      <c r="P12" s="144"/>
      <c r="Q12" s="147" t="s">
        <v>764</v>
      </c>
      <c r="R12" s="147" t="s">
        <v>2400</v>
      </c>
      <c r="S12" s="147" t="s">
        <v>2401</v>
      </c>
      <c r="T12" s="147" t="s">
        <v>3229</v>
      </c>
      <c r="U12" s="147" t="s">
        <v>3230</v>
      </c>
      <c r="V12" s="147"/>
      <c r="AA12" s="42">
        <f>IF(OR(J12="Fail",ISBLANK(J12)),INDEX('Issue Code Table'!C:C,MATCH(N:N,'Issue Code Table'!A:A,0)),IF(M12="Critical",6,IF(M12="Significant",5,IF(M12="Moderate",3,2))))</f>
        <v>4</v>
      </c>
    </row>
    <row r="13" spans="1:27" ht="120.65" customHeight="1" x14ac:dyDescent="0.25">
      <c r="A13" s="160" t="s">
        <v>3231</v>
      </c>
      <c r="B13" s="149" t="s">
        <v>209</v>
      </c>
      <c r="C13" s="161" t="s">
        <v>210</v>
      </c>
      <c r="D13" s="162" t="s">
        <v>633</v>
      </c>
      <c r="E13" s="161" t="s">
        <v>3232</v>
      </c>
      <c r="F13" s="190" t="s">
        <v>2407</v>
      </c>
      <c r="G13" s="161" t="s">
        <v>3233</v>
      </c>
      <c r="H13" s="161" t="s">
        <v>3234</v>
      </c>
      <c r="I13" s="143"/>
      <c r="J13" s="145"/>
      <c r="K13" s="147" t="s">
        <v>3235</v>
      </c>
      <c r="L13" s="148"/>
      <c r="M13" s="149" t="s">
        <v>287</v>
      </c>
      <c r="N13" s="145" t="s">
        <v>1606</v>
      </c>
      <c r="O13" s="146" t="s">
        <v>1607</v>
      </c>
      <c r="P13" s="144"/>
      <c r="Q13" s="147" t="s">
        <v>764</v>
      </c>
      <c r="R13" s="147" t="s">
        <v>2411</v>
      </c>
      <c r="S13" s="147" t="s">
        <v>2401</v>
      </c>
      <c r="T13" s="147" t="s">
        <v>3236</v>
      </c>
      <c r="U13" s="147" t="s">
        <v>3237</v>
      </c>
      <c r="V13" s="147"/>
      <c r="AA13" s="42">
        <f>IF(OR(J13="Fail",ISBLANK(J13)),INDEX('Issue Code Table'!C:C,MATCH(N:N,'Issue Code Table'!A:A,0)),IF(M13="Critical",6,IF(M13="Significant",5,IF(M13="Moderate",3,2))))</f>
        <v>4</v>
      </c>
    </row>
    <row r="14" spans="1:27" ht="120.65" customHeight="1" x14ac:dyDescent="0.25">
      <c r="A14" s="160" t="s">
        <v>3238</v>
      </c>
      <c r="B14" s="149" t="s">
        <v>209</v>
      </c>
      <c r="C14" s="161" t="s">
        <v>210</v>
      </c>
      <c r="D14" s="162" t="s">
        <v>633</v>
      </c>
      <c r="E14" s="161" t="s">
        <v>3239</v>
      </c>
      <c r="F14" s="190" t="s">
        <v>2416</v>
      </c>
      <c r="G14" s="161" t="s">
        <v>3240</v>
      </c>
      <c r="H14" s="161" t="s">
        <v>3241</v>
      </c>
      <c r="I14" s="143"/>
      <c r="J14" s="145"/>
      <c r="K14" s="147" t="s">
        <v>3242</v>
      </c>
      <c r="L14" s="148"/>
      <c r="M14" s="149" t="s">
        <v>287</v>
      </c>
      <c r="N14" s="145" t="s">
        <v>1663</v>
      </c>
      <c r="O14" s="146" t="s">
        <v>2420</v>
      </c>
      <c r="P14" s="144"/>
      <c r="Q14" s="147" t="s">
        <v>764</v>
      </c>
      <c r="R14" s="147" t="s">
        <v>2421</v>
      </c>
      <c r="S14" s="147" t="s">
        <v>2401</v>
      </c>
      <c r="T14" s="147" t="s">
        <v>3243</v>
      </c>
      <c r="U14" s="147" t="s">
        <v>3244</v>
      </c>
      <c r="V14" s="147"/>
      <c r="AA14" s="42">
        <f>IF(OR(J14="Fail",ISBLANK(J14)),INDEX('Issue Code Table'!C:C,MATCH(N:N,'Issue Code Table'!A:A,0)),IF(M14="Critical",6,IF(M14="Significant",5,IF(M14="Moderate",3,2))))</f>
        <v>5</v>
      </c>
    </row>
    <row r="15" spans="1:27" ht="120.65" customHeight="1" x14ac:dyDescent="0.25">
      <c r="A15" s="160" t="s">
        <v>3245</v>
      </c>
      <c r="B15" s="149" t="s">
        <v>209</v>
      </c>
      <c r="C15" s="161" t="s">
        <v>210</v>
      </c>
      <c r="D15" s="162" t="s">
        <v>633</v>
      </c>
      <c r="E15" s="161" t="s">
        <v>3246</v>
      </c>
      <c r="F15" s="190" t="s">
        <v>2426</v>
      </c>
      <c r="G15" s="161" t="s">
        <v>3247</v>
      </c>
      <c r="H15" s="161" t="s">
        <v>3248</v>
      </c>
      <c r="I15" s="143"/>
      <c r="J15" s="145"/>
      <c r="K15" s="147" t="s">
        <v>3249</v>
      </c>
      <c r="L15" s="148"/>
      <c r="M15" s="149" t="s">
        <v>287</v>
      </c>
      <c r="N15" s="145" t="s">
        <v>1606</v>
      </c>
      <c r="O15" s="146" t="s">
        <v>1607</v>
      </c>
      <c r="P15" s="144"/>
      <c r="Q15" s="147" t="s">
        <v>764</v>
      </c>
      <c r="R15" s="147" t="s">
        <v>2430</v>
      </c>
      <c r="S15" s="147" t="s">
        <v>2401</v>
      </c>
      <c r="T15" s="147" t="s">
        <v>3250</v>
      </c>
      <c r="U15" s="147" t="s">
        <v>3251</v>
      </c>
      <c r="V15" s="147"/>
      <c r="AA15" s="42">
        <f>IF(OR(J15="Fail",ISBLANK(J15)),INDEX('Issue Code Table'!C:C,MATCH(N:N,'Issue Code Table'!A:A,0)),IF(M15="Critical",6,IF(M15="Significant",5,IF(M15="Moderate",3,2))))</f>
        <v>4</v>
      </c>
    </row>
    <row r="16" spans="1:27" ht="120.65" customHeight="1" x14ac:dyDescent="0.25">
      <c r="A16" s="160" t="s">
        <v>3252</v>
      </c>
      <c r="B16" s="149" t="s">
        <v>209</v>
      </c>
      <c r="C16" s="161" t="s">
        <v>210</v>
      </c>
      <c r="D16" s="162" t="s">
        <v>633</v>
      </c>
      <c r="E16" s="161" t="s">
        <v>3253</v>
      </c>
      <c r="F16" s="190" t="s">
        <v>2435</v>
      </c>
      <c r="G16" s="161" t="s">
        <v>3254</v>
      </c>
      <c r="H16" s="161" t="s">
        <v>3255</v>
      </c>
      <c r="I16" s="143"/>
      <c r="J16" s="145"/>
      <c r="K16" s="147" t="s">
        <v>3256</v>
      </c>
      <c r="L16" s="148"/>
      <c r="M16" s="149" t="s">
        <v>287</v>
      </c>
      <c r="N16" s="145" t="s">
        <v>1606</v>
      </c>
      <c r="O16" s="146" t="s">
        <v>1607</v>
      </c>
      <c r="P16" s="144"/>
      <c r="Q16" s="147" t="s">
        <v>764</v>
      </c>
      <c r="R16" s="147" t="s">
        <v>2439</v>
      </c>
      <c r="S16" s="147" t="s">
        <v>2440</v>
      </c>
      <c r="T16" s="147" t="s">
        <v>3257</v>
      </c>
      <c r="U16" s="147" t="s">
        <v>3258</v>
      </c>
      <c r="V16" s="147"/>
      <c r="AA16" s="42">
        <f>IF(OR(J16="Fail",ISBLANK(J16)),INDEX('Issue Code Table'!C:C,MATCH(N:N,'Issue Code Table'!A:A,0)),IF(M16="Critical",6,IF(M16="Significant",5,IF(M16="Moderate",3,2))))</f>
        <v>4</v>
      </c>
    </row>
    <row r="17" spans="1:27" ht="120.65" customHeight="1" x14ac:dyDescent="0.25">
      <c r="A17" s="160" t="s">
        <v>3259</v>
      </c>
      <c r="B17" s="149" t="s">
        <v>209</v>
      </c>
      <c r="C17" s="161" t="s">
        <v>210</v>
      </c>
      <c r="D17" s="162" t="s">
        <v>633</v>
      </c>
      <c r="E17" s="161" t="s">
        <v>3260</v>
      </c>
      <c r="F17" s="190" t="s">
        <v>2445</v>
      </c>
      <c r="G17" s="161" t="s">
        <v>3261</v>
      </c>
      <c r="H17" s="187" t="s">
        <v>3262</v>
      </c>
      <c r="I17" s="143"/>
      <c r="J17" s="145"/>
      <c r="K17" s="188" t="s">
        <v>3263</v>
      </c>
      <c r="L17" s="148"/>
      <c r="M17" s="149" t="s">
        <v>287</v>
      </c>
      <c r="N17" s="145" t="s">
        <v>1627</v>
      </c>
      <c r="O17" s="146" t="s">
        <v>2449</v>
      </c>
      <c r="P17" s="144"/>
      <c r="Q17" s="147" t="s">
        <v>764</v>
      </c>
      <c r="R17" s="147" t="s">
        <v>2450</v>
      </c>
      <c r="S17" s="147" t="s">
        <v>2401</v>
      </c>
      <c r="T17" s="147" t="s">
        <v>3264</v>
      </c>
      <c r="U17" s="147" t="s">
        <v>3265</v>
      </c>
      <c r="V17" s="147"/>
      <c r="AA17" s="42">
        <f>IF(OR(J17="Fail",ISBLANK(J17)),INDEX('Issue Code Table'!C:C,MATCH(N:N,'Issue Code Table'!A:A,0)),IF(M17="Critical",6,IF(M17="Significant",5,IF(M17="Moderate",3,2))))</f>
        <v>3</v>
      </c>
    </row>
    <row r="18" spans="1:27" ht="120.65" customHeight="1" x14ac:dyDescent="0.25">
      <c r="A18" s="160" t="s">
        <v>3266</v>
      </c>
      <c r="B18" s="149" t="s">
        <v>209</v>
      </c>
      <c r="C18" s="161" t="s">
        <v>210</v>
      </c>
      <c r="D18" s="162" t="s">
        <v>633</v>
      </c>
      <c r="E18" s="161" t="s">
        <v>3267</v>
      </c>
      <c r="F18" s="190" t="s">
        <v>2455</v>
      </c>
      <c r="G18" s="161" t="s">
        <v>3268</v>
      </c>
      <c r="H18" s="161" t="s">
        <v>3269</v>
      </c>
      <c r="I18" s="143"/>
      <c r="J18" s="145"/>
      <c r="K18" s="147" t="s">
        <v>3270</v>
      </c>
      <c r="L18" s="148"/>
      <c r="M18" s="149" t="s">
        <v>287</v>
      </c>
      <c r="N18" s="145" t="s">
        <v>1606</v>
      </c>
      <c r="O18" s="146" t="s">
        <v>1607</v>
      </c>
      <c r="P18" s="144"/>
      <c r="Q18" s="147" t="s">
        <v>764</v>
      </c>
      <c r="R18" s="147" t="s">
        <v>2459</v>
      </c>
      <c r="S18" s="147" t="s">
        <v>2460</v>
      </c>
      <c r="T18" s="147" t="s">
        <v>3271</v>
      </c>
      <c r="U18" s="147" t="s">
        <v>3272</v>
      </c>
      <c r="V18" s="147"/>
      <c r="AA18" s="42">
        <f>IF(OR(J18="Fail",ISBLANK(J18)),INDEX('Issue Code Table'!C:C,MATCH(N:N,'Issue Code Table'!A:A,0)),IF(M18="Critical",6,IF(M18="Significant",5,IF(M18="Moderate",3,2))))</f>
        <v>4</v>
      </c>
    </row>
    <row r="19" spans="1:27" ht="120.65" customHeight="1" x14ac:dyDescent="0.25">
      <c r="A19" s="160" t="s">
        <v>3273</v>
      </c>
      <c r="B19" s="149" t="s">
        <v>209</v>
      </c>
      <c r="C19" s="161" t="s">
        <v>210</v>
      </c>
      <c r="D19" s="162" t="s">
        <v>633</v>
      </c>
      <c r="E19" s="161" t="s">
        <v>3274</v>
      </c>
      <c r="F19" s="190" t="s">
        <v>2465</v>
      </c>
      <c r="G19" s="161" t="s">
        <v>3275</v>
      </c>
      <c r="H19" s="161" t="s">
        <v>3056</v>
      </c>
      <c r="I19" s="143"/>
      <c r="J19" s="145"/>
      <c r="K19" s="161" t="s">
        <v>3057</v>
      </c>
      <c r="L19" s="148"/>
      <c r="M19" s="149" t="s">
        <v>287</v>
      </c>
      <c r="N19" s="145" t="s">
        <v>1110</v>
      </c>
      <c r="O19" s="146" t="s">
        <v>1111</v>
      </c>
      <c r="P19" s="144"/>
      <c r="Q19" s="147" t="s">
        <v>764</v>
      </c>
      <c r="R19" s="147" t="s">
        <v>2469</v>
      </c>
      <c r="S19" s="147" t="s">
        <v>2470</v>
      </c>
      <c r="T19" s="147" t="s">
        <v>3276</v>
      </c>
      <c r="U19" s="147" t="s">
        <v>3277</v>
      </c>
      <c r="V19" s="147"/>
      <c r="AA19" s="42">
        <f>IF(OR(J19="Fail",ISBLANK(J19)),INDEX('Issue Code Table'!C:C,MATCH(N:N,'Issue Code Table'!A:A,0)),IF(M19="Critical",6,IF(M19="Significant",5,IF(M19="Moderate",3,2))))</f>
        <v>4</v>
      </c>
    </row>
    <row r="20" spans="1:27" ht="120.65" customHeight="1" x14ac:dyDescent="0.25">
      <c r="A20" s="160" t="s">
        <v>3278</v>
      </c>
      <c r="B20" s="149" t="s">
        <v>1702</v>
      </c>
      <c r="C20" s="161" t="s">
        <v>1703</v>
      </c>
      <c r="D20" s="162" t="s">
        <v>633</v>
      </c>
      <c r="E20" s="161" t="s">
        <v>3279</v>
      </c>
      <c r="F20" s="190" t="s">
        <v>2475</v>
      </c>
      <c r="G20" s="161" t="s">
        <v>3280</v>
      </c>
      <c r="H20" s="161" t="s">
        <v>3281</v>
      </c>
      <c r="I20" s="143"/>
      <c r="J20" s="145"/>
      <c r="K20" s="147" t="s">
        <v>3282</v>
      </c>
      <c r="L20" s="148"/>
      <c r="M20" s="149" t="s">
        <v>287</v>
      </c>
      <c r="N20" s="145" t="s">
        <v>2488</v>
      </c>
      <c r="O20" s="146" t="s">
        <v>2489</v>
      </c>
      <c r="P20" s="144"/>
      <c r="Q20" s="147" t="s">
        <v>1629</v>
      </c>
      <c r="R20" s="147" t="s">
        <v>787</v>
      </c>
      <c r="S20" s="147" t="s">
        <v>2479</v>
      </c>
      <c r="T20" s="147" t="s">
        <v>3283</v>
      </c>
      <c r="U20" s="147" t="s">
        <v>3284</v>
      </c>
      <c r="V20" s="147"/>
      <c r="AA20" s="42">
        <f>IF(OR(J20="Fail",ISBLANK(J20)),INDEX('Issue Code Table'!C:C,MATCH(N:N,'Issue Code Table'!A:A,0)),IF(M20="Critical",6,IF(M20="Significant",5,IF(M20="Moderate",3,2))))</f>
        <v>3</v>
      </c>
    </row>
    <row r="21" spans="1:27" ht="120.65" customHeight="1" x14ac:dyDescent="0.25">
      <c r="A21" s="160" t="s">
        <v>3285</v>
      </c>
      <c r="B21" s="149" t="s">
        <v>239</v>
      </c>
      <c r="C21" s="161" t="s">
        <v>240</v>
      </c>
      <c r="D21" s="162" t="s">
        <v>633</v>
      </c>
      <c r="E21" s="161" t="s">
        <v>3286</v>
      </c>
      <c r="F21" s="190" t="s">
        <v>2484</v>
      </c>
      <c r="G21" s="161" t="s">
        <v>3287</v>
      </c>
      <c r="H21" s="161" t="s">
        <v>3288</v>
      </c>
      <c r="I21" s="143"/>
      <c r="J21" s="145"/>
      <c r="K21" s="147" t="s">
        <v>3289</v>
      </c>
      <c r="L21" s="148"/>
      <c r="M21" s="149" t="s">
        <v>287</v>
      </c>
      <c r="N21" s="145" t="s">
        <v>1352</v>
      </c>
      <c r="O21" s="146" t="s">
        <v>1353</v>
      </c>
      <c r="P21" s="144"/>
      <c r="Q21" s="147" t="s">
        <v>1629</v>
      </c>
      <c r="R21" s="147" t="s">
        <v>827</v>
      </c>
      <c r="S21" s="147" t="s">
        <v>2490</v>
      </c>
      <c r="T21" s="147" t="s">
        <v>3290</v>
      </c>
      <c r="U21" s="147" t="s">
        <v>3291</v>
      </c>
      <c r="V21" s="147"/>
      <c r="AA21" s="42">
        <f>IF(OR(J21="Fail",ISBLANK(J21)),INDEX('Issue Code Table'!C:C,MATCH(N:N,'Issue Code Table'!A:A,0)),IF(M21="Critical",6,IF(M21="Significant",5,IF(M21="Moderate",3,2))))</f>
        <v>4</v>
      </c>
    </row>
    <row r="22" spans="1:27" ht="120.65" customHeight="1" x14ac:dyDescent="0.25">
      <c r="A22" s="160" t="s">
        <v>3292</v>
      </c>
      <c r="B22" s="149" t="s">
        <v>155</v>
      </c>
      <c r="C22" s="161" t="s">
        <v>156</v>
      </c>
      <c r="D22" s="162" t="s">
        <v>633</v>
      </c>
      <c r="E22" s="161" t="s">
        <v>3293</v>
      </c>
      <c r="F22" s="190" t="s">
        <v>2495</v>
      </c>
      <c r="G22" s="190" t="s">
        <v>3294</v>
      </c>
      <c r="H22" s="161" t="s">
        <v>3295</v>
      </c>
      <c r="I22" s="143"/>
      <c r="J22" s="145"/>
      <c r="K22" s="147" t="s">
        <v>3296</v>
      </c>
      <c r="L22" s="148"/>
      <c r="M22" s="149" t="s">
        <v>162</v>
      </c>
      <c r="N22" s="145" t="s">
        <v>2499</v>
      </c>
      <c r="O22" s="146" t="s">
        <v>2500</v>
      </c>
      <c r="P22" s="144"/>
      <c r="Q22" s="147" t="s">
        <v>977</v>
      </c>
      <c r="R22" s="147" t="s">
        <v>978</v>
      </c>
      <c r="S22" s="147" t="s">
        <v>2501</v>
      </c>
      <c r="T22" s="147" t="s">
        <v>3297</v>
      </c>
      <c r="U22" s="147" t="s">
        <v>3298</v>
      </c>
      <c r="V22" s="147" t="s">
        <v>3299</v>
      </c>
      <c r="AA22" s="42">
        <f>IF(OR(J22="Fail",ISBLANK(J22)),INDEX('Issue Code Table'!C:C,MATCH(N:N,'Issue Code Table'!A:A,0)),IF(M22="Critical",6,IF(M22="Significant",5,IF(M22="Moderate",3,2))))</f>
        <v>5</v>
      </c>
    </row>
    <row r="23" spans="1:27" ht="120.65" customHeight="1" x14ac:dyDescent="0.25">
      <c r="A23" s="160" t="s">
        <v>3300</v>
      </c>
      <c r="B23" s="149" t="s">
        <v>452</v>
      </c>
      <c r="C23" s="161" t="s">
        <v>453</v>
      </c>
      <c r="D23" s="162" t="s">
        <v>633</v>
      </c>
      <c r="E23" s="161" t="s">
        <v>3301</v>
      </c>
      <c r="F23" s="190" t="s">
        <v>2507</v>
      </c>
      <c r="G23" s="190" t="s">
        <v>3302</v>
      </c>
      <c r="H23" s="161" t="s">
        <v>3303</v>
      </c>
      <c r="I23" s="143"/>
      <c r="J23" s="145"/>
      <c r="K23" s="147" t="s">
        <v>3304</v>
      </c>
      <c r="L23" s="148"/>
      <c r="M23" s="149" t="s">
        <v>287</v>
      </c>
      <c r="N23" s="145" t="s">
        <v>607</v>
      </c>
      <c r="O23" s="146" t="s">
        <v>608</v>
      </c>
      <c r="P23" s="144"/>
      <c r="Q23" s="147" t="s">
        <v>1017</v>
      </c>
      <c r="R23" s="147" t="s">
        <v>1018</v>
      </c>
      <c r="S23" s="147" t="s">
        <v>2511</v>
      </c>
      <c r="T23" s="147" t="s">
        <v>3305</v>
      </c>
      <c r="U23" s="147" t="s">
        <v>3306</v>
      </c>
      <c r="V23" s="147"/>
      <c r="AA23" s="42">
        <f>IF(OR(J23="Fail",ISBLANK(J23)),INDEX('Issue Code Table'!C:C,MATCH(N:N,'Issue Code Table'!A:A,0)),IF(M23="Critical",6,IF(M23="Significant",5,IF(M23="Moderate",3,2))))</f>
        <v>3</v>
      </c>
    </row>
    <row r="24" spans="1:27" ht="120.65" customHeight="1" x14ac:dyDescent="0.25">
      <c r="A24" s="160" t="s">
        <v>3307</v>
      </c>
      <c r="B24" s="149" t="s">
        <v>2515</v>
      </c>
      <c r="C24" s="161" t="s">
        <v>2516</v>
      </c>
      <c r="D24" s="162" t="s">
        <v>633</v>
      </c>
      <c r="E24" s="161" t="s">
        <v>3308</v>
      </c>
      <c r="F24" s="190" t="s">
        <v>2518</v>
      </c>
      <c r="G24" s="190" t="s">
        <v>3309</v>
      </c>
      <c r="H24" s="161" t="s">
        <v>3310</v>
      </c>
      <c r="I24" s="143"/>
      <c r="J24" s="145"/>
      <c r="K24" s="147" t="s">
        <v>3311</v>
      </c>
      <c r="L24" s="148"/>
      <c r="M24" s="149" t="s">
        <v>287</v>
      </c>
      <c r="N24" s="145" t="s">
        <v>607</v>
      </c>
      <c r="O24" s="146" t="s">
        <v>608</v>
      </c>
      <c r="P24" s="144"/>
      <c r="Q24" s="147" t="s">
        <v>1017</v>
      </c>
      <c r="R24" s="147" t="s">
        <v>1029</v>
      </c>
      <c r="S24" s="147" t="s">
        <v>2524</v>
      </c>
      <c r="T24" s="147" t="s">
        <v>3312</v>
      </c>
      <c r="U24" s="147" t="s">
        <v>3313</v>
      </c>
      <c r="V24" s="147"/>
      <c r="AA24" s="42">
        <f>IF(OR(J24="Fail",ISBLANK(J24)),INDEX('Issue Code Table'!C:C,MATCH(N:N,'Issue Code Table'!A:A,0)),IF(M24="Critical",6,IF(M24="Significant",5,IF(M24="Moderate",3,2))))</f>
        <v>3</v>
      </c>
    </row>
    <row r="25" spans="1:27" ht="120.65" customHeight="1" x14ac:dyDescent="0.25">
      <c r="A25" s="160" t="s">
        <v>3314</v>
      </c>
      <c r="B25" s="149" t="s">
        <v>262</v>
      </c>
      <c r="C25" s="161" t="s">
        <v>263</v>
      </c>
      <c r="D25" s="162" t="s">
        <v>634</v>
      </c>
      <c r="E25" s="162" t="s">
        <v>2529</v>
      </c>
      <c r="F25" s="190" t="s">
        <v>2530</v>
      </c>
      <c r="G25" s="161" t="s">
        <v>3315</v>
      </c>
      <c r="H25" s="161" t="s">
        <v>2532</v>
      </c>
      <c r="I25" s="143"/>
      <c r="J25" s="145"/>
      <c r="K25" s="147" t="s">
        <v>2533</v>
      </c>
      <c r="L25" s="148" t="s">
        <v>2534</v>
      </c>
      <c r="M25" s="149" t="s">
        <v>162</v>
      </c>
      <c r="N25" s="145" t="s">
        <v>910</v>
      </c>
      <c r="O25" s="146" t="s">
        <v>911</v>
      </c>
      <c r="P25" s="144"/>
      <c r="Q25" s="147" t="s">
        <v>1017</v>
      </c>
      <c r="R25" s="147" t="s">
        <v>1042</v>
      </c>
      <c r="S25" s="147" t="s">
        <v>2535</v>
      </c>
      <c r="T25" s="147" t="s">
        <v>3316</v>
      </c>
      <c r="U25" s="147" t="s">
        <v>3317</v>
      </c>
      <c r="V25" s="147" t="s">
        <v>3318</v>
      </c>
      <c r="AA25" s="42">
        <f>IF(OR(J25="Fail",ISBLANK(J25)),INDEX('Issue Code Table'!C:C,MATCH(N:N,'Issue Code Table'!A:A,0)),IF(M25="Critical",6,IF(M25="Significant",5,IF(M25="Moderate",3,2))))</f>
        <v>5</v>
      </c>
    </row>
    <row r="26" spans="1:27" ht="120.65" customHeight="1" x14ac:dyDescent="0.25">
      <c r="A26" s="160" t="s">
        <v>3319</v>
      </c>
      <c r="B26" s="149" t="s">
        <v>262</v>
      </c>
      <c r="C26" s="161" t="s">
        <v>263</v>
      </c>
      <c r="D26" s="162" t="s">
        <v>633</v>
      </c>
      <c r="E26" s="162" t="s">
        <v>2540</v>
      </c>
      <c r="F26" s="190" t="s">
        <v>2541</v>
      </c>
      <c r="G26" s="161" t="s">
        <v>3320</v>
      </c>
      <c r="H26" s="161" t="s">
        <v>3321</v>
      </c>
      <c r="I26" s="143"/>
      <c r="J26" s="145"/>
      <c r="K26" s="147" t="s">
        <v>3322</v>
      </c>
      <c r="L26" s="148"/>
      <c r="M26" s="149" t="s">
        <v>162</v>
      </c>
      <c r="N26" s="145" t="s">
        <v>910</v>
      </c>
      <c r="O26" s="146" t="s">
        <v>911</v>
      </c>
      <c r="P26" s="144"/>
      <c r="Q26" s="147" t="s">
        <v>1374</v>
      </c>
      <c r="R26" s="147" t="s">
        <v>1386</v>
      </c>
      <c r="S26" s="147" t="s">
        <v>2545</v>
      </c>
      <c r="T26" s="147" t="s">
        <v>3323</v>
      </c>
      <c r="U26" s="147" t="s">
        <v>3324</v>
      </c>
      <c r="V26" s="147" t="s">
        <v>3325</v>
      </c>
      <c r="AA26" s="42">
        <f>IF(OR(J26="Fail",ISBLANK(J26)),INDEX('Issue Code Table'!C:C,MATCH(N:N,'Issue Code Table'!A:A,0)),IF(M26="Critical",6,IF(M26="Significant",5,IF(M26="Moderate",3,2))))</f>
        <v>5</v>
      </c>
    </row>
    <row r="27" spans="1:27" ht="120.65" customHeight="1" x14ac:dyDescent="0.25">
      <c r="A27" s="160" t="s">
        <v>3326</v>
      </c>
      <c r="B27" s="193" t="s">
        <v>293</v>
      </c>
      <c r="C27" s="190" t="s">
        <v>1460</v>
      </c>
      <c r="D27" s="162" t="s">
        <v>633</v>
      </c>
      <c r="E27" s="162" t="s">
        <v>3327</v>
      </c>
      <c r="F27" s="190" t="s">
        <v>2551</v>
      </c>
      <c r="G27" s="161" t="s">
        <v>3328</v>
      </c>
      <c r="H27" s="161" t="s">
        <v>3329</v>
      </c>
      <c r="I27" s="143"/>
      <c r="J27" s="145"/>
      <c r="K27" s="147" t="s">
        <v>3330</v>
      </c>
      <c r="L27" s="148"/>
      <c r="M27" s="193" t="s">
        <v>162</v>
      </c>
      <c r="N27" s="192" t="s">
        <v>257</v>
      </c>
      <c r="O27" s="191" t="s">
        <v>258</v>
      </c>
      <c r="P27" s="144"/>
      <c r="Q27" s="147" t="s">
        <v>1374</v>
      </c>
      <c r="R27" s="147" t="s">
        <v>1399</v>
      </c>
      <c r="S27" s="147" t="s">
        <v>2555</v>
      </c>
      <c r="T27" s="147" t="s">
        <v>3331</v>
      </c>
      <c r="U27" s="147" t="s">
        <v>3332</v>
      </c>
      <c r="V27" s="147" t="s">
        <v>3333</v>
      </c>
      <c r="AA27" s="42">
        <f>IF(OR(J27="Fail",ISBLANK(J27)),INDEX('Issue Code Table'!C:C,MATCH(N:N,'Issue Code Table'!A:A,0)),IF(M27="Critical",6,IF(M27="Significant",5,IF(M27="Moderate",3,2))))</f>
        <v>6</v>
      </c>
    </row>
    <row r="28" spans="1:27" ht="120.65" customHeight="1" x14ac:dyDescent="0.25">
      <c r="A28" s="160" t="s">
        <v>3334</v>
      </c>
      <c r="B28" s="149" t="s">
        <v>903</v>
      </c>
      <c r="C28" s="161" t="s">
        <v>904</v>
      </c>
      <c r="D28" s="162" t="s">
        <v>634</v>
      </c>
      <c r="E28" s="162" t="s">
        <v>3335</v>
      </c>
      <c r="F28" s="190" t="s">
        <v>2561</v>
      </c>
      <c r="G28" s="161" t="s">
        <v>3336</v>
      </c>
      <c r="H28" s="161" t="s">
        <v>3337</v>
      </c>
      <c r="I28" s="143"/>
      <c r="J28" s="145"/>
      <c r="K28" s="147" t="s">
        <v>3338</v>
      </c>
      <c r="L28" s="148"/>
      <c r="M28" s="149" t="s">
        <v>162</v>
      </c>
      <c r="N28" s="145" t="s">
        <v>910</v>
      </c>
      <c r="O28" s="146" t="s">
        <v>911</v>
      </c>
      <c r="P28" s="144"/>
      <c r="Q28" s="147" t="s">
        <v>1374</v>
      </c>
      <c r="R28" s="147" t="s">
        <v>1410</v>
      </c>
      <c r="S28" s="147" t="s">
        <v>2565</v>
      </c>
      <c r="T28" s="147" t="s">
        <v>3339</v>
      </c>
      <c r="U28" s="147" t="s">
        <v>3340</v>
      </c>
      <c r="V28" s="147" t="s">
        <v>3341</v>
      </c>
      <c r="AA28" s="42">
        <f>IF(OR(J28="Fail",ISBLANK(J28)),INDEX('Issue Code Table'!C:C,MATCH(N:N,'Issue Code Table'!A:A,0)),IF(M28="Critical",6,IF(M28="Significant",5,IF(M28="Moderate",3,2))))</f>
        <v>5</v>
      </c>
    </row>
    <row r="29" spans="1:27" ht="120.65" customHeight="1" x14ac:dyDescent="0.25">
      <c r="A29" s="160" t="s">
        <v>3342</v>
      </c>
      <c r="B29" s="149" t="s">
        <v>903</v>
      </c>
      <c r="C29" s="161" t="s">
        <v>904</v>
      </c>
      <c r="D29" s="162" t="s">
        <v>633</v>
      </c>
      <c r="E29" s="161" t="s">
        <v>2570</v>
      </c>
      <c r="F29" s="190" t="s">
        <v>2571</v>
      </c>
      <c r="G29" s="161" t="s">
        <v>3343</v>
      </c>
      <c r="H29" s="161" t="s">
        <v>3344</v>
      </c>
      <c r="I29" s="143"/>
      <c r="J29" s="145"/>
      <c r="K29" s="147" t="s">
        <v>3345</v>
      </c>
      <c r="L29" s="148"/>
      <c r="M29" s="149" t="s">
        <v>162</v>
      </c>
      <c r="N29" s="145" t="s">
        <v>910</v>
      </c>
      <c r="O29" s="146" t="s">
        <v>911</v>
      </c>
      <c r="P29" s="144"/>
      <c r="Q29" s="147" t="s">
        <v>1374</v>
      </c>
      <c r="R29" s="147" t="s">
        <v>1977</v>
      </c>
      <c r="S29" s="147" t="s">
        <v>2575</v>
      </c>
      <c r="T29" s="147" t="s">
        <v>3346</v>
      </c>
      <c r="U29" s="147" t="s">
        <v>3347</v>
      </c>
      <c r="V29" s="147" t="s">
        <v>3348</v>
      </c>
      <c r="AA29" s="42">
        <f>IF(OR(J29="Fail",ISBLANK(J29)),INDEX('Issue Code Table'!C:C,MATCH(N:N,'Issue Code Table'!A:A,0)),IF(M29="Critical",6,IF(M29="Significant",5,IF(M29="Moderate",3,2))))</f>
        <v>5</v>
      </c>
    </row>
    <row r="30" spans="1:27" ht="120.65" customHeight="1" x14ac:dyDescent="0.25">
      <c r="A30" s="160" t="s">
        <v>3349</v>
      </c>
      <c r="B30" s="149" t="s">
        <v>262</v>
      </c>
      <c r="C30" s="161" t="s">
        <v>263</v>
      </c>
      <c r="D30" s="162" t="s">
        <v>633</v>
      </c>
      <c r="E30" s="161" t="s">
        <v>3350</v>
      </c>
      <c r="F30" s="190" t="s">
        <v>2581</v>
      </c>
      <c r="G30" s="161" t="s">
        <v>2582</v>
      </c>
      <c r="H30" s="161" t="s">
        <v>3351</v>
      </c>
      <c r="I30" s="143"/>
      <c r="J30" s="145"/>
      <c r="K30" s="147" t="s">
        <v>3352</v>
      </c>
      <c r="L30" s="148"/>
      <c r="M30" s="149" t="s">
        <v>162</v>
      </c>
      <c r="N30" s="145" t="s">
        <v>910</v>
      </c>
      <c r="O30" s="146" t="s">
        <v>911</v>
      </c>
      <c r="P30" s="144"/>
      <c r="Q30" s="147" t="s">
        <v>1374</v>
      </c>
      <c r="R30" s="147" t="s">
        <v>2585</v>
      </c>
      <c r="S30" s="147" t="s">
        <v>2586</v>
      </c>
      <c r="T30" s="147" t="s">
        <v>2587</v>
      </c>
      <c r="U30" s="147" t="s">
        <v>3353</v>
      </c>
      <c r="V30" s="147" t="s">
        <v>3354</v>
      </c>
      <c r="AA30" s="42">
        <f>IF(OR(J30="Fail",ISBLANK(J30)),INDEX('Issue Code Table'!C:C,MATCH(N:N,'Issue Code Table'!A:A,0)),IF(M30="Critical",6,IF(M30="Significant",5,IF(M30="Moderate",3,2))))</f>
        <v>5</v>
      </c>
    </row>
    <row r="31" spans="1:27" ht="120.65" customHeight="1" x14ac:dyDescent="0.25">
      <c r="A31" s="160" t="s">
        <v>3355</v>
      </c>
      <c r="B31" s="149" t="s">
        <v>903</v>
      </c>
      <c r="C31" s="161" t="s">
        <v>904</v>
      </c>
      <c r="D31" s="162" t="s">
        <v>633</v>
      </c>
      <c r="E31" s="161" t="s">
        <v>2591</v>
      </c>
      <c r="F31" s="190" t="s">
        <v>2592</v>
      </c>
      <c r="G31" s="161" t="s">
        <v>3356</v>
      </c>
      <c r="H31" s="161" t="s">
        <v>3357</v>
      </c>
      <c r="I31" s="143"/>
      <c r="J31" s="145"/>
      <c r="K31" s="147" t="s">
        <v>3358</v>
      </c>
      <c r="L31" s="148"/>
      <c r="M31" s="149" t="s">
        <v>287</v>
      </c>
      <c r="N31" s="145" t="s">
        <v>391</v>
      </c>
      <c r="O31" s="146" t="s">
        <v>392</v>
      </c>
      <c r="P31" s="144"/>
      <c r="Q31" s="147" t="s">
        <v>1374</v>
      </c>
      <c r="R31" s="147" t="s">
        <v>2596</v>
      </c>
      <c r="S31" s="147" t="s">
        <v>2597</v>
      </c>
      <c r="T31" s="147" t="s">
        <v>3359</v>
      </c>
      <c r="U31" s="147" t="s">
        <v>3360</v>
      </c>
      <c r="V31" s="147"/>
      <c r="AA31" s="42">
        <f>IF(OR(J31="Fail",ISBLANK(J31)),INDEX('Issue Code Table'!C:C,MATCH(N:N,'Issue Code Table'!A:A,0)),IF(M31="Critical",6,IF(M31="Significant",5,IF(M31="Moderate",3,2))))</f>
        <v>4</v>
      </c>
    </row>
    <row r="32" spans="1:27" ht="120.65" customHeight="1" x14ac:dyDescent="0.25">
      <c r="A32" s="160" t="s">
        <v>3361</v>
      </c>
      <c r="B32" s="149" t="s">
        <v>2049</v>
      </c>
      <c r="C32" s="161" t="s">
        <v>2050</v>
      </c>
      <c r="D32" s="162" t="s">
        <v>633</v>
      </c>
      <c r="E32" s="161" t="s">
        <v>3084</v>
      </c>
      <c r="F32" s="190" t="s">
        <v>2602</v>
      </c>
      <c r="G32" s="161" t="s">
        <v>3362</v>
      </c>
      <c r="H32" s="161" t="s">
        <v>3363</v>
      </c>
      <c r="I32" s="143"/>
      <c r="J32" s="145"/>
      <c r="K32" s="147" t="s">
        <v>3364</v>
      </c>
      <c r="L32" s="148"/>
      <c r="M32" s="149" t="s">
        <v>287</v>
      </c>
      <c r="N32" s="145" t="s">
        <v>2606</v>
      </c>
      <c r="O32" s="146" t="s">
        <v>2607</v>
      </c>
      <c r="P32" s="144"/>
      <c r="Q32" s="147" t="s">
        <v>1453</v>
      </c>
      <c r="R32" s="147" t="s">
        <v>1454</v>
      </c>
      <c r="S32" s="147" t="s">
        <v>2608</v>
      </c>
      <c r="T32" s="147" t="s">
        <v>3365</v>
      </c>
      <c r="U32" s="147" t="s">
        <v>3366</v>
      </c>
      <c r="V32" s="147"/>
      <c r="AA32" s="42">
        <f>IF(OR(J32="Fail",ISBLANK(J32)),INDEX('Issue Code Table'!C:C,MATCH(N:N,'Issue Code Table'!A:A,0)),IF(M32="Critical",6,IF(M32="Significant",5,IF(M32="Moderate",3,2))))</f>
        <v>5</v>
      </c>
    </row>
    <row r="33" spans="1:62" ht="120.65" customHeight="1" x14ac:dyDescent="0.25">
      <c r="A33" s="160" t="s">
        <v>3367</v>
      </c>
      <c r="B33" s="149" t="s">
        <v>2049</v>
      </c>
      <c r="C33" s="161" t="s">
        <v>2050</v>
      </c>
      <c r="D33" s="162" t="s">
        <v>633</v>
      </c>
      <c r="E33" s="162" t="s">
        <v>3368</v>
      </c>
      <c r="F33" s="190" t="s">
        <v>2613</v>
      </c>
      <c r="G33" s="161" t="s">
        <v>3369</v>
      </c>
      <c r="H33" s="161" t="s">
        <v>2615</v>
      </c>
      <c r="I33" s="143"/>
      <c r="J33" s="145"/>
      <c r="K33" s="147" t="s">
        <v>2616</v>
      </c>
      <c r="L33" s="148"/>
      <c r="M33" s="149" t="s">
        <v>287</v>
      </c>
      <c r="N33" s="145" t="s">
        <v>2606</v>
      </c>
      <c r="O33" s="146" t="s">
        <v>2607</v>
      </c>
      <c r="P33" s="144"/>
      <c r="Q33" s="147" t="s">
        <v>1453</v>
      </c>
      <c r="R33" s="147" t="s">
        <v>1468</v>
      </c>
      <c r="S33" s="147" t="s">
        <v>2617</v>
      </c>
      <c r="T33" s="147" t="s">
        <v>3370</v>
      </c>
      <c r="U33" s="147" t="s">
        <v>3371</v>
      </c>
      <c r="V33" s="147"/>
      <c r="AA33" s="42">
        <f>IF(OR(J33="Fail",ISBLANK(J33)),INDEX('Issue Code Table'!C:C,MATCH(N:N,'Issue Code Table'!A:A,0)),IF(M33="Critical",6,IF(M33="Significant",5,IF(M33="Moderate",3,2))))</f>
        <v>5</v>
      </c>
    </row>
    <row r="34" spans="1:62" ht="120.65" customHeight="1" x14ac:dyDescent="0.25">
      <c r="A34" s="160" t="s">
        <v>3372</v>
      </c>
      <c r="B34" s="149" t="s">
        <v>2267</v>
      </c>
      <c r="C34" s="161" t="s">
        <v>2268</v>
      </c>
      <c r="D34" s="162" t="s">
        <v>634</v>
      </c>
      <c r="E34" s="161" t="s">
        <v>3373</v>
      </c>
      <c r="F34" s="190" t="s">
        <v>2622</v>
      </c>
      <c r="G34" s="161" t="s">
        <v>3374</v>
      </c>
      <c r="H34" s="161" t="s">
        <v>3375</v>
      </c>
      <c r="I34" s="143"/>
      <c r="J34" s="145"/>
      <c r="K34" s="147" t="s">
        <v>3376</v>
      </c>
      <c r="L34" s="148"/>
      <c r="M34" s="149" t="s">
        <v>162</v>
      </c>
      <c r="N34" s="145" t="s">
        <v>2626</v>
      </c>
      <c r="O34" s="146" t="s">
        <v>2627</v>
      </c>
      <c r="P34" s="144"/>
      <c r="Q34" s="147" t="s">
        <v>1453</v>
      </c>
      <c r="R34" s="147" t="s">
        <v>1479</v>
      </c>
      <c r="S34" s="147" t="s">
        <v>2628</v>
      </c>
      <c r="T34" s="147" t="s">
        <v>3377</v>
      </c>
      <c r="U34" s="147" t="s">
        <v>3378</v>
      </c>
      <c r="V34" s="147" t="s">
        <v>3379</v>
      </c>
      <c r="AA34" s="42">
        <f>IF(OR(J34="Fail",ISBLANK(J34)),INDEX('Issue Code Table'!C:C,MATCH(N:N,'Issue Code Table'!A:A,0)),IF(M34="Critical",6,IF(M34="Significant",5,IF(M34="Moderate",3,2))))</f>
        <v>5</v>
      </c>
    </row>
    <row r="35" spans="1:62" ht="120.65" customHeight="1" x14ac:dyDescent="0.25">
      <c r="A35" s="160" t="s">
        <v>3380</v>
      </c>
      <c r="B35" s="149" t="s">
        <v>2267</v>
      </c>
      <c r="C35" s="161" t="s">
        <v>2268</v>
      </c>
      <c r="D35" s="162" t="s">
        <v>633</v>
      </c>
      <c r="E35" s="161" t="s">
        <v>3381</v>
      </c>
      <c r="F35" s="190" t="s">
        <v>2634</v>
      </c>
      <c r="G35" s="161" t="s">
        <v>3382</v>
      </c>
      <c r="H35" s="161" t="s">
        <v>3383</v>
      </c>
      <c r="I35" s="143"/>
      <c r="J35" s="145"/>
      <c r="K35" s="147" t="s">
        <v>3384</v>
      </c>
      <c r="L35" s="148"/>
      <c r="M35" s="149" t="s">
        <v>162</v>
      </c>
      <c r="N35" s="145" t="s">
        <v>2626</v>
      </c>
      <c r="O35" s="146" t="s">
        <v>2627</v>
      </c>
      <c r="P35" s="144"/>
      <c r="Q35" s="147" t="s">
        <v>2638</v>
      </c>
      <c r="R35" s="147" t="s">
        <v>2639</v>
      </c>
      <c r="S35" s="147" t="s">
        <v>2640</v>
      </c>
      <c r="T35" s="147" t="s">
        <v>3385</v>
      </c>
      <c r="U35" s="147" t="s">
        <v>3386</v>
      </c>
      <c r="V35" s="147" t="s">
        <v>2643</v>
      </c>
      <c r="AA35" s="42">
        <f>IF(OR(J35="Fail",ISBLANK(J35)),INDEX('Issue Code Table'!C:C,MATCH(N:N,'Issue Code Table'!A:A,0)),IF(M35="Critical",6,IF(M35="Significant",5,IF(M35="Moderate",3,2))))</f>
        <v>5</v>
      </c>
    </row>
    <row r="36" spans="1:62" ht="120.65" customHeight="1" x14ac:dyDescent="0.25">
      <c r="A36" s="160" t="s">
        <v>3387</v>
      </c>
      <c r="B36" s="149" t="s">
        <v>384</v>
      </c>
      <c r="C36" s="161" t="s">
        <v>385</v>
      </c>
      <c r="D36" s="162" t="s">
        <v>633</v>
      </c>
      <c r="E36" s="161" t="s">
        <v>3388</v>
      </c>
      <c r="F36" s="190" t="s">
        <v>2646</v>
      </c>
      <c r="G36" s="161" t="s">
        <v>3389</v>
      </c>
      <c r="H36" s="161" t="s">
        <v>3390</v>
      </c>
      <c r="I36" s="143"/>
      <c r="J36" s="145"/>
      <c r="K36" s="147" t="s">
        <v>3391</v>
      </c>
      <c r="L36" s="148"/>
      <c r="M36" s="149" t="s">
        <v>287</v>
      </c>
      <c r="N36" s="145" t="s">
        <v>2650</v>
      </c>
      <c r="O36" s="146" t="s">
        <v>2651</v>
      </c>
      <c r="P36" s="144"/>
      <c r="Q36" s="147" t="s">
        <v>2638</v>
      </c>
      <c r="R36" s="147" t="s">
        <v>2652</v>
      </c>
      <c r="S36" s="147" t="s">
        <v>2653</v>
      </c>
      <c r="T36" s="147" t="s">
        <v>3392</v>
      </c>
      <c r="U36" s="147" t="s">
        <v>3393</v>
      </c>
      <c r="V36" s="147"/>
      <c r="AA36" s="42">
        <f>IF(OR(J36="Fail",ISBLANK(J36)),INDEX('Issue Code Table'!C:C,MATCH(N:N,'Issue Code Table'!A:A,0)),IF(M36="Critical",6,IF(M36="Significant",5,IF(M36="Moderate",3,2))))</f>
        <v>5</v>
      </c>
    </row>
    <row r="37" spans="1:62" ht="120.65" customHeight="1" x14ac:dyDescent="0.25">
      <c r="A37" s="160" t="s">
        <v>3394</v>
      </c>
      <c r="B37" s="149" t="s">
        <v>293</v>
      </c>
      <c r="C37" s="161" t="s">
        <v>1460</v>
      </c>
      <c r="D37" s="162" t="s">
        <v>633</v>
      </c>
      <c r="E37" s="162" t="s">
        <v>2657</v>
      </c>
      <c r="F37" s="190" t="s">
        <v>3395</v>
      </c>
      <c r="G37" s="161" t="s">
        <v>3396</v>
      </c>
      <c r="H37" s="161" t="s">
        <v>3397</v>
      </c>
      <c r="I37" s="143"/>
      <c r="J37" s="145"/>
      <c r="K37" s="147" t="s">
        <v>3398</v>
      </c>
      <c r="L37" s="148"/>
      <c r="M37" s="149" t="s">
        <v>287</v>
      </c>
      <c r="N37" s="145" t="s">
        <v>257</v>
      </c>
      <c r="O37" s="146" t="s">
        <v>258</v>
      </c>
      <c r="P37" s="144"/>
      <c r="Q37" s="147" t="s">
        <v>2662</v>
      </c>
      <c r="R37" s="147" t="s">
        <v>2296</v>
      </c>
      <c r="S37" s="147" t="s">
        <v>3399</v>
      </c>
      <c r="T37" s="147" t="s">
        <v>3400</v>
      </c>
      <c r="U37" s="147" t="s">
        <v>3401</v>
      </c>
      <c r="V37" s="147"/>
      <c r="AA37" s="42">
        <f>IF(OR(J37="Fail",ISBLANK(J37)),INDEX('Issue Code Table'!C:C,MATCH(N:N,'Issue Code Table'!A:A,0)),IF(M37="Critical",6,IF(M37="Significant",5,IF(M37="Moderate",3,2))))</f>
        <v>6</v>
      </c>
    </row>
    <row r="38" spans="1:62" ht="120.65" customHeight="1" x14ac:dyDescent="0.25">
      <c r="A38" s="160" t="s">
        <v>3402</v>
      </c>
      <c r="B38" s="149" t="s">
        <v>293</v>
      </c>
      <c r="C38" s="161" t="s">
        <v>1460</v>
      </c>
      <c r="D38" s="162" t="s">
        <v>633</v>
      </c>
      <c r="E38" s="161" t="s">
        <v>3101</v>
      </c>
      <c r="F38" s="190" t="s">
        <v>2678</v>
      </c>
      <c r="G38" s="161" t="s">
        <v>3403</v>
      </c>
      <c r="H38" s="161" t="s">
        <v>3404</v>
      </c>
      <c r="I38" s="143"/>
      <c r="J38" s="145"/>
      <c r="K38" s="147" t="s">
        <v>3405</v>
      </c>
      <c r="L38" s="148"/>
      <c r="M38" s="149" t="s">
        <v>162</v>
      </c>
      <c r="N38" s="145" t="s">
        <v>2682</v>
      </c>
      <c r="O38" s="146" t="s">
        <v>2683</v>
      </c>
      <c r="P38" s="144"/>
      <c r="Q38" s="147" t="s">
        <v>2662</v>
      </c>
      <c r="R38" s="147" t="s">
        <v>2672</v>
      </c>
      <c r="S38" s="147" t="s">
        <v>2685</v>
      </c>
      <c r="T38" s="147" t="s">
        <v>3406</v>
      </c>
      <c r="U38" s="147" t="s">
        <v>3407</v>
      </c>
      <c r="V38" s="147" t="s">
        <v>3408</v>
      </c>
      <c r="AA38" s="42">
        <f>IF(OR(J38="Fail",ISBLANK(J38)),INDEX('Issue Code Table'!C:C,MATCH(N:N,'Issue Code Table'!A:A,0)),IF(M38="Critical",6,IF(M38="Significant",5,IF(M38="Moderate",3,2))))</f>
        <v>5</v>
      </c>
      <c r="BH38" s="142" t="s">
        <v>2689</v>
      </c>
      <c r="BI38" s="142" t="s">
        <v>2690</v>
      </c>
      <c r="BJ38" s="142" t="s">
        <v>2691</v>
      </c>
    </row>
    <row r="39" spans="1:62" ht="120.65" customHeight="1" x14ac:dyDescent="0.25">
      <c r="A39" s="160" t="s">
        <v>3409</v>
      </c>
      <c r="B39" s="149" t="s">
        <v>293</v>
      </c>
      <c r="C39" s="161" t="s">
        <v>1460</v>
      </c>
      <c r="D39" s="162" t="s">
        <v>633</v>
      </c>
      <c r="E39" s="161" t="s">
        <v>3104</v>
      </c>
      <c r="F39" s="190" t="s">
        <v>2694</v>
      </c>
      <c r="G39" s="161" t="s">
        <v>3410</v>
      </c>
      <c r="H39" s="161" t="s">
        <v>3411</v>
      </c>
      <c r="I39" s="143"/>
      <c r="J39" s="145"/>
      <c r="K39" s="147" t="s">
        <v>3412</v>
      </c>
      <c r="L39" s="148"/>
      <c r="M39" s="149" t="s">
        <v>162</v>
      </c>
      <c r="N39" s="145" t="s">
        <v>2626</v>
      </c>
      <c r="O39" s="146" t="s">
        <v>2627</v>
      </c>
      <c r="P39" s="144"/>
      <c r="Q39" s="147" t="s">
        <v>2662</v>
      </c>
      <c r="R39" s="147" t="s">
        <v>2684</v>
      </c>
      <c r="S39" s="147" t="s">
        <v>2699</v>
      </c>
      <c r="T39" s="147" t="s">
        <v>3413</v>
      </c>
      <c r="U39" s="147" t="s">
        <v>3414</v>
      </c>
      <c r="V39" s="147" t="s">
        <v>3415</v>
      </c>
      <c r="AA39" s="42">
        <f>IF(OR(J39="Fail",ISBLANK(J39)),INDEX('Issue Code Table'!C:C,MATCH(N:N,'Issue Code Table'!A:A,0)),IF(M39="Critical",6,IF(M39="Significant",5,IF(M39="Moderate",3,2))))</f>
        <v>5</v>
      </c>
    </row>
    <row r="40" spans="1:62" ht="120.65" customHeight="1" x14ac:dyDescent="0.25">
      <c r="A40" s="160" t="s">
        <v>3416</v>
      </c>
      <c r="B40" s="149" t="s">
        <v>293</v>
      </c>
      <c r="C40" s="161" t="s">
        <v>1460</v>
      </c>
      <c r="D40" s="162" t="s">
        <v>633</v>
      </c>
      <c r="E40" s="161" t="s">
        <v>3106</v>
      </c>
      <c r="F40" s="190" t="s">
        <v>2705</v>
      </c>
      <c r="G40" s="161" t="s">
        <v>3417</v>
      </c>
      <c r="H40" s="161" t="s">
        <v>3418</v>
      </c>
      <c r="I40" s="143"/>
      <c r="J40" s="145"/>
      <c r="K40" s="147" t="s">
        <v>2708</v>
      </c>
      <c r="L40" s="148"/>
      <c r="M40" s="149" t="s">
        <v>287</v>
      </c>
      <c r="N40" s="145" t="s">
        <v>2709</v>
      </c>
      <c r="O40" s="146" t="s">
        <v>2710</v>
      </c>
      <c r="P40" s="144"/>
      <c r="Q40" s="147" t="s">
        <v>2662</v>
      </c>
      <c r="R40" s="147" t="s">
        <v>2698</v>
      </c>
      <c r="S40" s="147" t="s">
        <v>2712</v>
      </c>
      <c r="T40" s="147" t="s">
        <v>3419</v>
      </c>
      <c r="U40" s="147" t="s">
        <v>3420</v>
      </c>
      <c r="V40" s="147"/>
      <c r="AA40" s="42">
        <f>IF(OR(J40="Fail",ISBLANK(J40)),INDEX('Issue Code Table'!C:C,MATCH(N:N,'Issue Code Table'!A:A,0)),IF(M40="Critical",6,IF(M40="Significant",5,IF(M40="Moderate",3,2))))</f>
        <v>3</v>
      </c>
    </row>
    <row r="41" spans="1:62" ht="120.65" customHeight="1" x14ac:dyDescent="0.25">
      <c r="A41" s="160" t="s">
        <v>3421</v>
      </c>
      <c r="B41" s="149" t="s">
        <v>2267</v>
      </c>
      <c r="C41" s="161" t="s">
        <v>2268</v>
      </c>
      <c r="D41" s="162" t="s">
        <v>633</v>
      </c>
      <c r="E41" s="161" t="s">
        <v>3108</v>
      </c>
      <c r="F41" s="190" t="s">
        <v>2717</v>
      </c>
      <c r="G41" s="161" t="s">
        <v>3422</v>
      </c>
      <c r="H41" s="161" t="s">
        <v>3423</v>
      </c>
      <c r="I41" s="143"/>
      <c r="J41" s="145"/>
      <c r="K41" s="147" t="s">
        <v>3424</v>
      </c>
      <c r="L41" s="148"/>
      <c r="M41" s="149" t="s">
        <v>162</v>
      </c>
      <c r="N41" s="145" t="s">
        <v>2499</v>
      </c>
      <c r="O41" s="146" t="s">
        <v>2500</v>
      </c>
      <c r="P41" s="144"/>
      <c r="Q41" s="147" t="s">
        <v>2662</v>
      </c>
      <c r="R41" s="147" t="s">
        <v>2711</v>
      </c>
      <c r="S41" s="147" t="s">
        <v>2722</v>
      </c>
      <c r="T41" s="147" t="s">
        <v>3425</v>
      </c>
      <c r="U41" s="147" t="s">
        <v>3426</v>
      </c>
      <c r="V41" s="147" t="s">
        <v>3427</v>
      </c>
      <c r="AA41" s="42">
        <f>IF(OR(J41="Fail",ISBLANK(J41)),INDEX('Issue Code Table'!C:C,MATCH(N:N,'Issue Code Table'!A:A,0)),IF(M41="Critical",6,IF(M41="Significant",5,IF(M41="Moderate",3,2))))</f>
        <v>5</v>
      </c>
    </row>
    <row r="42" spans="1:62" ht="120.65" customHeight="1" x14ac:dyDescent="0.25">
      <c r="A42" s="160" t="s">
        <v>3428</v>
      </c>
      <c r="B42" s="149" t="s">
        <v>293</v>
      </c>
      <c r="C42" s="161" t="s">
        <v>1460</v>
      </c>
      <c r="D42" s="162" t="s">
        <v>633</v>
      </c>
      <c r="E42" s="161" t="s">
        <v>3429</v>
      </c>
      <c r="F42" s="190" t="s">
        <v>3430</v>
      </c>
      <c r="G42" s="161" t="s">
        <v>3431</v>
      </c>
      <c r="H42" s="161" t="s">
        <v>3432</v>
      </c>
      <c r="I42" s="143"/>
      <c r="J42" s="145"/>
      <c r="K42" s="147" t="s">
        <v>3433</v>
      </c>
      <c r="L42" s="148"/>
      <c r="M42" s="149" t="s">
        <v>162</v>
      </c>
      <c r="N42" s="145" t="s">
        <v>257</v>
      </c>
      <c r="O42" s="146" t="s">
        <v>258</v>
      </c>
      <c r="P42" s="144"/>
      <c r="Q42" s="147" t="s">
        <v>2662</v>
      </c>
      <c r="R42" s="147" t="s">
        <v>2721</v>
      </c>
      <c r="S42" s="147" t="s">
        <v>3434</v>
      </c>
      <c r="T42" s="147" t="s">
        <v>3435</v>
      </c>
      <c r="U42" s="147" t="s">
        <v>3436</v>
      </c>
      <c r="V42" s="147" t="s">
        <v>3437</v>
      </c>
      <c r="AA42" s="42">
        <f>IF(OR(J42="Fail",ISBLANK(J42)),INDEX('Issue Code Table'!C:C,MATCH(N:N,'Issue Code Table'!A:A,0)),IF(M42="Critical",6,IF(M42="Significant",5,IF(M42="Moderate",3,2))))</f>
        <v>6</v>
      </c>
    </row>
    <row r="43" spans="1:62" ht="120.65" customHeight="1" x14ac:dyDescent="0.25">
      <c r="A43" s="160" t="s">
        <v>3438</v>
      </c>
      <c r="B43" s="149" t="s">
        <v>2267</v>
      </c>
      <c r="C43" s="161" t="s">
        <v>2268</v>
      </c>
      <c r="D43" s="162" t="s">
        <v>633</v>
      </c>
      <c r="E43" s="161" t="s">
        <v>3439</v>
      </c>
      <c r="F43" s="190" t="s">
        <v>3440</v>
      </c>
      <c r="G43" s="161" t="s">
        <v>3441</v>
      </c>
      <c r="H43" s="161" t="s">
        <v>3442</v>
      </c>
      <c r="I43" s="143"/>
      <c r="J43" s="145"/>
      <c r="K43" s="147" t="s">
        <v>3443</v>
      </c>
      <c r="L43" s="148"/>
      <c r="M43" s="149" t="s">
        <v>162</v>
      </c>
      <c r="N43" s="145" t="s">
        <v>257</v>
      </c>
      <c r="O43" s="146" t="s">
        <v>258</v>
      </c>
      <c r="P43" s="144"/>
      <c r="Q43" s="147" t="s">
        <v>2743</v>
      </c>
      <c r="R43" s="147" t="s">
        <v>2744</v>
      </c>
      <c r="S43" s="147" t="s">
        <v>2745</v>
      </c>
      <c r="T43" s="147" t="s">
        <v>3444</v>
      </c>
      <c r="U43" s="147" t="s">
        <v>3445</v>
      </c>
      <c r="V43" s="147" t="s">
        <v>3446</v>
      </c>
      <c r="AA43" s="42">
        <f>IF(OR(J43="Fail",ISBLANK(J43)),INDEX('Issue Code Table'!C:C,MATCH(N:N,'Issue Code Table'!A:A,0)),IF(M43="Critical",6,IF(M43="Significant",5,IF(M43="Moderate",3,2))))</f>
        <v>6</v>
      </c>
    </row>
    <row r="44" spans="1:62" ht="120.65" customHeight="1" x14ac:dyDescent="0.25">
      <c r="A44" s="160" t="s">
        <v>3447</v>
      </c>
      <c r="B44" s="149" t="s">
        <v>293</v>
      </c>
      <c r="C44" s="161" t="s">
        <v>1460</v>
      </c>
      <c r="D44" s="162" t="s">
        <v>634</v>
      </c>
      <c r="E44" s="162" t="s">
        <v>2750</v>
      </c>
      <c r="F44" s="190" t="s">
        <v>2751</v>
      </c>
      <c r="G44" s="161" t="s">
        <v>3448</v>
      </c>
      <c r="H44" s="161" t="s">
        <v>3449</v>
      </c>
      <c r="I44" s="143"/>
      <c r="J44" s="145"/>
      <c r="K44" s="147" t="s">
        <v>3450</v>
      </c>
      <c r="L44" s="148"/>
      <c r="M44" s="149" t="s">
        <v>162</v>
      </c>
      <c r="N44" s="145" t="s">
        <v>257</v>
      </c>
      <c r="O44" s="146" t="s">
        <v>258</v>
      </c>
      <c r="P44" s="144"/>
      <c r="Q44" s="147" t="s">
        <v>2743</v>
      </c>
      <c r="R44" s="147" t="s">
        <v>2755</v>
      </c>
      <c r="S44" s="147" t="s">
        <v>2756</v>
      </c>
      <c r="T44" s="147" t="s">
        <v>3451</v>
      </c>
      <c r="U44" s="147" t="s">
        <v>3452</v>
      </c>
      <c r="V44" s="147" t="s">
        <v>3453</v>
      </c>
      <c r="AA44" s="42">
        <f>IF(OR(J44="Fail",ISBLANK(J44)),INDEX('Issue Code Table'!C:C,MATCH(N:N,'Issue Code Table'!A:A,0)),IF(M44="Critical",6,IF(M44="Significant",5,IF(M44="Moderate",3,2))))</f>
        <v>6</v>
      </c>
    </row>
    <row r="45" spans="1:62" ht="120.65" customHeight="1" x14ac:dyDescent="0.25">
      <c r="A45" s="160" t="s">
        <v>3454</v>
      </c>
      <c r="B45" s="149" t="s">
        <v>293</v>
      </c>
      <c r="C45" s="161" t="s">
        <v>1460</v>
      </c>
      <c r="D45" s="162" t="s">
        <v>633</v>
      </c>
      <c r="E45" s="161" t="s">
        <v>3116</v>
      </c>
      <c r="F45" s="190" t="s">
        <v>2762</v>
      </c>
      <c r="G45" s="161" t="s">
        <v>3455</v>
      </c>
      <c r="H45" s="161" t="s">
        <v>3456</v>
      </c>
      <c r="I45" s="143"/>
      <c r="J45" s="145"/>
      <c r="K45" s="147" t="s">
        <v>3457</v>
      </c>
      <c r="L45" s="148"/>
      <c r="M45" s="149" t="s">
        <v>162</v>
      </c>
      <c r="N45" s="145" t="s">
        <v>690</v>
      </c>
      <c r="O45" s="146" t="s">
        <v>691</v>
      </c>
      <c r="P45" s="144"/>
      <c r="Q45" s="147" t="s">
        <v>2743</v>
      </c>
      <c r="R45" s="147" t="s">
        <v>2766</v>
      </c>
      <c r="S45" s="147" t="s">
        <v>2767</v>
      </c>
      <c r="T45" s="147" t="s">
        <v>3458</v>
      </c>
      <c r="U45" s="147" t="s">
        <v>3459</v>
      </c>
      <c r="V45" s="147" t="s">
        <v>3460</v>
      </c>
      <c r="AA45" s="42">
        <f>IF(OR(J45="Fail",ISBLANK(J45)),INDEX('Issue Code Table'!C:C,MATCH(N:N,'Issue Code Table'!A:A,0)),IF(M45="Critical",6,IF(M45="Significant",5,IF(M45="Moderate",3,2))))</f>
        <v>5</v>
      </c>
    </row>
    <row r="46" spans="1:62" ht="120.65" customHeight="1" x14ac:dyDescent="0.25">
      <c r="A46" s="160" t="s">
        <v>3461</v>
      </c>
      <c r="B46" s="149" t="s">
        <v>293</v>
      </c>
      <c r="C46" s="161" t="s">
        <v>1460</v>
      </c>
      <c r="D46" s="162" t="s">
        <v>633</v>
      </c>
      <c r="E46" s="161" t="s">
        <v>3118</v>
      </c>
      <c r="F46" s="190" t="s">
        <v>2773</v>
      </c>
      <c r="G46" s="161" t="s">
        <v>3462</v>
      </c>
      <c r="H46" s="161" t="s">
        <v>3463</v>
      </c>
      <c r="I46" s="143"/>
      <c r="J46" s="145"/>
      <c r="K46" s="147" t="s">
        <v>3464</v>
      </c>
      <c r="L46" s="148"/>
      <c r="M46" s="149" t="s">
        <v>162</v>
      </c>
      <c r="N46" s="145" t="s">
        <v>257</v>
      </c>
      <c r="O46" s="146" t="s">
        <v>258</v>
      </c>
      <c r="P46" s="144"/>
      <c r="Q46" s="147" t="s">
        <v>2743</v>
      </c>
      <c r="R46" s="147" t="s">
        <v>2777</v>
      </c>
      <c r="S46" s="147" t="s">
        <v>2778</v>
      </c>
      <c r="T46" s="147" t="s">
        <v>3465</v>
      </c>
      <c r="U46" s="147" t="s">
        <v>3466</v>
      </c>
      <c r="V46" s="147" t="s">
        <v>3467</v>
      </c>
      <c r="AA46" s="42">
        <f>IF(OR(J46="Fail",ISBLANK(J46)),INDEX('Issue Code Table'!C:C,MATCH(N:N,'Issue Code Table'!A:A,0)),IF(M46="Critical",6,IF(M46="Significant",5,IF(M46="Moderate",3,2))))</f>
        <v>6</v>
      </c>
    </row>
    <row r="47" spans="1:62" ht="120.65" customHeight="1" x14ac:dyDescent="0.25">
      <c r="A47" s="160" t="s">
        <v>3468</v>
      </c>
      <c r="B47" s="149" t="s">
        <v>293</v>
      </c>
      <c r="C47" s="161" t="s">
        <v>1460</v>
      </c>
      <c r="D47" s="162" t="s">
        <v>633</v>
      </c>
      <c r="E47" s="161" t="s">
        <v>2793</v>
      </c>
      <c r="F47" s="190" t="s">
        <v>2794</v>
      </c>
      <c r="G47" s="161" t="s">
        <v>3469</v>
      </c>
      <c r="H47" s="161" t="s">
        <v>3470</v>
      </c>
      <c r="I47" s="143"/>
      <c r="J47" s="145"/>
      <c r="K47" s="147" t="s">
        <v>3471</v>
      </c>
      <c r="L47" s="148"/>
      <c r="M47" s="149" t="s">
        <v>162</v>
      </c>
      <c r="N47" s="145" t="s">
        <v>2798</v>
      </c>
      <c r="O47" s="146" t="s">
        <v>2799</v>
      </c>
      <c r="P47" s="144"/>
      <c r="Q47" s="147" t="s">
        <v>2743</v>
      </c>
      <c r="R47" s="147" t="s">
        <v>2787</v>
      </c>
      <c r="S47" s="147" t="s">
        <v>2801</v>
      </c>
      <c r="T47" s="147" t="s">
        <v>3472</v>
      </c>
      <c r="U47" s="147" t="s">
        <v>3473</v>
      </c>
      <c r="V47" s="147" t="s">
        <v>3474</v>
      </c>
      <c r="AA47" s="42">
        <f>IF(OR(J47="Fail",ISBLANK(J47)),INDEX('Issue Code Table'!C:C,MATCH(N:N,'Issue Code Table'!A:A,0)),IF(M47="Critical",6,IF(M47="Significant",5,IF(M47="Moderate",3,2))))</f>
        <v>6</v>
      </c>
    </row>
    <row r="48" spans="1:62" ht="120.65" customHeight="1" x14ac:dyDescent="0.25">
      <c r="A48" s="160" t="s">
        <v>3475</v>
      </c>
      <c r="B48" s="149" t="s">
        <v>293</v>
      </c>
      <c r="C48" s="161" t="s">
        <v>1460</v>
      </c>
      <c r="D48" s="162" t="s">
        <v>633</v>
      </c>
      <c r="E48" s="161" t="s">
        <v>3125</v>
      </c>
      <c r="F48" s="190" t="s">
        <v>2806</v>
      </c>
      <c r="G48" s="161" t="s">
        <v>3476</v>
      </c>
      <c r="H48" s="161" t="s">
        <v>3477</v>
      </c>
      <c r="I48" s="143"/>
      <c r="J48" s="145"/>
      <c r="K48" s="147" t="s">
        <v>3478</v>
      </c>
      <c r="L48" s="148"/>
      <c r="M48" s="149" t="s">
        <v>162</v>
      </c>
      <c r="N48" s="145" t="s">
        <v>257</v>
      </c>
      <c r="O48" s="146" t="s">
        <v>258</v>
      </c>
      <c r="P48" s="144"/>
      <c r="Q48" s="147" t="s">
        <v>2743</v>
      </c>
      <c r="R48" s="147" t="s">
        <v>2800</v>
      </c>
      <c r="S48" s="147" t="s">
        <v>2811</v>
      </c>
      <c r="T48" s="147" t="s">
        <v>3479</v>
      </c>
      <c r="U48" s="147" t="s">
        <v>3480</v>
      </c>
      <c r="V48" s="147" t="s">
        <v>3481</v>
      </c>
      <c r="AA48" s="42">
        <f>IF(OR(J48="Fail",ISBLANK(J48)),INDEX('Issue Code Table'!C:C,MATCH(N:N,'Issue Code Table'!A:A,0)),IF(M48="Critical",6,IF(M48="Significant",5,IF(M48="Moderate",3,2))))</f>
        <v>6</v>
      </c>
    </row>
    <row r="49" spans="1:27" ht="120.65" customHeight="1" x14ac:dyDescent="0.25">
      <c r="A49" s="160" t="s">
        <v>3482</v>
      </c>
      <c r="B49" s="149" t="s">
        <v>384</v>
      </c>
      <c r="C49" s="161" t="s">
        <v>385</v>
      </c>
      <c r="D49" s="162" t="s">
        <v>633</v>
      </c>
      <c r="E49" s="161" t="s">
        <v>2816</v>
      </c>
      <c r="F49" s="190" t="s">
        <v>2817</v>
      </c>
      <c r="G49" s="161" t="s">
        <v>3483</v>
      </c>
      <c r="H49" s="161" t="s">
        <v>3484</v>
      </c>
      <c r="I49" s="143"/>
      <c r="J49" s="145"/>
      <c r="K49" s="147" t="s">
        <v>3485</v>
      </c>
      <c r="L49" s="148"/>
      <c r="M49" s="149" t="s">
        <v>162</v>
      </c>
      <c r="N49" s="145" t="s">
        <v>257</v>
      </c>
      <c r="O49" s="146" t="s">
        <v>258</v>
      </c>
      <c r="P49" s="144"/>
      <c r="Q49" s="147" t="s">
        <v>2743</v>
      </c>
      <c r="R49" s="147" t="s">
        <v>2810</v>
      </c>
      <c r="S49" s="147" t="s">
        <v>2822</v>
      </c>
      <c r="T49" s="147" t="s">
        <v>3486</v>
      </c>
      <c r="U49" s="147" t="s">
        <v>3487</v>
      </c>
      <c r="V49" s="147" t="s">
        <v>3488</v>
      </c>
      <c r="AA49" s="42">
        <f>IF(OR(J49="Fail",ISBLANK(J49)),INDEX('Issue Code Table'!C:C,MATCH(N:N,'Issue Code Table'!A:A,0)),IF(M49="Critical",6,IF(M49="Significant",5,IF(M49="Moderate",3,2))))</f>
        <v>6</v>
      </c>
    </row>
    <row r="50" spans="1:27" ht="120.65" customHeight="1" x14ac:dyDescent="0.25">
      <c r="A50" s="160" t="s">
        <v>3489</v>
      </c>
      <c r="B50" s="149" t="s">
        <v>293</v>
      </c>
      <c r="C50" s="161" t="s">
        <v>1460</v>
      </c>
      <c r="D50" s="162" t="s">
        <v>633</v>
      </c>
      <c r="E50" s="162" t="s">
        <v>2826</v>
      </c>
      <c r="F50" s="190" t="s">
        <v>3129</v>
      </c>
      <c r="G50" s="161" t="s">
        <v>3490</v>
      </c>
      <c r="H50" s="161" t="s">
        <v>3491</v>
      </c>
      <c r="I50" s="143"/>
      <c r="J50" s="145"/>
      <c r="K50" s="147" t="s">
        <v>3492</v>
      </c>
      <c r="L50" s="148"/>
      <c r="M50" s="149" t="s">
        <v>162</v>
      </c>
      <c r="N50" s="145" t="s">
        <v>257</v>
      </c>
      <c r="O50" s="146" t="s">
        <v>258</v>
      </c>
      <c r="P50" s="144"/>
      <c r="Q50" s="147" t="s">
        <v>2743</v>
      </c>
      <c r="R50" s="147" t="s">
        <v>2821</v>
      </c>
      <c r="S50" s="147" t="s">
        <v>3130</v>
      </c>
      <c r="T50" s="147" t="s">
        <v>3493</v>
      </c>
      <c r="U50" s="147" t="s">
        <v>3494</v>
      </c>
      <c r="V50" s="147" t="s">
        <v>3495</v>
      </c>
      <c r="AA50" s="42">
        <f>IF(OR(J50="Fail",ISBLANK(J50)),INDEX('Issue Code Table'!C:C,MATCH(N:N,'Issue Code Table'!A:A,0)),IF(M50="Critical",6,IF(M50="Significant",5,IF(M50="Moderate",3,2))))</f>
        <v>6</v>
      </c>
    </row>
    <row r="51" spans="1:27" ht="120.65" customHeight="1" x14ac:dyDescent="0.25">
      <c r="A51" s="160" t="s">
        <v>3496</v>
      </c>
      <c r="B51" s="149" t="s">
        <v>293</v>
      </c>
      <c r="C51" s="161" t="s">
        <v>1460</v>
      </c>
      <c r="D51" s="162" t="s">
        <v>633</v>
      </c>
      <c r="E51" s="162" t="s">
        <v>2837</v>
      </c>
      <c r="F51" s="190" t="s">
        <v>2838</v>
      </c>
      <c r="G51" s="161" t="s">
        <v>3497</v>
      </c>
      <c r="H51" s="161" t="s">
        <v>2840</v>
      </c>
      <c r="I51" s="143"/>
      <c r="J51" s="145"/>
      <c r="K51" s="147" t="s">
        <v>2841</v>
      </c>
      <c r="L51" s="148"/>
      <c r="M51" s="149" t="s">
        <v>162</v>
      </c>
      <c r="N51" s="145" t="s">
        <v>409</v>
      </c>
      <c r="O51" s="146" t="s">
        <v>410</v>
      </c>
      <c r="P51" s="144"/>
      <c r="Q51" s="147" t="s">
        <v>2743</v>
      </c>
      <c r="R51" s="147" t="s">
        <v>2831</v>
      </c>
      <c r="S51" s="147" t="s">
        <v>2843</v>
      </c>
      <c r="T51" s="147" t="s">
        <v>3498</v>
      </c>
      <c r="U51" s="147" t="s">
        <v>3499</v>
      </c>
      <c r="V51" s="147" t="s">
        <v>3500</v>
      </c>
      <c r="AA51" s="42">
        <f>IF(OR(J51="Fail",ISBLANK(J51)),INDEX('Issue Code Table'!C:C,MATCH(N:N,'Issue Code Table'!A:A,0)),IF(M51="Critical",6,IF(M51="Significant",5,IF(M51="Moderate",3,2))))</f>
        <v>5</v>
      </c>
    </row>
    <row r="52" spans="1:27" ht="120.65" customHeight="1" x14ac:dyDescent="0.25">
      <c r="A52" s="160" t="s">
        <v>3501</v>
      </c>
      <c r="B52" s="149" t="s">
        <v>472</v>
      </c>
      <c r="C52" s="161" t="s">
        <v>1179</v>
      </c>
      <c r="D52" s="162" t="s">
        <v>633</v>
      </c>
      <c r="E52" s="162" t="s">
        <v>2848</v>
      </c>
      <c r="F52" s="190" t="s">
        <v>2849</v>
      </c>
      <c r="G52" s="161" t="s">
        <v>3502</v>
      </c>
      <c r="H52" s="161" t="s">
        <v>2851</v>
      </c>
      <c r="I52" s="143"/>
      <c r="J52" s="145"/>
      <c r="K52" s="147" t="s">
        <v>3503</v>
      </c>
      <c r="L52" s="148"/>
      <c r="M52" s="149" t="s">
        <v>162</v>
      </c>
      <c r="N52" s="145" t="s">
        <v>409</v>
      </c>
      <c r="O52" s="146" t="s">
        <v>410</v>
      </c>
      <c r="P52" s="144"/>
      <c r="Q52" s="147" t="s">
        <v>2743</v>
      </c>
      <c r="R52" s="147" t="s">
        <v>2842</v>
      </c>
      <c r="S52" s="147" t="s">
        <v>2854</v>
      </c>
      <c r="T52" s="147" t="s">
        <v>3504</v>
      </c>
      <c r="U52" s="147" t="s">
        <v>3505</v>
      </c>
      <c r="V52" s="147" t="s">
        <v>3506</v>
      </c>
      <c r="AA52" s="42">
        <f>IF(OR(J52="Fail",ISBLANK(J52)),INDEX('Issue Code Table'!C:C,MATCH(N:N,'Issue Code Table'!A:A,0)),IF(M52="Critical",6,IF(M52="Significant",5,IF(M52="Moderate",3,2))))</f>
        <v>5</v>
      </c>
    </row>
    <row r="53" spans="1:27" ht="120.65" customHeight="1" x14ac:dyDescent="0.25">
      <c r="A53" s="160" t="s">
        <v>3507</v>
      </c>
      <c r="B53" s="149" t="s">
        <v>293</v>
      </c>
      <c r="C53" s="161" t="s">
        <v>1460</v>
      </c>
      <c r="D53" s="162" t="s">
        <v>633</v>
      </c>
      <c r="E53" s="161" t="s">
        <v>3136</v>
      </c>
      <c r="F53" s="190" t="s">
        <v>3137</v>
      </c>
      <c r="G53" s="161" t="s">
        <v>3508</v>
      </c>
      <c r="H53" s="161" t="s">
        <v>3509</v>
      </c>
      <c r="I53" s="143"/>
      <c r="J53" s="145"/>
      <c r="K53" s="147" t="s">
        <v>3510</v>
      </c>
      <c r="L53" s="148"/>
      <c r="M53" s="149" t="s">
        <v>162</v>
      </c>
      <c r="N53" s="145" t="s">
        <v>257</v>
      </c>
      <c r="O53" s="146" t="s">
        <v>258</v>
      </c>
      <c r="P53" s="144"/>
      <c r="Q53" s="147" t="s">
        <v>2743</v>
      </c>
      <c r="R53" s="147" t="s">
        <v>2853</v>
      </c>
      <c r="S53" s="147" t="s">
        <v>3139</v>
      </c>
      <c r="T53" s="147" t="s">
        <v>3511</v>
      </c>
      <c r="U53" s="147" t="s">
        <v>3512</v>
      </c>
      <c r="V53" s="147" t="s">
        <v>3513</v>
      </c>
      <c r="AA53" s="42">
        <f>IF(OR(J53="Fail",ISBLANK(J53)),INDEX('Issue Code Table'!C:C,MATCH(N:N,'Issue Code Table'!A:A,0)),IF(M53="Critical",6,IF(M53="Significant",5,IF(M53="Moderate",3,2))))</f>
        <v>6</v>
      </c>
    </row>
    <row r="54" spans="1:27" ht="120.65" customHeight="1" x14ac:dyDescent="0.25">
      <c r="A54" s="160" t="s">
        <v>3514</v>
      </c>
      <c r="B54" s="149" t="s">
        <v>293</v>
      </c>
      <c r="C54" s="161" t="s">
        <v>1460</v>
      </c>
      <c r="D54" s="162" t="s">
        <v>633</v>
      </c>
      <c r="E54" s="161" t="s">
        <v>3142</v>
      </c>
      <c r="F54" s="190" t="s">
        <v>2869</v>
      </c>
      <c r="G54" s="161" t="s">
        <v>3515</v>
      </c>
      <c r="H54" s="161" t="s">
        <v>3516</v>
      </c>
      <c r="I54" s="143"/>
      <c r="J54" s="145"/>
      <c r="K54" s="147" t="s">
        <v>3517</v>
      </c>
      <c r="L54" s="148"/>
      <c r="M54" s="149" t="s">
        <v>287</v>
      </c>
      <c r="N54" s="145" t="s">
        <v>300</v>
      </c>
      <c r="O54" s="146" t="s">
        <v>301</v>
      </c>
      <c r="P54" s="144"/>
      <c r="Q54" s="147" t="s">
        <v>2743</v>
      </c>
      <c r="R54" s="147" t="s">
        <v>2863</v>
      </c>
      <c r="S54" s="147" t="s">
        <v>2874</v>
      </c>
      <c r="T54" s="147" t="s">
        <v>3518</v>
      </c>
      <c r="U54" s="147" t="s">
        <v>3519</v>
      </c>
      <c r="V54" s="147"/>
      <c r="AA54" s="42">
        <f>IF(OR(J54="Fail",ISBLANK(J54)),INDEX('Issue Code Table'!C:C,MATCH(N:N,'Issue Code Table'!A:A,0)),IF(M54="Critical",6,IF(M54="Significant",5,IF(M54="Moderate",3,2))))</f>
        <v>4</v>
      </c>
    </row>
    <row r="55" spans="1:27" ht="120.65" customHeight="1" x14ac:dyDescent="0.25">
      <c r="A55" s="160" t="s">
        <v>3520</v>
      </c>
      <c r="B55" s="149" t="s">
        <v>293</v>
      </c>
      <c r="C55" s="161" t="s">
        <v>1460</v>
      </c>
      <c r="D55" s="162" t="s">
        <v>633</v>
      </c>
      <c r="E55" s="161" t="s">
        <v>3144</v>
      </c>
      <c r="F55" s="190" t="s">
        <v>2879</v>
      </c>
      <c r="G55" s="161" t="s">
        <v>3521</v>
      </c>
      <c r="H55" s="161" t="s">
        <v>2881</v>
      </c>
      <c r="I55" s="143"/>
      <c r="J55" s="145"/>
      <c r="K55" s="147" t="s">
        <v>2882</v>
      </c>
      <c r="L55" s="148"/>
      <c r="M55" s="149" t="s">
        <v>162</v>
      </c>
      <c r="N55" s="145" t="s">
        <v>257</v>
      </c>
      <c r="O55" s="146" t="s">
        <v>258</v>
      </c>
      <c r="P55" s="144"/>
      <c r="Q55" s="147" t="s">
        <v>2743</v>
      </c>
      <c r="R55" s="147" t="s">
        <v>2873</v>
      </c>
      <c r="S55" s="147" t="s">
        <v>2884</v>
      </c>
      <c r="T55" s="147" t="s">
        <v>3522</v>
      </c>
      <c r="U55" s="147" t="s">
        <v>3523</v>
      </c>
      <c r="V55" s="147" t="s">
        <v>3524</v>
      </c>
      <c r="AA55" s="42">
        <f>IF(OR(J55="Fail",ISBLANK(J55)),INDEX('Issue Code Table'!C:C,MATCH(N:N,'Issue Code Table'!A:A,0)),IF(M55="Critical",6,IF(M55="Significant",5,IF(M55="Moderate",3,2))))</f>
        <v>6</v>
      </c>
    </row>
    <row r="56" spans="1:27" ht="120.65" customHeight="1" x14ac:dyDescent="0.25">
      <c r="A56" s="160" t="s">
        <v>3525</v>
      </c>
      <c r="B56" s="149" t="s">
        <v>374</v>
      </c>
      <c r="C56" s="161" t="s">
        <v>375</v>
      </c>
      <c r="D56" s="162" t="s">
        <v>633</v>
      </c>
      <c r="E56" s="162" t="s">
        <v>2889</v>
      </c>
      <c r="F56" s="190" t="s">
        <v>2890</v>
      </c>
      <c r="G56" s="161" t="s">
        <v>3526</v>
      </c>
      <c r="H56" s="161" t="s">
        <v>3527</v>
      </c>
      <c r="I56" s="143"/>
      <c r="J56" s="145"/>
      <c r="K56" s="147" t="s">
        <v>3528</v>
      </c>
      <c r="L56" s="148"/>
      <c r="M56" s="149" t="s">
        <v>287</v>
      </c>
      <c r="N56" s="145" t="s">
        <v>2894</v>
      </c>
      <c r="O56" s="146" t="s">
        <v>2895</v>
      </c>
      <c r="P56" s="144"/>
      <c r="Q56" s="147" t="s">
        <v>2743</v>
      </c>
      <c r="R56" s="147" t="s">
        <v>2883</v>
      </c>
      <c r="S56" s="147" t="s">
        <v>2897</v>
      </c>
      <c r="T56" s="147" t="s">
        <v>3529</v>
      </c>
      <c r="U56" s="147" t="s">
        <v>3530</v>
      </c>
      <c r="V56" s="147"/>
      <c r="AA56" s="42">
        <f>IF(OR(J56="Fail",ISBLANK(J56)),INDEX('Issue Code Table'!C:C,MATCH(N:N,'Issue Code Table'!A:A,0)),IF(M56="Critical",6,IF(M56="Significant",5,IF(M56="Moderate",3,2))))</f>
        <v>4</v>
      </c>
    </row>
    <row r="57" spans="1:27" ht="120.65" customHeight="1" x14ac:dyDescent="0.25">
      <c r="A57" s="160" t="s">
        <v>3531</v>
      </c>
      <c r="B57" s="149" t="s">
        <v>293</v>
      </c>
      <c r="C57" s="161" t="s">
        <v>1460</v>
      </c>
      <c r="D57" s="162" t="s">
        <v>633</v>
      </c>
      <c r="E57" s="162" t="s">
        <v>2901</v>
      </c>
      <c r="F57" s="190" t="s">
        <v>3532</v>
      </c>
      <c r="G57" s="161" t="s">
        <v>3533</v>
      </c>
      <c r="H57" s="161" t="s">
        <v>3534</v>
      </c>
      <c r="I57" s="143"/>
      <c r="J57" s="145"/>
      <c r="K57" s="147" t="s">
        <v>3535</v>
      </c>
      <c r="L57" s="148"/>
      <c r="M57" s="149" t="s">
        <v>287</v>
      </c>
      <c r="N57" s="145" t="s">
        <v>2894</v>
      </c>
      <c r="O57" s="146" t="s">
        <v>2895</v>
      </c>
      <c r="P57" s="144"/>
      <c r="Q57" s="147" t="s">
        <v>2743</v>
      </c>
      <c r="R57" s="147" t="s">
        <v>2896</v>
      </c>
      <c r="S57" s="147" t="s">
        <v>2907</v>
      </c>
      <c r="T57" s="147" t="s">
        <v>3536</v>
      </c>
      <c r="U57" s="147" t="s">
        <v>3537</v>
      </c>
      <c r="V57" s="147"/>
      <c r="AA57" s="42">
        <f>IF(OR(J57="Fail",ISBLANK(J57)),INDEX('Issue Code Table'!C:C,MATCH(N:N,'Issue Code Table'!A:A,0)),IF(M57="Critical",6,IF(M57="Significant",5,IF(M57="Moderate",3,2))))</f>
        <v>4</v>
      </c>
    </row>
    <row r="58" spans="1:27" ht="120.65" customHeight="1" x14ac:dyDescent="0.25">
      <c r="A58" s="160" t="s">
        <v>3538</v>
      </c>
      <c r="B58" s="149" t="s">
        <v>293</v>
      </c>
      <c r="C58" s="161" t="s">
        <v>1460</v>
      </c>
      <c r="D58" s="162" t="s">
        <v>633</v>
      </c>
      <c r="E58" s="162" t="s">
        <v>2911</v>
      </c>
      <c r="F58" s="190" t="s">
        <v>2912</v>
      </c>
      <c r="G58" s="161" t="s">
        <v>3539</v>
      </c>
      <c r="H58" s="161" t="s">
        <v>2914</v>
      </c>
      <c r="I58" s="143"/>
      <c r="J58" s="145"/>
      <c r="K58" s="147" t="s">
        <v>2915</v>
      </c>
      <c r="L58" s="148"/>
      <c r="M58" s="149" t="s">
        <v>287</v>
      </c>
      <c r="N58" s="145" t="s">
        <v>2894</v>
      </c>
      <c r="O58" s="146" t="s">
        <v>2895</v>
      </c>
      <c r="P58" s="144"/>
      <c r="Q58" s="147" t="s">
        <v>2743</v>
      </c>
      <c r="R58" s="147" t="s">
        <v>3540</v>
      </c>
      <c r="S58" s="147" t="s">
        <v>2917</v>
      </c>
      <c r="T58" s="147" t="s">
        <v>3541</v>
      </c>
      <c r="U58" s="147" t="s">
        <v>3542</v>
      </c>
      <c r="V58" s="147"/>
      <c r="AA58" s="42">
        <f>IF(OR(J58="Fail",ISBLANK(J58)),INDEX('Issue Code Table'!C:C,MATCH(N:N,'Issue Code Table'!A:A,0)),IF(M58="Critical",6,IF(M58="Significant",5,IF(M58="Moderate",3,2))))</f>
        <v>4</v>
      </c>
    </row>
    <row r="59" spans="1:27" ht="120.65" customHeight="1" x14ac:dyDescent="0.25">
      <c r="A59" s="160" t="s">
        <v>3543</v>
      </c>
      <c r="B59" s="155" t="s">
        <v>293</v>
      </c>
      <c r="C59" s="161" t="s">
        <v>1460</v>
      </c>
      <c r="D59" s="162" t="s">
        <v>633</v>
      </c>
      <c r="E59" s="162" t="s">
        <v>2921</v>
      </c>
      <c r="F59" s="190" t="s">
        <v>2922</v>
      </c>
      <c r="G59" s="161" t="s">
        <v>3544</v>
      </c>
      <c r="H59" s="161" t="s">
        <v>2924</v>
      </c>
      <c r="I59" s="143"/>
      <c r="J59" s="145"/>
      <c r="K59" s="147" t="s">
        <v>2925</v>
      </c>
      <c r="L59" s="148"/>
      <c r="M59" s="149" t="s">
        <v>287</v>
      </c>
      <c r="N59" s="145" t="s">
        <v>2894</v>
      </c>
      <c r="O59" s="146" t="s">
        <v>2895</v>
      </c>
      <c r="P59" s="144"/>
      <c r="Q59" s="147" t="s">
        <v>2743</v>
      </c>
      <c r="R59" s="147" t="s">
        <v>2916</v>
      </c>
      <c r="S59" s="147" t="s">
        <v>2927</v>
      </c>
      <c r="T59" s="147" t="s">
        <v>3545</v>
      </c>
      <c r="U59" s="147" t="s">
        <v>3546</v>
      </c>
      <c r="V59" s="147"/>
      <c r="AA59" s="42">
        <f>IF(OR(J59="Fail",ISBLANK(J59)),INDEX('Issue Code Table'!C:C,MATCH(N:N,'Issue Code Table'!A:A,0)),IF(M59="Critical",6,IF(M59="Significant",5,IF(M59="Moderate",3,2))))</f>
        <v>4</v>
      </c>
    </row>
    <row r="60" spans="1:27" ht="120.65" customHeight="1" x14ac:dyDescent="0.25">
      <c r="A60" s="160" t="s">
        <v>3547</v>
      </c>
      <c r="B60" s="149" t="s">
        <v>262</v>
      </c>
      <c r="C60" s="161" t="s">
        <v>263</v>
      </c>
      <c r="D60" s="162" t="s">
        <v>633</v>
      </c>
      <c r="E60" s="162" t="s">
        <v>2931</v>
      </c>
      <c r="F60" s="190" t="s">
        <v>2932</v>
      </c>
      <c r="G60" s="161" t="s">
        <v>3548</v>
      </c>
      <c r="H60" s="161" t="s">
        <v>3549</v>
      </c>
      <c r="I60" s="143"/>
      <c r="J60" s="145"/>
      <c r="K60" s="147" t="s">
        <v>2935</v>
      </c>
      <c r="L60" s="148"/>
      <c r="M60" s="149" t="s">
        <v>162</v>
      </c>
      <c r="N60" s="145" t="s">
        <v>2936</v>
      </c>
      <c r="O60" s="146" t="s">
        <v>2937</v>
      </c>
      <c r="P60" s="144"/>
      <c r="Q60" s="147" t="s">
        <v>2743</v>
      </c>
      <c r="R60" s="147" t="s">
        <v>2926</v>
      </c>
      <c r="S60" s="147" t="s">
        <v>2939</v>
      </c>
      <c r="T60" s="147" t="s">
        <v>3550</v>
      </c>
      <c r="U60" s="147" t="s">
        <v>3551</v>
      </c>
      <c r="V60" s="147" t="s">
        <v>3552</v>
      </c>
      <c r="AA60" s="42">
        <f>IF(OR(J60="Fail",ISBLANK(J60)),INDEX('Issue Code Table'!C:C,MATCH(N:N,'Issue Code Table'!A:A,0)),IF(M60="Critical",6,IF(M60="Significant",5,IF(M60="Moderate",3,2))))</f>
        <v>6</v>
      </c>
    </row>
    <row r="61" spans="1:27" ht="120.65" customHeight="1" x14ac:dyDescent="0.25">
      <c r="A61" s="160" t="s">
        <v>3553</v>
      </c>
      <c r="B61" s="193" t="s">
        <v>2267</v>
      </c>
      <c r="C61" s="190" t="s">
        <v>2268</v>
      </c>
      <c r="D61" s="162" t="s">
        <v>634</v>
      </c>
      <c r="E61" s="162" t="s">
        <v>3554</v>
      </c>
      <c r="F61" s="190" t="s">
        <v>3555</v>
      </c>
      <c r="G61" s="161" t="s">
        <v>3556</v>
      </c>
      <c r="H61" s="161" t="s">
        <v>3557</v>
      </c>
      <c r="I61" s="143"/>
      <c r="J61" s="145"/>
      <c r="K61" s="147" t="s">
        <v>3558</v>
      </c>
      <c r="L61" s="148"/>
      <c r="M61" s="149" t="s">
        <v>162</v>
      </c>
      <c r="N61" s="145" t="s">
        <v>257</v>
      </c>
      <c r="O61" s="146" t="s">
        <v>258</v>
      </c>
      <c r="P61" s="144"/>
      <c r="Q61" s="147" t="s">
        <v>2743</v>
      </c>
      <c r="R61" s="147" t="s">
        <v>2938</v>
      </c>
      <c r="S61" s="147" t="s">
        <v>3559</v>
      </c>
      <c r="T61" s="147" t="s">
        <v>3560</v>
      </c>
      <c r="U61" s="147" t="s">
        <v>3561</v>
      </c>
      <c r="V61" s="147" t="s">
        <v>3562</v>
      </c>
      <c r="AA61" s="42">
        <f>IF(OR(J61="Fail",ISBLANK(J61)),INDEX('Issue Code Table'!C:C,MATCH(N:N,'Issue Code Table'!A:A,0)),IF(M61="Critical",6,IF(M61="Significant",5,IF(M61="Moderate",3,2))))</f>
        <v>6</v>
      </c>
    </row>
    <row r="62" spans="1:27" ht="120.65" customHeight="1" x14ac:dyDescent="0.25">
      <c r="A62" s="160" t="s">
        <v>3563</v>
      </c>
      <c r="B62" s="193" t="s">
        <v>2267</v>
      </c>
      <c r="C62" s="190" t="s">
        <v>2268</v>
      </c>
      <c r="D62" s="162" t="s">
        <v>633</v>
      </c>
      <c r="E62" s="162" t="s">
        <v>3564</v>
      </c>
      <c r="F62" s="190" t="s">
        <v>3565</v>
      </c>
      <c r="G62" s="161" t="s">
        <v>3566</v>
      </c>
      <c r="H62" s="161" t="s">
        <v>3567</v>
      </c>
      <c r="I62" s="143"/>
      <c r="J62" s="145"/>
      <c r="K62" s="147" t="s">
        <v>3568</v>
      </c>
      <c r="L62" s="148"/>
      <c r="M62" s="149" t="s">
        <v>162</v>
      </c>
      <c r="N62" s="145" t="s">
        <v>257</v>
      </c>
      <c r="O62" s="146" t="s">
        <v>258</v>
      </c>
      <c r="P62" s="144"/>
      <c r="Q62" s="147" t="s">
        <v>2743</v>
      </c>
      <c r="R62" s="147" t="s">
        <v>3569</v>
      </c>
      <c r="S62" s="147" t="s">
        <v>3570</v>
      </c>
      <c r="T62" s="147" t="s">
        <v>3571</v>
      </c>
      <c r="U62" s="147" t="s">
        <v>3572</v>
      </c>
      <c r="V62" s="147" t="s">
        <v>3573</v>
      </c>
      <c r="AA62" s="42">
        <f>IF(OR(J62="Fail",ISBLANK(J62)),INDEX('Issue Code Table'!C:C,MATCH(N:N,'Issue Code Table'!A:A,0)),IF(M62="Critical",6,IF(M62="Significant",5,IF(M62="Moderate",3,2))))</f>
        <v>6</v>
      </c>
    </row>
    <row r="63" spans="1:27" ht="120.65" customHeight="1" x14ac:dyDescent="0.25">
      <c r="A63" s="160" t="s">
        <v>3574</v>
      </c>
      <c r="B63" s="193" t="s">
        <v>293</v>
      </c>
      <c r="C63" s="190" t="s">
        <v>1460</v>
      </c>
      <c r="D63" s="162" t="s">
        <v>633</v>
      </c>
      <c r="E63" s="162" t="s">
        <v>3575</v>
      </c>
      <c r="F63" s="190" t="s">
        <v>3576</v>
      </c>
      <c r="G63" s="161" t="s">
        <v>3577</v>
      </c>
      <c r="H63" s="161" t="s">
        <v>3578</v>
      </c>
      <c r="I63" s="143"/>
      <c r="J63" s="145"/>
      <c r="K63" s="147" t="s">
        <v>3579</v>
      </c>
      <c r="L63" s="148"/>
      <c r="M63" s="193" t="s">
        <v>162</v>
      </c>
      <c r="N63" s="192" t="s">
        <v>690</v>
      </c>
      <c r="O63" s="191" t="s">
        <v>691</v>
      </c>
      <c r="P63" s="144"/>
      <c r="Q63" s="147" t="s">
        <v>2743</v>
      </c>
      <c r="R63" s="147" t="s">
        <v>3580</v>
      </c>
      <c r="S63" s="147" t="s">
        <v>3581</v>
      </c>
      <c r="T63" s="147" t="s">
        <v>3582</v>
      </c>
      <c r="U63" s="147" t="s">
        <v>3583</v>
      </c>
      <c r="V63" s="147" t="s">
        <v>3584</v>
      </c>
      <c r="AA63" s="42">
        <f>IF(OR(J63="Fail",ISBLANK(J63)),INDEX('Issue Code Table'!C:C,MATCH(N:N,'Issue Code Table'!A:A,0)),IF(M63="Critical",6,IF(M63="Significant",5,IF(M63="Moderate",3,2))))</f>
        <v>5</v>
      </c>
    </row>
    <row r="64" spans="1:27" ht="120.65" customHeight="1" x14ac:dyDescent="0.25">
      <c r="A64" s="160" t="s">
        <v>3585</v>
      </c>
      <c r="B64" s="193" t="s">
        <v>293</v>
      </c>
      <c r="C64" s="190" t="s">
        <v>1460</v>
      </c>
      <c r="D64" s="162" t="s">
        <v>633</v>
      </c>
      <c r="E64" s="162" t="s">
        <v>3586</v>
      </c>
      <c r="F64" s="190" t="s">
        <v>3587</v>
      </c>
      <c r="G64" s="161" t="s">
        <v>3588</v>
      </c>
      <c r="H64" s="161" t="s">
        <v>3589</v>
      </c>
      <c r="I64" s="143"/>
      <c r="J64" s="145"/>
      <c r="K64" s="147" t="s">
        <v>3590</v>
      </c>
      <c r="L64" s="148"/>
      <c r="M64" s="193" t="s">
        <v>162</v>
      </c>
      <c r="N64" s="192" t="s">
        <v>257</v>
      </c>
      <c r="O64" s="191" t="s">
        <v>258</v>
      </c>
      <c r="P64" s="144"/>
      <c r="Q64" s="147" t="s">
        <v>2743</v>
      </c>
      <c r="R64" s="147" t="s">
        <v>3591</v>
      </c>
      <c r="S64" s="147" t="s">
        <v>3592</v>
      </c>
      <c r="T64" s="147" t="s">
        <v>3593</v>
      </c>
      <c r="U64" s="147" t="s">
        <v>3594</v>
      </c>
      <c r="V64" s="147" t="s">
        <v>3595</v>
      </c>
      <c r="AA64" s="42">
        <f>IF(OR(J64="Fail",ISBLANK(J64)),INDEX('Issue Code Table'!C:C,MATCH(N:N,'Issue Code Table'!A:A,0)),IF(M64="Critical",6,IF(M64="Significant",5,IF(M64="Moderate",3,2))))</f>
        <v>6</v>
      </c>
    </row>
    <row r="65" spans="1:32" ht="120.65" customHeight="1" x14ac:dyDescent="0.25">
      <c r="A65" s="160" t="s">
        <v>3596</v>
      </c>
      <c r="B65" s="193" t="s">
        <v>293</v>
      </c>
      <c r="C65" s="190" t="s">
        <v>1460</v>
      </c>
      <c r="D65" s="162" t="s">
        <v>633</v>
      </c>
      <c r="E65" s="162" t="s">
        <v>3597</v>
      </c>
      <c r="F65" s="190" t="s">
        <v>3598</v>
      </c>
      <c r="G65" s="161" t="s">
        <v>3599</v>
      </c>
      <c r="H65" s="161" t="s">
        <v>3600</v>
      </c>
      <c r="I65" s="143"/>
      <c r="J65" s="145"/>
      <c r="K65" s="147" t="s">
        <v>3601</v>
      </c>
      <c r="L65" s="148"/>
      <c r="M65" s="193" t="s">
        <v>162</v>
      </c>
      <c r="N65" s="192" t="s">
        <v>2626</v>
      </c>
      <c r="O65" s="191" t="s">
        <v>2627</v>
      </c>
      <c r="P65" s="144"/>
      <c r="Q65" s="147" t="s">
        <v>2743</v>
      </c>
      <c r="R65" s="147" t="s">
        <v>3602</v>
      </c>
      <c r="S65" s="147" t="s">
        <v>3603</v>
      </c>
      <c r="T65" s="147" t="s">
        <v>3604</v>
      </c>
      <c r="U65" s="147" t="s">
        <v>3605</v>
      </c>
      <c r="V65" s="147" t="s">
        <v>3606</v>
      </c>
      <c r="AA65" s="42">
        <f>IF(OR(J65="Fail",ISBLANK(J65)),INDEX('Issue Code Table'!C:C,MATCH(N:N,'Issue Code Table'!A:A,0)),IF(M65="Critical",6,IF(M65="Significant",5,IF(M65="Moderate",3,2))))</f>
        <v>5</v>
      </c>
    </row>
    <row r="66" spans="1:32" ht="120.65" customHeight="1" x14ac:dyDescent="0.25">
      <c r="A66" s="160" t="s">
        <v>3607</v>
      </c>
      <c r="B66" s="193" t="s">
        <v>293</v>
      </c>
      <c r="C66" s="190" t="s">
        <v>1460</v>
      </c>
      <c r="D66" s="162" t="s">
        <v>634</v>
      </c>
      <c r="E66" s="162" t="s">
        <v>3608</v>
      </c>
      <c r="F66" s="190" t="s">
        <v>3609</v>
      </c>
      <c r="G66" s="161" t="s">
        <v>3610</v>
      </c>
      <c r="H66" s="161" t="s">
        <v>3611</v>
      </c>
      <c r="I66" s="143"/>
      <c r="J66" s="145"/>
      <c r="K66" s="147" t="s">
        <v>3612</v>
      </c>
      <c r="L66" s="148"/>
      <c r="M66" s="193" t="s">
        <v>162</v>
      </c>
      <c r="N66" s="192" t="s">
        <v>2626</v>
      </c>
      <c r="O66" s="191" t="s">
        <v>2627</v>
      </c>
      <c r="P66" s="144"/>
      <c r="Q66" s="147" t="s">
        <v>2743</v>
      </c>
      <c r="R66" s="147" t="s">
        <v>3613</v>
      </c>
      <c r="S66" s="147" t="s">
        <v>3614</v>
      </c>
      <c r="T66" s="147" t="s">
        <v>3615</v>
      </c>
      <c r="U66" s="147" t="s">
        <v>3616</v>
      </c>
      <c r="V66" s="147" t="s">
        <v>3617</v>
      </c>
      <c r="AA66" s="42">
        <f>IF(OR(J66="Fail",ISBLANK(J66)),INDEX('Issue Code Table'!C:C,MATCH(N:N,'Issue Code Table'!A:A,0)),IF(M66="Critical",6,IF(M66="Significant",5,IF(M66="Moderate",3,2))))</f>
        <v>5</v>
      </c>
    </row>
    <row r="67" spans="1:32" ht="120.65" customHeight="1" x14ac:dyDescent="0.25">
      <c r="A67" s="160" t="s">
        <v>3618</v>
      </c>
      <c r="B67" s="193" t="s">
        <v>262</v>
      </c>
      <c r="C67" s="161" t="s">
        <v>263</v>
      </c>
      <c r="D67" s="162" t="s">
        <v>633</v>
      </c>
      <c r="E67" s="162" t="s">
        <v>2943</v>
      </c>
      <c r="F67" s="190" t="s">
        <v>3619</v>
      </c>
      <c r="G67" s="161" t="s">
        <v>3620</v>
      </c>
      <c r="H67" s="161" t="s">
        <v>3621</v>
      </c>
      <c r="I67" s="143"/>
      <c r="J67" s="145"/>
      <c r="K67" s="147" t="s">
        <v>3622</v>
      </c>
      <c r="L67" s="148"/>
      <c r="M67" s="149" t="s">
        <v>162</v>
      </c>
      <c r="N67" s="145" t="s">
        <v>257</v>
      </c>
      <c r="O67" s="146" t="s">
        <v>258</v>
      </c>
      <c r="P67" s="144"/>
      <c r="Q67" s="147" t="s">
        <v>2948</v>
      </c>
      <c r="R67" s="147" t="s">
        <v>2949</v>
      </c>
      <c r="S67" s="147" t="s">
        <v>2950</v>
      </c>
      <c r="T67" s="147" t="s">
        <v>3623</v>
      </c>
      <c r="U67" s="147" t="s">
        <v>3624</v>
      </c>
      <c r="V67" s="147" t="s">
        <v>3625</v>
      </c>
      <c r="AA67" s="42">
        <f>IF(OR(J67="Fail",ISBLANK(J67)),INDEX('Issue Code Table'!C:C,MATCH(N:N,'Issue Code Table'!A:A,0)),IF(M67="Critical",6,IF(M67="Significant",5,IF(M67="Moderate",3,2))))</f>
        <v>6</v>
      </c>
    </row>
    <row r="68" spans="1:32" ht="120.65" customHeight="1" x14ac:dyDescent="0.25">
      <c r="A68" s="160" t="s">
        <v>3626</v>
      </c>
      <c r="B68" s="149" t="s">
        <v>262</v>
      </c>
      <c r="C68" s="161" t="s">
        <v>263</v>
      </c>
      <c r="D68" s="162" t="s">
        <v>633</v>
      </c>
      <c r="E68" s="162" t="s">
        <v>3627</v>
      </c>
      <c r="F68" s="190" t="s">
        <v>2955</v>
      </c>
      <c r="G68" s="161" t="s">
        <v>3628</v>
      </c>
      <c r="H68" s="161" t="s">
        <v>3629</v>
      </c>
      <c r="I68" s="143"/>
      <c r="J68" s="145"/>
      <c r="K68" s="147" t="s">
        <v>3630</v>
      </c>
      <c r="L68" s="148"/>
      <c r="M68" s="149" t="s">
        <v>162</v>
      </c>
      <c r="N68" s="145" t="s">
        <v>257</v>
      </c>
      <c r="O68" s="146" t="s">
        <v>258</v>
      </c>
      <c r="P68" s="144"/>
      <c r="Q68" s="147" t="s">
        <v>2948</v>
      </c>
      <c r="R68" s="147" t="s">
        <v>2959</v>
      </c>
      <c r="S68" s="147" t="s">
        <v>2960</v>
      </c>
      <c r="T68" s="147" t="s">
        <v>3631</v>
      </c>
      <c r="U68" s="147" t="s">
        <v>3632</v>
      </c>
      <c r="V68" s="147" t="s">
        <v>3633</v>
      </c>
      <c r="AA68" s="42">
        <f>IF(OR(J68="Fail",ISBLANK(J68)),INDEX('Issue Code Table'!C:C,MATCH(N:N,'Issue Code Table'!A:A,0)),IF(M68="Critical",6,IF(M68="Significant",5,IF(M68="Moderate",3,2))))</f>
        <v>6</v>
      </c>
    </row>
    <row r="69" spans="1:32" ht="120.65" customHeight="1" x14ac:dyDescent="0.25">
      <c r="A69" s="160" t="s">
        <v>3634</v>
      </c>
      <c r="B69" s="149" t="s">
        <v>262</v>
      </c>
      <c r="C69" s="161" t="s">
        <v>263</v>
      </c>
      <c r="D69" s="162" t="s">
        <v>633</v>
      </c>
      <c r="E69" s="162" t="s">
        <v>3635</v>
      </c>
      <c r="F69" s="190" t="s">
        <v>3636</v>
      </c>
      <c r="G69" s="161" t="s">
        <v>3637</v>
      </c>
      <c r="H69" s="161" t="s">
        <v>3162</v>
      </c>
      <c r="I69" s="143"/>
      <c r="J69" s="145"/>
      <c r="K69" s="147" t="s">
        <v>3163</v>
      </c>
      <c r="L69" s="148"/>
      <c r="M69" s="149" t="s">
        <v>162</v>
      </c>
      <c r="N69" s="145" t="s">
        <v>257</v>
      </c>
      <c r="O69" s="146" t="s">
        <v>258</v>
      </c>
      <c r="P69" s="144"/>
      <c r="Q69" s="147" t="s">
        <v>2948</v>
      </c>
      <c r="R69" s="147" t="s">
        <v>2969</v>
      </c>
      <c r="S69" s="147" t="s">
        <v>2970</v>
      </c>
      <c r="T69" s="147" t="s">
        <v>3638</v>
      </c>
      <c r="U69" s="147" t="s">
        <v>3639</v>
      </c>
      <c r="V69" s="147" t="s">
        <v>3640</v>
      </c>
      <c r="AA69" s="42">
        <f>IF(OR(J69="Fail",ISBLANK(J69)),INDEX('Issue Code Table'!C:C,MATCH(N:N,'Issue Code Table'!A:A,0)),IF(M69="Critical",6,IF(M69="Significant",5,IF(M69="Moderate",3,2))))</f>
        <v>6</v>
      </c>
    </row>
    <row r="70" spans="1:32" ht="120.65" customHeight="1" x14ac:dyDescent="0.25">
      <c r="A70" s="160" t="s">
        <v>3641</v>
      </c>
      <c r="B70" s="193" t="s">
        <v>293</v>
      </c>
      <c r="C70" s="190" t="s">
        <v>1460</v>
      </c>
      <c r="D70" s="162" t="s">
        <v>634</v>
      </c>
      <c r="E70" s="162" t="s">
        <v>3642</v>
      </c>
      <c r="F70" s="190" t="s">
        <v>3643</v>
      </c>
      <c r="G70" s="161" t="s">
        <v>3644</v>
      </c>
      <c r="H70" s="161" t="s">
        <v>3645</v>
      </c>
      <c r="I70" s="143"/>
      <c r="J70" s="145"/>
      <c r="K70" s="147" t="s">
        <v>3646</v>
      </c>
      <c r="L70" s="148"/>
      <c r="M70" s="193" t="s">
        <v>162</v>
      </c>
      <c r="N70" s="192" t="s">
        <v>690</v>
      </c>
      <c r="O70" s="191" t="s">
        <v>691</v>
      </c>
      <c r="P70" s="144"/>
      <c r="Q70" s="147" t="s">
        <v>2948</v>
      </c>
      <c r="R70" s="147" t="s">
        <v>3647</v>
      </c>
      <c r="S70" s="147" t="s">
        <v>3648</v>
      </c>
      <c r="T70" s="147" t="s">
        <v>3649</v>
      </c>
      <c r="U70" s="147" t="s">
        <v>3650</v>
      </c>
      <c r="V70" s="147" t="s">
        <v>3651</v>
      </c>
      <c r="AA70" s="42">
        <f>IF(OR(J70="Fail",ISBLANK(J70)),INDEX('Issue Code Table'!C:C,MATCH(N:N,'Issue Code Table'!A:A,0)),IF(M70="Critical",6,IF(M70="Significant",5,IF(M70="Moderate",3,2))))</f>
        <v>5</v>
      </c>
    </row>
    <row r="71" spans="1:32" ht="120.65" customHeight="1" x14ac:dyDescent="0.25">
      <c r="A71" s="160" t="s">
        <v>3652</v>
      </c>
      <c r="B71" s="149" t="s">
        <v>262</v>
      </c>
      <c r="C71" s="161" t="s">
        <v>263</v>
      </c>
      <c r="D71" s="162" t="s">
        <v>633</v>
      </c>
      <c r="E71" s="161" t="s">
        <v>3653</v>
      </c>
      <c r="F71" s="190" t="s">
        <v>2975</v>
      </c>
      <c r="G71" s="161" t="s">
        <v>3654</v>
      </c>
      <c r="H71" s="161" t="s">
        <v>3655</v>
      </c>
      <c r="I71" s="143"/>
      <c r="J71" s="145"/>
      <c r="K71" s="147" t="s">
        <v>3656</v>
      </c>
      <c r="L71" s="148"/>
      <c r="M71" s="149" t="s">
        <v>162</v>
      </c>
      <c r="N71" s="145" t="s">
        <v>2936</v>
      </c>
      <c r="O71" s="146" t="s">
        <v>2937</v>
      </c>
      <c r="P71" s="144"/>
      <c r="Q71" s="147" t="s">
        <v>2979</v>
      </c>
      <c r="R71" s="147" t="s">
        <v>2980</v>
      </c>
      <c r="S71" s="147" t="s">
        <v>2981</v>
      </c>
      <c r="T71" s="147" t="s">
        <v>3657</v>
      </c>
      <c r="U71" s="147" t="s">
        <v>3658</v>
      </c>
      <c r="V71" s="147" t="s">
        <v>3659</v>
      </c>
      <c r="AA71" s="42">
        <f>IF(OR(J71="Fail",ISBLANK(J71)),INDEX('Issue Code Table'!C:C,MATCH(N:N,'Issue Code Table'!A:A,0)),IF(M71="Critical",6,IF(M71="Significant",5,IF(M71="Moderate",3,2))))</f>
        <v>6</v>
      </c>
    </row>
    <row r="72" spans="1:32" ht="120.65" customHeight="1" x14ac:dyDescent="0.25">
      <c r="A72" s="160" t="s">
        <v>3660</v>
      </c>
      <c r="B72" s="149" t="s">
        <v>293</v>
      </c>
      <c r="C72" s="161" t="s">
        <v>1460</v>
      </c>
      <c r="D72" s="162" t="s">
        <v>634</v>
      </c>
      <c r="E72" s="161" t="s">
        <v>3661</v>
      </c>
      <c r="F72" s="190" t="s">
        <v>2987</v>
      </c>
      <c r="G72" s="161" t="s">
        <v>3662</v>
      </c>
      <c r="H72" s="161" t="s">
        <v>3663</v>
      </c>
      <c r="I72" s="143"/>
      <c r="J72" s="145"/>
      <c r="K72" s="147" t="s">
        <v>3664</v>
      </c>
      <c r="L72" s="148" t="s">
        <v>2534</v>
      </c>
      <c r="M72" s="149" t="s">
        <v>162</v>
      </c>
      <c r="N72" s="145" t="s">
        <v>2936</v>
      </c>
      <c r="O72" s="146" t="s">
        <v>2937</v>
      </c>
      <c r="P72" s="144"/>
      <c r="Q72" s="147" t="s">
        <v>2979</v>
      </c>
      <c r="R72" s="147" t="s">
        <v>2991</v>
      </c>
      <c r="S72" s="147" t="s">
        <v>2992</v>
      </c>
      <c r="T72" s="147" t="s">
        <v>3665</v>
      </c>
      <c r="U72" s="147" t="s">
        <v>3666</v>
      </c>
      <c r="V72" s="147" t="s">
        <v>3667</v>
      </c>
      <c r="AA72" s="42">
        <f>IF(OR(J72="Fail",ISBLANK(J72)),INDEX('Issue Code Table'!C:C,MATCH(N:N,'Issue Code Table'!A:A,0)),IF(M72="Critical",6,IF(M72="Significant",5,IF(M72="Moderate",3,2))))</f>
        <v>6</v>
      </c>
    </row>
    <row r="73" spans="1:32" ht="120.65" customHeight="1" x14ac:dyDescent="0.35">
      <c r="A73" s="160" t="s">
        <v>3668</v>
      </c>
      <c r="B73" s="149" t="s">
        <v>2515</v>
      </c>
      <c r="C73" s="161" t="s">
        <v>2516</v>
      </c>
      <c r="D73" s="162" t="s">
        <v>633</v>
      </c>
      <c r="E73" s="162" t="s">
        <v>2996</v>
      </c>
      <c r="F73" s="190" t="s">
        <v>2997</v>
      </c>
      <c r="G73" s="161" t="s">
        <v>3669</v>
      </c>
      <c r="H73" s="161" t="s">
        <v>3670</v>
      </c>
      <c r="I73" s="143"/>
      <c r="J73" s="145"/>
      <c r="K73" s="147" t="s">
        <v>3671</v>
      </c>
      <c r="L73" s="148"/>
      <c r="M73" s="149" t="s">
        <v>162</v>
      </c>
      <c r="N73" s="145" t="s">
        <v>3001</v>
      </c>
      <c r="O73" s="146" t="s">
        <v>3002</v>
      </c>
      <c r="P73" s="144"/>
      <c r="Q73" s="147" t="s">
        <v>2979</v>
      </c>
      <c r="R73" s="147" t="s">
        <v>3003</v>
      </c>
      <c r="S73" s="147" t="s">
        <v>3004</v>
      </c>
      <c r="T73" s="147" t="s">
        <v>3672</v>
      </c>
      <c r="U73" s="147" t="s">
        <v>3673</v>
      </c>
      <c r="V73" s="147" t="s">
        <v>3674</v>
      </c>
      <c r="Z73" s="141"/>
      <c r="AA73" s="42">
        <f>IF(OR(J73="Fail",ISBLANK(J73)),INDEX('Issue Code Table'!C:C,MATCH(N:N,'Issue Code Table'!A:A,0)),IF(M73="Critical",6,IF(M73="Significant",5,IF(M73="Moderate",3,2))))</f>
        <v>5</v>
      </c>
    </row>
    <row r="74" spans="1:32" s="164" customFormat="1" ht="12.5" x14ac:dyDescent="0.25">
      <c r="A74" s="301"/>
      <c r="B74" s="302" t="s">
        <v>1585</v>
      </c>
      <c r="C74" s="301"/>
      <c r="D74" s="301"/>
      <c r="E74" s="301"/>
      <c r="F74" s="301"/>
      <c r="G74" s="301"/>
      <c r="H74" s="301"/>
      <c r="I74" s="301"/>
      <c r="J74" s="301"/>
      <c r="K74" s="301"/>
      <c r="L74" s="301"/>
      <c r="M74" s="301"/>
      <c r="N74" s="301"/>
      <c r="O74" s="301"/>
      <c r="P74" s="301"/>
      <c r="Q74" s="301"/>
      <c r="R74" s="301"/>
      <c r="S74" s="301"/>
      <c r="T74" s="301"/>
      <c r="U74" s="301"/>
      <c r="V74" s="301"/>
      <c r="W74" s="141"/>
      <c r="X74" s="141"/>
      <c r="Y74" s="141"/>
      <c r="AA74" s="301"/>
      <c r="AF74" s="140"/>
    </row>
    <row r="75" spans="1:32" ht="12.5" x14ac:dyDescent="0.25">
      <c r="A75" s="156"/>
      <c r="B75" s="156"/>
      <c r="C75" s="157"/>
      <c r="D75" s="156"/>
      <c r="E75" s="156"/>
      <c r="F75" s="156"/>
      <c r="G75" s="156"/>
      <c r="H75" s="156"/>
      <c r="I75" s="156"/>
      <c r="J75" s="150"/>
      <c r="K75" s="156"/>
      <c r="L75" s="156"/>
      <c r="M75" s="150"/>
      <c r="N75" s="156"/>
      <c r="O75" s="156"/>
      <c r="P75" s="156"/>
      <c r="Q75" s="156"/>
      <c r="R75" s="156"/>
      <c r="S75" s="156"/>
      <c r="T75" s="156"/>
      <c r="Z75" s="141"/>
    </row>
    <row r="76" spans="1:32" ht="37.5" hidden="1" customHeight="1" x14ac:dyDescent="0.25">
      <c r="A76" s="156"/>
      <c r="B76" s="156"/>
      <c r="C76" s="157"/>
      <c r="D76" s="156"/>
      <c r="E76" s="156"/>
      <c r="F76" s="156"/>
      <c r="G76" s="156"/>
      <c r="H76" s="156"/>
      <c r="I76" s="156"/>
      <c r="J76" s="150"/>
      <c r="K76" s="156"/>
      <c r="L76" s="156"/>
      <c r="M76" s="150"/>
      <c r="N76" s="156"/>
      <c r="O76" s="156"/>
      <c r="P76" s="156"/>
      <c r="Q76" s="156"/>
      <c r="R76" s="156"/>
      <c r="S76" s="156"/>
      <c r="T76" s="156"/>
      <c r="Z76" s="141"/>
    </row>
    <row r="77" spans="1:32" ht="24.75" hidden="1" customHeight="1" x14ac:dyDescent="0.25">
      <c r="A77" s="156"/>
      <c r="B77" s="156"/>
      <c r="C77" s="157"/>
      <c r="D77" s="156"/>
      <c r="E77" s="156"/>
      <c r="F77" s="156"/>
      <c r="G77" s="140"/>
      <c r="H77" s="140"/>
      <c r="J77" s="150"/>
      <c r="K77" s="156"/>
      <c r="L77" s="156"/>
      <c r="M77" s="150"/>
      <c r="N77" s="156"/>
      <c r="O77" s="156"/>
      <c r="P77" s="156"/>
      <c r="Q77" s="156"/>
      <c r="R77" s="156"/>
      <c r="S77" s="156"/>
      <c r="T77" s="156"/>
      <c r="Z77" s="141"/>
    </row>
    <row r="78" spans="1:32" ht="21.75" hidden="1" customHeight="1" x14ac:dyDescent="0.25">
      <c r="A78" s="156"/>
      <c r="B78" s="156"/>
      <c r="C78" s="157"/>
      <c r="D78" s="156"/>
      <c r="E78" s="156"/>
      <c r="F78" s="156"/>
      <c r="G78" s="140"/>
      <c r="H78" s="140" t="s">
        <v>60</v>
      </c>
      <c r="J78" s="158"/>
      <c r="K78" s="156"/>
      <c r="L78" s="156"/>
      <c r="M78" s="150"/>
      <c r="N78" s="156"/>
      <c r="O78" s="156"/>
      <c r="P78" s="156"/>
      <c r="Q78" s="156"/>
      <c r="R78" s="156"/>
      <c r="S78" s="156"/>
      <c r="T78" s="156"/>
      <c r="Z78" s="141"/>
    </row>
    <row r="79" spans="1:32" ht="27.75" hidden="1" customHeight="1" x14ac:dyDescent="0.25">
      <c r="E79" s="151"/>
      <c r="G79" s="140"/>
      <c r="H79" s="140" t="s">
        <v>61</v>
      </c>
    </row>
    <row r="80" spans="1:32" ht="25.5" hidden="1" customHeight="1" x14ac:dyDescent="0.25">
      <c r="E80" s="151"/>
      <c r="G80" s="140"/>
      <c r="H80" s="140" t="s">
        <v>48</v>
      </c>
    </row>
    <row r="81" spans="5:9" ht="12.75" hidden="1" customHeight="1" x14ac:dyDescent="0.25">
      <c r="E81" s="151"/>
      <c r="G81" s="165"/>
      <c r="H81" s="140" t="s">
        <v>632</v>
      </c>
    </row>
    <row r="82" spans="5:9" ht="27" hidden="1" customHeight="1" x14ac:dyDescent="0.25">
      <c r="E82" s="151"/>
      <c r="G82" s="140"/>
      <c r="H82" s="140"/>
    </row>
    <row r="83" spans="5:9" ht="58.5" hidden="1" customHeight="1" x14ac:dyDescent="0.25">
      <c r="E83" s="151"/>
      <c r="G83" s="140"/>
      <c r="H83" s="140" t="s">
        <v>635</v>
      </c>
      <c r="I83" s="140"/>
    </row>
    <row r="84" spans="5:9" ht="58.5" hidden="1" customHeight="1" x14ac:dyDescent="0.25">
      <c r="E84" s="151"/>
      <c r="H84" s="140" t="s">
        <v>150</v>
      </c>
      <c r="I84" s="150"/>
    </row>
    <row r="85" spans="5:9" ht="58.5" hidden="1" customHeight="1" x14ac:dyDescent="0.25">
      <c r="E85" s="151"/>
      <c r="H85" s="140" t="s">
        <v>162</v>
      </c>
    </row>
    <row r="86" spans="5:9" ht="58.5" hidden="1" customHeight="1" x14ac:dyDescent="0.25">
      <c r="E86" s="151"/>
      <c r="H86" s="140" t="s">
        <v>287</v>
      </c>
    </row>
    <row r="87" spans="5:9" ht="58.5" hidden="1" customHeight="1" x14ac:dyDescent="0.25">
      <c r="E87" s="151"/>
      <c r="H87" s="140" t="s">
        <v>585</v>
      </c>
    </row>
    <row r="88" spans="5:9" ht="58.5" hidden="1" customHeight="1" x14ac:dyDescent="0.25">
      <c r="E88" s="151"/>
      <c r="H88" s="140"/>
    </row>
  </sheetData>
  <protectedRanges>
    <protectedRange password="E1A2" sqref="U2" name="Range1_6_1"/>
  </protectedRanges>
  <phoneticPr fontId="17" type="noConversion"/>
  <conditionalFormatting sqref="J3:J73">
    <cfRule type="cellIs" dxfId="3" priority="14" operator="equal">
      <formula>"Fail"</formula>
    </cfRule>
    <cfRule type="cellIs" dxfId="2" priority="15" operator="equal">
      <formula>"Pass"</formula>
    </cfRule>
    <cfRule type="cellIs" dxfId="1" priority="16" operator="equal">
      <formula>"Info"</formula>
    </cfRule>
  </conditionalFormatting>
  <conditionalFormatting sqref="N3:N73">
    <cfRule type="expression" dxfId="0" priority="17" stopIfTrue="1">
      <formula>ISERROR(AA3)</formula>
    </cfRule>
  </conditionalFormatting>
  <dataValidations count="3">
    <dataValidation type="list" allowBlank="1" showInputMessage="1" showErrorMessage="1" sqref="WVR983048:WVR983113 JF3:JF73 TB3:TB73 ACX3:ACX73 AMT3:AMT73 AWP3:AWP73 BGL3:BGL73 BQH3:BQH73 CAD3:CAD73 CJZ3:CJZ73 CTV3:CTV73 DDR3:DDR73 DNN3:DNN73 DXJ3:DXJ73 EHF3:EHF73 ERB3:ERB73 FAX3:FAX73 FKT3:FKT73 FUP3:FUP73 GEL3:GEL73 GOH3:GOH73 GYD3:GYD73 HHZ3:HHZ73 HRV3:HRV73 IBR3:IBR73 ILN3:ILN73 IVJ3:IVJ73 JFF3:JFF73 JPB3:JPB73 JYX3:JYX73 KIT3:KIT73 KSP3:KSP73 LCL3:LCL73 LMH3:LMH73 LWD3:LWD73 MFZ3:MFZ73 MPV3:MPV73 MZR3:MZR73 NJN3:NJN73 NTJ3:NTJ73 ODF3:ODF73 ONB3:ONB73 OWX3:OWX73 PGT3:PGT73 PQP3:PQP73 QAL3:QAL73 QKH3:QKH73 QUD3:QUD73 RDZ3:RDZ73 RNV3:RNV73 RXR3:RXR73 SHN3:SHN73 SRJ3:SRJ73 TBF3:TBF73 TLB3:TLB73 TUX3:TUX73 UET3:UET73 UOP3:UOP73 UYL3:UYL73 VIH3:VIH73 VSD3:VSD73 WBZ3:WBZ73 WLV3:WLV73 WVR3:WVR73 J65544:J65609 JF65544:JF65609 TB65544:TB65609 ACX65544:ACX65609 AMT65544:AMT65609 AWP65544:AWP65609 BGL65544:BGL65609 BQH65544:BQH65609 CAD65544:CAD65609 CJZ65544:CJZ65609 CTV65544:CTV65609 DDR65544:DDR65609 DNN65544:DNN65609 DXJ65544:DXJ65609 EHF65544:EHF65609 ERB65544:ERB65609 FAX65544:FAX65609 FKT65544:FKT65609 FUP65544:FUP65609 GEL65544:GEL65609 GOH65544:GOH65609 GYD65544:GYD65609 HHZ65544:HHZ65609 HRV65544:HRV65609 IBR65544:IBR65609 ILN65544:ILN65609 IVJ65544:IVJ65609 JFF65544:JFF65609 JPB65544:JPB65609 JYX65544:JYX65609 KIT65544:KIT65609 KSP65544:KSP65609 LCL65544:LCL65609 LMH65544:LMH65609 LWD65544:LWD65609 MFZ65544:MFZ65609 MPV65544:MPV65609 MZR65544:MZR65609 NJN65544:NJN65609 NTJ65544:NTJ65609 ODF65544:ODF65609 ONB65544:ONB65609 OWX65544:OWX65609 PGT65544:PGT65609 PQP65544:PQP65609 QAL65544:QAL65609 QKH65544:QKH65609 QUD65544:QUD65609 RDZ65544:RDZ65609 RNV65544:RNV65609 RXR65544:RXR65609 SHN65544:SHN65609 SRJ65544:SRJ65609 TBF65544:TBF65609 TLB65544:TLB65609 TUX65544:TUX65609 UET65544:UET65609 UOP65544:UOP65609 UYL65544:UYL65609 VIH65544:VIH65609 VSD65544:VSD65609 WBZ65544:WBZ65609 WLV65544:WLV65609 WVR65544:WVR65609 J131080:J131145 JF131080:JF131145 TB131080:TB131145 ACX131080:ACX131145 AMT131080:AMT131145 AWP131080:AWP131145 BGL131080:BGL131145 BQH131080:BQH131145 CAD131080:CAD131145 CJZ131080:CJZ131145 CTV131080:CTV131145 DDR131080:DDR131145 DNN131080:DNN131145 DXJ131080:DXJ131145 EHF131080:EHF131145 ERB131080:ERB131145 FAX131080:FAX131145 FKT131080:FKT131145 FUP131080:FUP131145 GEL131080:GEL131145 GOH131080:GOH131145 GYD131080:GYD131145 HHZ131080:HHZ131145 HRV131080:HRV131145 IBR131080:IBR131145 ILN131080:ILN131145 IVJ131080:IVJ131145 JFF131080:JFF131145 JPB131080:JPB131145 JYX131080:JYX131145 KIT131080:KIT131145 KSP131080:KSP131145 LCL131080:LCL131145 LMH131080:LMH131145 LWD131080:LWD131145 MFZ131080:MFZ131145 MPV131080:MPV131145 MZR131080:MZR131145 NJN131080:NJN131145 NTJ131080:NTJ131145 ODF131080:ODF131145 ONB131080:ONB131145 OWX131080:OWX131145 PGT131080:PGT131145 PQP131080:PQP131145 QAL131080:QAL131145 QKH131080:QKH131145 QUD131080:QUD131145 RDZ131080:RDZ131145 RNV131080:RNV131145 RXR131080:RXR131145 SHN131080:SHN131145 SRJ131080:SRJ131145 TBF131080:TBF131145 TLB131080:TLB131145 TUX131080:TUX131145 UET131080:UET131145 UOP131080:UOP131145 UYL131080:UYL131145 VIH131080:VIH131145 VSD131080:VSD131145 WBZ131080:WBZ131145 WLV131080:WLV131145 WVR131080:WVR131145 J196616:J196681 JF196616:JF196681 TB196616:TB196681 ACX196616:ACX196681 AMT196616:AMT196681 AWP196616:AWP196681 BGL196616:BGL196681 BQH196616:BQH196681 CAD196616:CAD196681 CJZ196616:CJZ196681 CTV196616:CTV196681 DDR196616:DDR196681 DNN196616:DNN196681 DXJ196616:DXJ196681 EHF196616:EHF196681 ERB196616:ERB196681 FAX196616:FAX196681 FKT196616:FKT196681 FUP196616:FUP196681 GEL196616:GEL196681 GOH196616:GOH196681 GYD196616:GYD196681 HHZ196616:HHZ196681 HRV196616:HRV196681 IBR196616:IBR196681 ILN196616:ILN196681 IVJ196616:IVJ196681 JFF196616:JFF196681 JPB196616:JPB196681 JYX196616:JYX196681 KIT196616:KIT196681 KSP196616:KSP196681 LCL196616:LCL196681 LMH196616:LMH196681 LWD196616:LWD196681 MFZ196616:MFZ196681 MPV196616:MPV196681 MZR196616:MZR196681 NJN196616:NJN196681 NTJ196616:NTJ196681 ODF196616:ODF196681 ONB196616:ONB196681 OWX196616:OWX196681 PGT196616:PGT196681 PQP196616:PQP196681 QAL196616:QAL196681 QKH196616:QKH196681 QUD196616:QUD196681 RDZ196616:RDZ196681 RNV196616:RNV196681 RXR196616:RXR196681 SHN196616:SHN196681 SRJ196616:SRJ196681 TBF196616:TBF196681 TLB196616:TLB196681 TUX196616:TUX196681 UET196616:UET196681 UOP196616:UOP196681 UYL196616:UYL196681 VIH196616:VIH196681 VSD196616:VSD196681 WBZ196616:WBZ196681 WLV196616:WLV196681 WVR196616:WVR196681 J262152:J262217 JF262152:JF262217 TB262152:TB262217 ACX262152:ACX262217 AMT262152:AMT262217 AWP262152:AWP262217 BGL262152:BGL262217 BQH262152:BQH262217 CAD262152:CAD262217 CJZ262152:CJZ262217 CTV262152:CTV262217 DDR262152:DDR262217 DNN262152:DNN262217 DXJ262152:DXJ262217 EHF262152:EHF262217 ERB262152:ERB262217 FAX262152:FAX262217 FKT262152:FKT262217 FUP262152:FUP262217 GEL262152:GEL262217 GOH262152:GOH262217 GYD262152:GYD262217 HHZ262152:HHZ262217 HRV262152:HRV262217 IBR262152:IBR262217 ILN262152:ILN262217 IVJ262152:IVJ262217 JFF262152:JFF262217 JPB262152:JPB262217 JYX262152:JYX262217 KIT262152:KIT262217 KSP262152:KSP262217 LCL262152:LCL262217 LMH262152:LMH262217 LWD262152:LWD262217 MFZ262152:MFZ262217 MPV262152:MPV262217 MZR262152:MZR262217 NJN262152:NJN262217 NTJ262152:NTJ262217 ODF262152:ODF262217 ONB262152:ONB262217 OWX262152:OWX262217 PGT262152:PGT262217 PQP262152:PQP262217 QAL262152:QAL262217 QKH262152:QKH262217 QUD262152:QUD262217 RDZ262152:RDZ262217 RNV262152:RNV262217 RXR262152:RXR262217 SHN262152:SHN262217 SRJ262152:SRJ262217 TBF262152:TBF262217 TLB262152:TLB262217 TUX262152:TUX262217 UET262152:UET262217 UOP262152:UOP262217 UYL262152:UYL262217 VIH262152:VIH262217 VSD262152:VSD262217 WBZ262152:WBZ262217 WLV262152:WLV262217 WVR262152:WVR262217 J327688:J327753 JF327688:JF327753 TB327688:TB327753 ACX327688:ACX327753 AMT327688:AMT327753 AWP327688:AWP327753 BGL327688:BGL327753 BQH327688:BQH327753 CAD327688:CAD327753 CJZ327688:CJZ327753 CTV327688:CTV327753 DDR327688:DDR327753 DNN327688:DNN327753 DXJ327688:DXJ327753 EHF327688:EHF327753 ERB327688:ERB327753 FAX327688:FAX327753 FKT327688:FKT327753 FUP327688:FUP327753 GEL327688:GEL327753 GOH327688:GOH327753 GYD327688:GYD327753 HHZ327688:HHZ327753 HRV327688:HRV327753 IBR327688:IBR327753 ILN327688:ILN327753 IVJ327688:IVJ327753 JFF327688:JFF327753 JPB327688:JPB327753 JYX327688:JYX327753 KIT327688:KIT327753 KSP327688:KSP327753 LCL327688:LCL327753 LMH327688:LMH327753 LWD327688:LWD327753 MFZ327688:MFZ327753 MPV327688:MPV327753 MZR327688:MZR327753 NJN327688:NJN327753 NTJ327688:NTJ327753 ODF327688:ODF327753 ONB327688:ONB327753 OWX327688:OWX327753 PGT327688:PGT327753 PQP327688:PQP327753 QAL327688:QAL327753 QKH327688:QKH327753 QUD327688:QUD327753 RDZ327688:RDZ327753 RNV327688:RNV327753 RXR327688:RXR327753 SHN327688:SHN327753 SRJ327688:SRJ327753 TBF327688:TBF327753 TLB327688:TLB327753 TUX327688:TUX327753 UET327688:UET327753 UOP327688:UOP327753 UYL327688:UYL327753 VIH327688:VIH327753 VSD327688:VSD327753 WBZ327688:WBZ327753 WLV327688:WLV327753 WVR327688:WVR327753 J393224:J393289 JF393224:JF393289 TB393224:TB393289 ACX393224:ACX393289 AMT393224:AMT393289 AWP393224:AWP393289 BGL393224:BGL393289 BQH393224:BQH393289 CAD393224:CAD393289 CJZ393224:CJZ393289 CTV393224:CTV393289 DDR393224:DDR393289 DNN393224:DNN393289 DXJ393224:DXJ393289 EHF393224:EHF393289 ERB393224:ERB393289 FAX393224:FAX393289 FKT393224:FKT393289 FUP393224:FUP393289 GEL393224:GEL393289 GOH393224:GOH393289 GYD393224:GYD393289 HHZ393224:HHZ393289 HRV393224:HRV393289 IBR393224:IBR393289 ILN393224:ILN393289 IVJ393224:IVJ393289 JFF393224:JFF393289 JPB393224:JPB393289 JYX393224:JYX393289 KIT393224:KIT393289 KSP393224:KSP393289 LCL393224:LCL393289 LMH393224:LMH393289 LWD393224:LWD393289 MFZ393224:MFZ393289 MPV393224:MPV393289 MZR393224:MZR393289 NJN393224:NJN393289 NTJ393224:NTJ393289 ODF393224:ODF393289 ONB393224:ONB393289 OWX393224:OWX393289 PGT393224:PGT393289 PQP393224:PQP393289 QAL393224:QAL393289 QKH393224:QKH393289 QUD393224:QUD393289 RDZ393224:RDZ393289 RNV393224:RNV393289 RXR393224:RXR393289 SHN393224:SHN393289 SRJ393224:SRJ393289 TBF393224:TBF393289 TLB393224:TLB393289 TUX393224:TUX393289 UET393224:UET393289 UOP393224:UOP393289 UYL393224:UYL393289 VIH393224:VIH393289 VSD393224:VSD393289 WBZ393224:WBZ393289 WLV393224:WLV393289 WVR393224:WVR393289 J458760:J458825 JF458760:JF458825 TB458760:TB458825 ACX458760:ACX458825 AMT458760:AMT458825 AWP458760:AWP458825 BGL458760:BGL458825 BQH458760:BQH458825 CAD458760:CAD458825 CJZ458760:CJZ458825 CTV458760:CTV458825 DDR458760:DDR458825 DNN458760:DNN458825 DXJ458760:DXJ458825 EHF458760:EHF458825 ERB458760:ERB458825 FAX458760:FAX458825 FKT458760:FKT458825 FUP458760:FUP458825 GEL458760:GEL458825 GOH458760:GOH458825 GYD458760:GYD458825 HHZ458760:HHZ458825 HRV458760:HRV458825 IBR458760:IBR458825 ILN458760:ILN458825 IVJ458760:IVJ458825 JFF458760:JFF458825 JPB458760:JPB458825 JYX458760:JYX458825 KIT458760:KIT458825 KSP458760:KSP458825 LCL458760:LCL458825 LMH458760:LMH458825 LWD458760:LWD458825 MFZ458760:MFZ458825 MPV458760:MPV458825 MZR458760:MZR458825 NJN458760:NJN458825 NTJ458760:NTJ458825 ODF458760:ODF458825 ONB458760:ONB458825 OWX458760:OWX458825 PGT458760:PGT458825 PQP458760:PQP458825 QAL458760:QAL458825 QKH458760:QKH458825 QUD458760:QUD458825 RDZ458760:RDZ458825 RNV458760:RNV458825 RXR458760:RXR458825 SHN458760:SHN458825 SRJ458760:SRJ458825 TBF458760:TBF458825 TLB458760:TLB458825 TUX458760:TUX458825 UET458760:UET458825 UOP458760:UOP458825 UYL458760:UYL458825 VIH458760:VIH458825 VSD458760:VSD458825 WBZ458760:WBZ458825 WLV458760:WLV458825 WVR458760:WVR458825 J524296:J524361 JF524296:JF524361 TB524296:TB524361 ACX524296:ACX524361 AMT524296:AMT524361 AWP524296:AWP524361 BGL524296:BGL524361 BQH524296:BQH524361 CAD524296:CAD524361 CJZ524296:CJZ524361 CTV524296:CTV524361 DDR524296:DDR524361 DNN524296:DNN524361 DXJ524296:DXJ524361 EHF524296:EHF524361 ERB524296:ERB524361 FAX524296:FAX524361 FKT524296:FKT524361 FUP524296:FUP524361 GEL524296:GEL524361 GOH524296:GOH524361 GYD524296:GYD524361 HHZ524296:HHZ524361 HRV524296:HRV524361 IBR524296:IBR524361 ILN524296:ILN524361 IVJ524296:IVJ524361 JFF524296:JFF524361 JPB524296:JPB524361 JYX524296:JYX524361 KIT524296:KIT524361 KSP524296:KSP524361 LCL524296:LCL524361 LMH524296:LMH524361 LWD524296:LWD524361 MFZ524296:MFZ524361 MPV524296:MPV524361 MZR524296:MZR524361 NJN524296:NJN524361 NTJ524296:NTJ524361 ODF524296:ODF524361 ONB524296:ONB524361 OWX524296:OWX524361 PGT524296:PGT524361 PQP524296:PQP524361 QAL524296:QAL524361 QKH524296:QKH524361 QUD524296:QUD524361 RDZ524296:RDZ524361 RNV524296:RNV524361 RXR524296:RXR524361 SHN524296:SHN524361 SRJ524296:SRJ524361 TBF524296:TBF524361 TLB524296:TLB524361 TUX524296:TUX524361 UET524296:UET524361 UOP524296:UOP524361 UYL524296:UYL524361 VIH524296:VIH524361 VSD524296:VSD524361 WBZ524296:WBZ524361 WLV524296:WLV524361 WVR524296:WVR524361 J589832:J589897 JF589832:JF589897 TB589832:TB589897 ACX589832:ACX589897 AMT589832:AMT589897 AWP589832:AWP589897 BGL589832:BGL589897 BQH589832:BQH589897 CAD589832:CAD589897 CJZ589832:CJZ589897 CTV589832:CTV589897 DDR589832:DDR589897 DNN589832:DNN589897 DXJ589832:DXJ589897 EHF589832:EHF589897 ERB589832:ERB589897 FAX589832:FAX589897 FKT589832:FKT589897 FUP589832:FUP589897 GEL589832:GEL589897 GOH589832:GOH589897 GYD589832:GYD589897 HHZ589832:HHZ589897 HRV589832:HRV589897 IBR589832:IBR589897 ILN589832:ILN589897 IVJ589832:IVJ589897 JFF589832:JFF589897 JPB589832:JPB589897 JYX589832:JYX589897 KIT589832:KIT589897 KSP589832:KSP589897 LCL589832:LCL589897 LMH589832:LMH589897 LWD589832:LWD589897 MFZ589832:MFZ589897 MPV589832:MPV589897 MZR589832:MZR589897 NJN589832:NJN589897 NTJ589832:NTJ589897 ODF589832:ODF589897 ONB589832:ONB589897 OWX589832:OWX589897 PGT589832:PGT589897 PQP589832:PQP589897 QAL589832:QAL589897 QKH589832:QKH589897 QUD589832:QUD589897 RDZ589832:RDZ589897 RNV589832:RNV589897 RXR589832:RXR589897 SHN589832:SHN589897 SRJ589832:SRJ589897 TBF589832:TBF589897 TLB589832:TLB589897 TUX589832:TUX589897 UET589832:UET589897 UOP589832:UOP589897 UYL589832:UYL589897 VIH589832:VIH589897 VSD589832:VSD589897 WBZ589832:WBZ589897 WLV589832:WLV589897 WVR589832:WVR589897 J655368:J655433 JF655368:JF655433 TB655368:TB655433 ACX655368:ACX655433 AMT655368:AMT655433 AWP655368:AWP655433 BGL655368:BGL655433 BQH655368:BQH655433 CAD655368:CAD655433 CJZ655368:CJZ655433 CTV655368:CTV655433 DDR655368:DDR655433 DNN655368:DNN655433 DXJ655368:DXJ655433 EHF655368:EHF655433 ERB655368:ERB655433 FAX655368:FAX655433 FKT655368:FKT655433 FUP655368:FUP655433 GEL655368:GEL655433 GOH655368:GOH655433 GYD655368:GYD655433 HHZ655368:HHZ655433 HRV655368:HRV655433 IBR655368:IBR655433 ILN655368:ILN655433 IVJ655368:IVJ655433 JFF655368:JFF655433 JPB655368:JPB655433 JYX655368:JYX655433 KIT655368:KIT655433 KSP655368:KSP655433 LCL655368:LCL655433 LMH655368:LMH655433 LWD655368:LWD655433 MFZ655368:MFZ655433 MPV655368:MPV655433 MZR655368:MZR655433 NJN655368:NJN655433 NTJ655368:NTJ655433 ODF655368:ODF655433 ONB655368:ONB655433 OWX655368:OWX655433 PGT655368:PGT655433 PQP655368:PQP655433 QAL655368:QAL655433 QKH655368:QKH655433 QUD655368:QUD655433 RDZ655368:RDZ655433 RNV655368:RNV655433 RXR655368:RXR655433 SHN655368:SHN655433 SRJ655368:SRJ655433 TBF655368:TBF655433 TLB655368:TLB655433 TUX655368:TUX655433 UET655368:UET655433 UOP655368:UOP655433 UYL655368:UYL655433 VIH655368:VIH655433 VSD655368:VSD655433 WBZ655368:WBZ655433 WLV655368:WLV655433 WVR655368:WVR655433 J720904:J720969 JF720904:JF720969 TB720904:TB720969 ACX720904:ACX720969 AMT720904:AMT720969 AWP720904:AWP720969 BGL720904:BGL720969 BQH720904:BQH720969 CAD720904:CAD720969 CJZ720904:CJZ720969 CTV720904:CTV720969 DDR720904:DDR720969 DNN720904:DNN720969 DXJ720904:DXJ720969 EHF720904:EHF720969 ERB720904:ERB720969 FAX720904:FAX720969 FKT720904:FKT720969 FUP720904:FUP720969 GEL720904:GEL720969 GOH720904:GOH720969 GYD720904:GYD720969 HHZ720904:HHZ720969 HRV720904:HRV720969 IBR720904:IBR720969 ILN720904:ILN720969 IVJ720904:IVJ720969 JFF720904:JFF720969 JPB720904:JPB720969 JYX720904:JYX720969 KIT720904:KIT720969 KSP720904:KSP720969 LCL720904:LCL720969 LMH720904:LMH720969 LWD720904:LWD720969 MFZ720904:MFZ720969 MPV720904:MPV720969 MZR720904:MZR720969 NJN720904:NJN720969 NTJ720904:NTJ720969 ODF720904:ODF720969 ONB720904:ONB720969 OWX720904:OWX720969 PGT720904:PGT720969 PQP720904:PQP720969 QAL720904:QAL720969 QKH720904:QKH720969 QUD720904:QUD720969 RDZ720904:RDZ720969 RNV720904:RNV720969 RXR720904:RXR720969 SHN720904:SHN720969 SRJ720904:SRJ720969 TBF720904:TBF720969 TLB720904:TLB720969 TUX720904:TUX720969 UET720904:UET720969 UOP720904:UOP720969 UYL720904:UYL720969 VIH720904:VIH720969 VSD720904:VSD720969 WBZ720904:WBZ720969 WLV720904:WLV720969 WVR720904:WVR720969 J786440:J786505 JF786440:JF786505 TB786440:TB786505 ACX786440:ACX786505 AMT786440:AMT786505 AWP786440:AWP786505 BGL786440:BGL786505 BQH786440:BQH786505 CAD786440:CAD786505 CJZ786440:CJZ786505 CTV786440:CTV786505 DDR786440:DDR786505 DNN786440:DNN786505 DXJ786440:DXJ786505 EHF786440:EHF786505 ERB786440:ERB786505 FAX786440:FAX786505 FKT786440:FKT786505 FUP786440:FUP786505 GEL786440:GEL786505 GOH786440:GOH786505 GYD786440:GYD786505 HHZ786440:HHZ786505 HRV786440:HRV786505 IBR786440:IBR786505 ILN786440:ILN786505 IVJ786440:IVJ786505 JFF786440:JFF786505 JPB786440:JPB786505 JYX786440:JYX786505 KIT786440:KIT786505 KSP786440:KSP786505 LCL786440:LCL786505 LMH786440:LMH786505 LWD786440:LWD786505 MFZ786440:MFZ786505 MPV786440:MPV786505 MZR786440:MZR786505 NJN786440:NJN786505 NTJ786440:NTJ786505 ODF786440:ODF786505 ONB786440:ONB786505 OWX786440:OWX786505 PGT786440:PGT786505 PQP786440:PQP786505 QAL786440:QAL786505 QKH786440:QKH786505 QUD786440:QUD786505 RDZ786440:RDZ786505 RNV786440:RNV786505 RXR786440:RXR786505 SHN786440:SHN786505 SRJ786440:SRJ786505 TBF786440:TBF786505 TLB786440:TLB786505 TUX786440:TUX786505 UET786440:UET786505 UOP786440:UOP786505 UYL786440:UYL786505 VIH786440:VIH786505 VSD786440:VSD786505 WBZ786440:WBZ786505 WLV786440:WLV786505 WVR786440:WVR786505 J851976:J852041 JF851976:JF852041 TB851976:TB852041 ACX851976:ACX852041 AMT851976:AMT852041 AWP851976:AWP852041 BGL851976:BGL852041 BQH851976:BQH852041 CAD851976:CAD852041 CJZ851976:CJZ852041 CTV851976:CTV852041 DDR851976:DDR852041 DNN851976:DNN852041 DXJ851976:DXJ852041 EHF851976:EHF852041 ERB851976:ERB852041 FAX851976:FAX852041 FKT851976:FKT852041 FUP851976:FUP852041 GEL851976:GEL852041 GOH851976:GOH852041 GYD851976:GYD852041 HHZ851976:HHZ852041 HRV851976:HRV852041 IBR851976:IBR852041 ILN851976:ILN852041 IVJ851976:IVJ852041 JFF851976:JFF852041 JPB851976:JPB852041 JYX851976:JYX852041 KIT851976:KIT852041 KSP851976:KSP852041 LCL851976:LCL852041 LMH851976:LMH852041 LWD851976:LWD852041 MFZ851976:MFZ852041 MPV851976:MPV852041 MZR851976:MZR852041 NJN851976:NJN852041 NTJ851976:NTJ852041 ODF851976:ODF852041 ONB851976:ONB852041 OWX851976:OWX852041 PGT851976:PGT852041 PQP851976:PQP852041 QAL851976:QAL852041 QKH851976:QKH852041 QUD851976:QUD852041 RDZ851976:RDZ852041 RNV851976:RNV852041 RXR851976:RXR852041 SHN851976:SHN852041 SRJ851976:SRJ852041 TBF851976:TBF852041 TLB851976:TLB852041 TUX851976:TUX852041 UET851976:UET852041 UOP851976:UOP852041 UYL851976:UYL852041 VIH851976:VIH852041 VSD851976:VSD852041 WBZ851976:WBZ852041 WLV851976:WLV852041 WVR851976:WVR852041 J917512:J917577 JF917512:JF917577 TB917512:TB917577 ACX917512:ACX917577 AMT917512:AMT917577 AWP917512:AWP917577 BGL917512:BGL917577 BQH917512:BQH917577 CAD917512:CAD917577 CJZ917512:CJZ917577 CTV917512:CTV917577 DDR917512:DDR917577 DNN917512:DNN917577 DXJ917512:DXJ917577 EHF917512:EHF917577 ERB917512:ERB917577 FAX917512:FAX917577 FKT917512:FKT917577 FUP917512:FUP917577 GEL917512:GEL917577 GOH917512:GOH917577 GYD917512:GYD917577 HHZ917512:HHZ917577 HRV917512:HRV917577 IBR917512:IBR917577 ILN917512:ILN917577 IVJ917512:IVJ917577 JFF917512:JFF917577 JPB917512:JPB917577 JYX917512:JYX917577 KIT917512:KIT917577 KSP917512:KSP917577 LCL917512:LCL917577 LMH917512:LMH917577 LWD917512:LWD917577 MFZ917512:MFZ917577 MPV917512:MPV917577 MZR917512:MZR917577 NJN917512:NJN917577 NTJ917512:NTJ917577 ODF917512:ODF917577 ONB917512:ONB917577 OWX917512:OWX917577 PGT917512:PGT917577 PQP917512:PQP917577 QAL917512:QAL917577 QKH917512:QKH917577 QUD917512:QUD917577 RDZ917512:RDZ917577 RNV917512:RNV917577 RXR917512:RXR917577 SHN917512:SHN917577 SRJ917512:SRJ917577 TBF917512:TBF917577 TLB917512:TLB917577 TUX917512:TUX917577 UET917512:UET917577 UOP917512:UOP917577 UYL917512:UYL917577 VIH917512:VIH917577 VSD917512:VSD917577 WBZ917512:WBZ917577 WLV917512:WLV917577 WVR917512:WVR917577 J983048:J983113 JF983048:JF983113 TB983048:TB983113 ACX983048:ACX983113 AMT983048:AMT983113 AWP983048:AWP983113 BGL983048:BGL983113 BQH983048:BQH983113 CAD983048:CAD983113 CJZ983048:CJZ983113 CTV983048:CTV983113 DDR983048:DDR983113 DNN983048:DNN983113 DXJ983048:DXJ983113 EHF983048:EHF983113 ERB983048:ERB983113 FAX983048:FAX983113 FKT983048:FKT983113 FUP983048:FUP983113 GEL983048:GEL983113 GOH983048:GOH983113 GYD983048:GYD983113 HHZ983048:HHZ983113 HRV983048:HRV983113 IBR983048:IBR983113 ILN983048:ILN983113 IVJ983048:IVJ983113 JFF983048:JFF983113 JPB983048:JPB983113 JYX983048:JYX983113 KIT983048:KIT983113 KSP983048:KSP983113 LCL983048:LCL983113 LMH983048:LMH983113 LWD983048:LWD983113 MFZ983048:MFZ983113 MPV983048:MPV983113 MZR983048:MZR983113 NJN983048:NJN983113 NTJ983048:NTJ983113 ODF983048:ODF983113 ONB983048:ONB983113 OWX983048:OWX983113 PGT983048:PGT983113 PQP983048:PQP983113 QAL983048:QAL983113 QKH983048:QKH983113 QUD983048:QUD983113 RDZ983048:RDZ983113 RNV983048:RNV983113 RXR983048:RXR983113 SHN983048:SHN983113 SRJ983048:SRJ983113 TBF983048:TBF983113 TLB983048:TLB983113 TUX983048:TUX983113 UET983048:UET983113 UOP983048:UOP983113 UYL983048:UYL983113 VIH983048:VIH983113 VSD983048:VSD983113 WBZ983048:WBZ983113 WLV983048:WLV983113 J3:J73" xr:uid="{F242B8E0-E875-4BC8-844B-DEAD9F876B8A}">
      <formula1>$H$78:$H$81</formula1>
    </dataValidation>
    <dataValidation type="list" allowBlank="1" showInputMessage="1" showErrorMessage="1" sqref="M65544:M65609 WVU983048:WVU983113 JI3:JI73 TE3:TE73 ADA3:ADA73 AMW3:AMW73 AWS3:AWS73 BGO3:BGO73 BQK3:BQK73 CAG3:CAG73 CKC3:CKC73 CTY3:CTY73 DDU3:DDU73 DNQ3:DNQ73 DXM3:DXM73 EHI3:EHI73 ERE3:ERE73 FBA3:FBA73 FKW3:FKW73 FUS3:FUS73 GEO3:GEO73 GOK3:GOK73 GYG3:GYG73 HIC3:HIC73 HRY3:HRY73 IBU3:IBU73 ILQ3:ILQ73 IVM3:IVM73 JFI3:JFI73 JPE3:JPE73 JZA3:JZA73 KIW3:KIW73 KSS3:KSS73 LCO3:LCO73 LMK3:LMK73 LWG3:LWG73 MGC3:MGC73 MPY3:MPY73 MZU3:MZU73 NJQ3:NJQ73 NTM3:NTM73 ODI3:ODI73 ONE3:ONE73 OXA3:OXA73 PGW3:PGW73 PQS3:PQS73 QAO3:QAO73 QKK3:QKK73 QUG3:QUG73 REC3:REC73 RNY3:RNY73 RXU3:RXU73 SHQ3:SHQ73 SRM3:SRM73 TBI3:TBI73 TLE3:TLE73 TVA3:TVA73 UEW3:UEW73 UOS3:UOS73 UYO3:UYO73 VIK3:VIK73 VSG3:VSG73 WCC3:WCC73 WLY3:WLY73 WVU3:WVU73 JI65544:JI65609 TE65544:TE65609 ADA65544:ADA65609 AMW65544:AMW65609 AWS65544:AWS65609 BGO65544:BGO65609 BQK65544:BQK65609 CAG65544:CAG65609 CKC65544:CKC65609 CTY65544:CTY65609 DDU65544:DDU65609 DNQ65544:DNQ65609 DXM65544:DXM65609 EHI65544:EHI65609 ERE65544:ERE65609 FBA65544:FBA65609 FKW65544:FKW65609 FUS65544:FUS65609 GEO65544:GEO65609 GOK65544:GOK65609 GYG65544:GYG65609 HIC65544:HIC65609 HRY65544:HRY65609 IBU65544:IBU65609 ILQ65544:ILQ65609 IVM65544:IVM65609 JFI65544:JFI65609 JPE65544:JPE65609 JZA65544:JZA65609 KIW65544:KIW65609 KSS65544:KSS65609 LCO65544:LCO65609 LMK65544:LMK65609 LWG65544:LWG65609 MGC65544:MGC65609 MPY65544:MPY65609 MZU65544:MZU65609 NJQ65544:NJQ65609 NTM65544:NTM65609 ODI65544:ODI65609 ONE65544:ONE65609 OXA65544:OXA65609 PGW65544:PGW65609 PQS65544:PQS65609 QAO65544:QAO65609 QKK65544:QKK65609 QUG65544:QUG65609 REC65544:REC65609 RNY65544:RNY65609 RXU65544:RXU65609 SHQ65544:SHQ65609 SRM65544:SRM65609 TBI65544:TBI65609 TLE65544:TLE65609 TVA65544:TVA65609 UEW65544:UEW65609 UOS65544:UOS65609 UYO65544:UYO65609 VIK65544:VIK65609 VSG65544:VSG65609 WCC65544:WCC65609 WLY65544:WLY65609 WVU65544:WVU65609 M131080:M131145 JI131080:JI131145 TE131080:TE131145 ADA131080:ADA131145 AMW131080:AMW131145 AWS131080:AWS131145 BGO131080:BGO131145 BQK131080:BQK131145 CAG131080:CAG131145 CKC131080:CKC131145 CTY131080:CTY131145 DDU131080:DDU131145 DNQ131080:DNQ131145 DXM131080:DXM131145 EHI131080:EHI131145 ERE131080:ERE131145 FBA131080:FBA131145 FKW131080:FKW131145 FUS131080:FUS131145 GEO131080:GEO131145 GOK131080:GOK131145 GYG131080:GYG131145 HIC131080:HIC131145 HRY131080:HRY131145 IBU131080:IBU131145 ILQ131080:ILQ131145 IVM131080:IVM131145 JFI131080:JFI131145 JPE131080:JPE131145 JZA131080:JZA131145 KIW131080:KIW131145 KSS131080:KSS131145 LCO131080:LCO131145 LMK131080:LMK131145 LWG131080:LWG131145 MGC131080:MGC131145 MPY131080:MPY131145 MZU131080:MZU131145 NJQ131080:NJQ131145 NTM131080:NTM131145 ODI131080:ODI131145 ONE131080:ONE131145 OXA131080:OXA131145 PGW131080:PGW131145 PQS131080:PQS131145 QAO131080:QAO131145 QKK131080:QKK131145 QUG131080:QUG131145 REC131080:REC131145 RNY131080:RNY131145 RXU131080:RXU131145 SHQ131080:SHQ131145 SRM131080:SRM131145 TBI131080:TBI131145 TLE131080:TLE131145 TVA131080:TVA131145 UEW131080:UEW131145 UOS131080:UOS131145 UYO131080:UYO131145 VIK131080:VIK131145 VSG131080:VSG131145 WCC131080:WCC131145 WLY131080:WLY131145 WVU131080:WVU131145 M196616:M196681 JI196616:JI196681 TE196616:TE196681 ADA196616:ADA196681 AMW196616:AMW196681 AWS196616:AWS196681 BGO196616:BGO196681 BQK196616:BQK196681 CAG196616:CAG196681 CKC196616:CKC196681 CTY196616:CTY196681 DDU196616:DDU196681 DNQ196616:DNQ196681 DXM196616:DXM196681 EHI196616:EHI196681 ERE196616:ERE196681 FBA196616:FBA196681 FKW196616:FKW196681 FUS196616:FUS196681 GEO196616:GEO196681 GOK196616:GOK196681 GYG196616:GYG196681 HIC196616:HIC196681 HRY196616:HRY196681 IBU196616:IBU196681 ILQ196616:ILQ196681 IVM196616:IVM196681 JFI196616:JFI196681 JPE196616:JPE196681 JZA196616:JZA196681 KIW196616:KIW196681 KSS196616:KSS196681 LCO196616:LCO196681 LMK196616:LMK196681 LWG196616:LWG196681 MGC196616:MGC196681 MPY196616:MPY196681 MZU196616:MZU196681 NJQ196616:NJQ196681 NTM196616:NTM196681 ODI196616:ODI196681 ONE196616:ONE196681 OXA196616:OXA196681 PGW196616:PGW196681 PQS196616:PQS196681 QAO196616:QAO196681 QKK196616:QKK196681 QUG196616:QUG196681 REC196616:REC196681 RNY196616:RNY196681 RXU196616:RXU196681 SHQ196616:SHQ196681 SRM196616:SRM196681 TBI196616:TBI196681 TLE196616:TLE196681 TVA196616:TVA196681 UEW196616:UEW196681 UOS196616:UOS196681 UYO196616:UYO196681 VIK196616:VIK196681 VSG196616:VSG196681 WCC196616:WCC196681 WLY196616:WLY196681 WVU196616:WVU196681 M262152:M262217 JI262152:JI262217 TE262152:TE262217 ADA262152:ADA262217 AMW262152:AMW262217 AWS262152:AWS262217 BGO262152:BGO262217 BQK262152:BQK262217 CAG262152:CAG262217 CKC262152:CKC262217 CTY262152:CTY262217 DDU262152:DDU262217 DNQ262152:DNQ262217 DXM262152:DXM262217 EHI262152:EHI262217 ERE262152:ERE262217 FBA262152:FBA262217 FKW262152:FKW262217 FUS262152:FUS262217 GEO262152:GEO262217 GOK262152:GOK262217 GYG262152:GYG262217 HIC262152:HIC262217 HRY262152:HRY262217 IBU262152:IBU262217 ILQ262152:ILQ262217 IVM262152:IVM262217 JFI262152:JFI262217 JPE262152:JPE262217 JZA262152:JZA262217 KIW262152:KIW262217 KSS262152:KSS262217 LCO262152:LCO262217 LMK262152:LMK262217 LWG262152:LWG262217 MGC262152:MGC262217 MPY262152:MPY262217 MZU262152:MZU262217 NJQ262152:NJQ262217 NTM262152:NTM262217 ODI262152:ODI262217 ONE262152:ONE262217 OXA262152:OXA262217 PGW262152:PGW262217 PQS262152:PQS262217 QAO262152:QAO262217 QKK262152:QKK262217 QUG262152:QUG262217 REC262152:REC262217 RNY262152:RNY262217 RXU262152:RXU262217 SHQ262152:SHQ262217 SRM262152:SRM262217 TBI262152:TBI262217 TLE262152:TLE262217 TVA262152:TVA262217 UEW262152:UEW262217 UOS262152:UOS262217 UYO262152:UYO262217 VIK262152:VIK262217 VSG262152:VSG262217 WCC262152:WCC262217 WLY262152:WLY262217 WVU262152:WVU262217 M327688:M327753 JI327688:JI327753 TE327688:TE327753 ADA327688:ADA327753 AMW327688:AMW327753 AWS327688:AWS327753 BGO327688:BGO327753 BQK327688:BQK327753 CAG327688:CAG327753 CKC327688:CKC327753 CTY327688:CTY327753 DDU327688:DDU327753 DNQ327688:DNQ327753 DXM327688:DXM327753 EHI327688:EHI327753 ERE327688:ERE327753 FBA327688:FBA327753 FKW327688:FKW327753 FUS327688:FUS327753 GEO327688:GEO327753 GOK327688:GOK327753 GYG327688:GYG327753 HIC327688:HIC327753 HRY327688:HRY327753 IBU327688:IBU327753 ILQ327688:ILQ327753 IVM327688:IVM327753 JFI327688:JFI327753 JPE327688:JPE327753 JZA327688:JZA327753 KIW327688:KIW327753 KSS327688:KSS327753 LCO327688:LCO327753 LMK327688:LMK327753 LWG327688:LWG327753 MGC327688:MGC327753 MPY327688:MPY327753 MZU327688:MZU327753 NJQ327688:NJQ327753 NTM327688:NTM327753 ODI327688:ODI327753 ONE327688:ONE327753 OXA327688:OXA327753 PGW327688:PGW327753 PQS327688:PQS327753 QAO327688:QAO327753 QKK327688:QKK327753 QUG327688:QUG327753 REC327688:REC327753 RNY327688:RNY327753 RXU327688:RXU327753 SHQ327688:SHQ327753 SRM327688:SRM327753 TBI327688:TBI327753 TLE327688:TLE327753 TVA327688:TVA327753 UEW327688:UEW327753 UOS327688:UOS327753 UYO327688:UYO327753 VIK327688:VIK327753 VSG327688:VSG327753 WCC327688:WCC327753 WLY327688:WLY327753 WVU327688:WVU327753 M393224:M393289 JI393224:JI393289 TE393224:TE393289 ADA393224:ADA393289 AMW393224:AMW393289 AWS393224:AWS393289 BGO393224:BGO393289 BQK393224:BQK393289 CAG393224:CAG393289 CKC393224:CKC393289 CTY393224:CTY393289 DDU393224:DDU393289 DNQ393224:DNQ393289 DXM393224:DXM393289 EHI393224:EHI393289 ERE393224:ERE393289 FBA393224:FBA393289 FKW393224:FKW393289 FUS393224:FUS393289 GEO393224:GEO393289 GOK393224:GOK393289 GYG393224:GYG393289 HIC393224:HIC393289 HRY393224:HRY393289 IBU393224:IBU393289 ILQ393224:ILQ393289 IVM393224:IVM393289 JFI393224:JFI393289 JPE393224:JPE393289 JZA393224:JZA393289 KIW393224:KIW393289 KSS393224:KSS393289 LCO393224:LCO393289 LMK393224:LMK393289 LWG393224:LWG393289 MGC393224:MGC393289 MPY393224:MPY393289 MZU393224:MZU393289 NJQ393224:NJQ393289 NTM393224:NTM393289 ODI393224:ODI393289 ONE393224:ONE393289 OXA393224:OXA393289 PGW393224:PGW393289 PQS393224:PQS393289 QAO393224:QAO393289 QKK393224:QKK393289 QUG393224:QUG393289 REC393224:REC393289 RNY393224:RNY393289 RXU393224:RXU393289 SHQ393224:SHQ393289 SRM393224:SRM393289 TBI393224:TBI393289 TLE393224:TLE393289 TVA393224:TVA393289 UEW393224:UEW393289 UOS393224:UOS393289 UYO393224:UYO393289 VIK393224:VIK393289 VSG393224:VSG393289 WCC393224:WCC393289 WLY393224:WLY393289 WVU393224:WVU393289 M458760:M458825 JI458760:JI458825 TE458760:TE458825 ADA458760:ADA458825 AMW458760:AMW458825 AWS458760:AWS458825 BGO458760:BGO458825 BQK458760:BQK458825 CAG458760:CAG458825 CKC458760:CKC458825 CTY458760:CTY458825 DDU458760:DDU458825 DNQ458760:DNQ458825 DXM458760:DXM458825 EHI458760:EHI458825 ERE458760:ERE458825 FBA458760:FBA458825 FKW458760:FKW458825 FUS458760:FUS458825 GEO458760:GEO458825 GOK458760:GOK458825 GYG458760:GYG458825 HIC458760:HIC458825 HRY458760:HRY458825 IBU458760:IBU458825 ILQ458760:ILQ458825 IVM458760:IVM458825 JFI458760:JFI458825 JPE458760:JPE458825 JZA458760:JZA458825 KIW458760:KIW458825 KSS458760:KSS458825 LCO458760:LCO458825 LMK458760:LMK458825 LWG458760:LWG458825 MGC458760:MGC458825 MPY458760:MPY458825 MZU458760:MZU458825 NJQ458760:NJQ458825 NTM458760:NTM458825 ODI458760:ODI458825 ONE458760:ONE458825 OXA458760:OXA458825 PGW458760:PGW458825 PQS458760:PQS458825 QAO458760:QAO458825 QKK458760:QKK458825 QUG458760:QUG458825 REC458760:REC458825 RNY458760:RNY458825 RXU458760:RXU458825 SHQ458760:SHQ458825 SRM458760:SRM458825 TBI458760:TBI458825 TLE458760:TLE458825 TVA458760:TVA458825 UEW458760:UEW458825 UOS458760:UOS458825 UYO458760:UYO458825 VIK458760:VIK458825 VSG458760:VSG458825 WCC458760:WCC458825 WLY458760:WLY458825 WVU458760:WVU458825 M524296:M524361 JI524296:JI524361 TE524296:TE524361 ADA524296:ADA524361 AMW524296:AMW524361 AWS524296:AWS524361 BGO524296:BGO524361 BQK524296:BQK524361 CAG524296:CAG524361 CKC524296:CKC524361 CTY524296:CTY524361 DDU524296:DDU524361 DNQ524296:DNQ524361 DXM524296:DXM524361 EHI524296:EHI524361 ERE524296:ERE524361 FBA524296:FBA524361 FKW524296:FKW524361 FUS524296:FUS524361 GEO524296:GEO524361 GOK524296:GOK524361 GYG524296:GYG524361 HIC524296:HIC524361 HRY524296:HRY524361 IBU524296:IBU524361 ILQ524296:ILQ524361 IVM524296:IVM524361 JFI524296:JFI524361 JPE524296:JPE524361 JZA524296:JZA524361 KIW524296:KIW524361 KSS524296:KSS524361 LCO524296:LCO524361 LMK524296:LMK524361 LWG524296:LWG524361 MGC524296:MGC524361 MPY524296:MPY524361 MZU524296:MZU524361 NJQ524296:NJQ524361 NTM524296:NTM524361 ODI524296:ODI524361 ONE524296:ONE524361 OXA524296:OXA524361 PGW524296:PGW524361 PQS524296:PQS524361 QAO524296:QAO524361 QKK524296:QKK524361 QUG524296:QUG524361 REC524296:REC524361 RNY524296:RNY524361 RXU524296:RXU524361 SHQ524296:SHQ524361 SRM524296:SRM524361 TBI524296:TBI524361 TLE524296:TLE524361 TVA524296:TVA524361 UEW524296:UEW524361 UOS524296:UOS524361 UYO524296:UYO524361 VIK524296:VIK524361 VSG524296:VSG524361 WCC524296:WCC524361 WLY524296:WLY524361 WVU524296:WVU524361 M589832:M589897 JI589832:JI589897 TE589832:TE589897 ADA589832:ADA589897 AMW589832:AMW589897 AWS589832:AWS589897 BGO589832:BGO589897 BQK589832:BQK589897 CAG589832:CAG589897 CKC589832:CKC589897 CTY589832:CTY589897 DDU589832:DDU589897 DNQ589832:DNQ589897 DXM589832:DXM589897 EHI589832:EHI589897 ERE589832:ERE589897 FBA589832:FBA589897 FKW589832:FKW589897 FUS589832:FUS589897 GEO589832:GEO589897 GOK589832:GOK589897 GYG589832:GYG589897 HIC589832:HIC589897 HRY589832:HRY589897 IBU589832:IBU589897 ILQ589832:ILQ589897 IVM589832:IVM589897 JFI589832:JFI589897 JPE589832:JPE589897 JZA589832:JZA589897 KIW589832:KIW589897 KSS589832:KSS589897 LCO589832:LCO589897 LMK589832:LMK589897 LWG589832:LWG589897 MGC589832:MGC589897 MPY589832:MPY589897 MZU589832:MZU589897 NJQ589832:NJQ589897 NTM589832:NTM589897 ODI589832:ODI589897 ONE589832:ONE589897 OXA589832:OXA589897 PGW589832:PGW589897 PQS589832:PQS589897 QAO589832:QAO589897 QKK589832:QKK589897 QUG589832:QUG589897 REC589832:REC589897 RNY589832:RNY589897 RXU589832:RXU589897 SHQ589832:SHQ589897 SRM589832:SRM589897 TBI589832:TBI589897 TLE589832:TLE589897 TVA589832:TVA589897 UEW589832:UEW589897 UOS589832:UOS589897 UYO589832:UYO589897 VIK589832:VIK589897 VSG589832:VSG589897 WCC589832:WCC589897 WLY589832:WLY589897 WVU589832:WVU589897 M655368:M655433 JI655368:JI655433 TE655368:TE655433 ADA655368:ADA655433 AMW655368:AMW655433 AWS655368:AWS655433 BGO655368:BGO655433 BQK655368:BQK655433 CAG655368:CAG655433 CKC655368:CKC655433 CTY655368:CTY655433 DDU655368:DDU655433 DNQ655368:DNQ655433 DXM655368:DXM655433 EHI655368:EHI655433 ERE655368:ERE655433 FBA655368:FBA655433 FKW655368:FKW655433 FUS655368:FUS655433 GEO655368:GEO655433 GOK655368:GOK655433 GYG655368:GYG655433 HIC655368:HIC655433 HRY655368:HRY655433 IBU655368:IBU655433 ILQ655368:ILQ655433 IVM655368:IVM655433 JFI655368:JFI655433 JPE655368:JPE655433 JZA655368:JZA655433 KIW655368:KIW655433 KSS655368:KSS655433 LCO655368:LCO655433 LMK655368:LMK655433 LWG655368:LWG655433 MGC655368:MGC655433 MPY655368:MPY655433 MZU655368:MZU655433 NJQ655368:NJQ655433 NTM655368:NTM655433 ODI655368:ODI655433 ONE655368:ONE655433 OXA655368:OXA655433 PGW655368:PGW655433 PQS655368:PQS655433 QAO655368:QAO655433 QKK655368:QKK655433 QUG655368:QUG655433 REC655368:REC655433 RNY655368:RNY655433 RXU655368:RXU655433 SHQ655368:SHQ655433 SRM655368:SRM655433 TBI655368:TBI655433 TLE655368:TLE655433 TVA655368:TVA655433 UEW655368:UEW655433 UOS655368:UOS655433 UYO655368:UYO655433 VIK655368:VIK655433 VSG655368:VSG655433 WCC655368:WCC655433 WLY655368:WLY655433 WVU655368:WVU655433 M720904:M720969 JI720904:JI720969 TE720904:TE720969 ADA720904:ADA720969 AMW720904:AMW720969 AWS720904:AWS720969 BGO720904:BGO720969 BQK720904:BQK720969 CAG720904:CAG720969 CKC720904:CKC720969 CTY720904:CTY720969 DDU720904:DDU720969 DNQ720904:DNQ720969 DXM720904:DXM720969 EHI720904:EHI720969 ERE720904:ERE720969 FBA720904:FBA720969 FKW720904:FKW720969 FUS720904:FUS720969 GEO720904:GEO720969 GOK720904:GOK720969 GYG720904:GYG720969 HIC720904:HIC720969 HRY720904:HRY720969 IBU720904:IBU720969 ILQ720904:ILQ720969 IVM720904:IVM720969 JFI720904:JFI720969 JPE720904:JPE720969 JZA720904:JZA720969 KIW720904:KIW720969 KSS720904:KSS720969 LCO720904:LCO720969 LMK720904:LMK720969 LWG720904:LWG720969 MGC720904:MGC720969 MPY720904:MPY720969 MZU720904:MZU720969 NJQ720904:NJQ720969 NTM720904:NTM720969 ODI720904:ODI720969 ONE720904:ONE720969 OXA720904:OXA720969 PGW720904:PGW720969 PQS720904:PQS720969 QAO720904:QAO720969 QKK720904:QKK720969 QUG720904:QUG720969 REC720904:REC720969 RNY720904:RNY720969 RXU720904:RXU720969 SHQ720904:SHQ720969 SRM720904:SRM720969 TBI720904:TBI720969 TLE720904:TLE720969 TVA720904:TVA720969 UEW720904:UEW720969 UOS720904:UOS720969 UYO720904:UYO720969 VIK720904:VIK720969 VSG720904:VSG720969 WCC720904:WCC720969 WLY720904:WLY720969 WVU720904:WVU720969 M786440:M786505 JI786440:JI786505 TE786440:TE786505 ADA786440:ADA786505 AMW786440:AMW786505 AWS786440:AWS786505 BGO786440:BGO786505 BQK786440:BQK786505 CAG786440:CAG786505 CKC786440:CKC786505 CTY786440:CTY786505 DDU786440:DDU786505 DNQ786440:DNQ786505 DXM786440:DXM786505 EHI786440:EHI786505 ERE786440:ERE786505 FBA786440:FBA786505 FKW786440:FKW786505 FUS786440:FUS786505 GEO786440:GEO786505 GOK786440:GOK786505 GYG786440:GYG786505 HIC786440:HIC786505 HRY786440:HRY786505 IBU786440:IBU786505 ILQ786440:ILQ786505 IVM786440:IVM786505 JFI786440:JFI786505 JPE786440:JPE786505 JZA786440:JZA786505 KIW786440:KIW786505 KSS786440:KSS786505 LCO786440:LCO786505 LMK786440:LMK786505 LWG786440:LWG786505 MGC786440:MGC786505 MPY786440:MPY786505 MZU786440:MZU786505 NJQ786440:NJQ786505 NTM786440:NTM786505 ODI786440:ODI786505 ONE786440:ONE786505 OXA786440:OXA786505 PGW786440:PGW786505 PQS786440:PQS786505 QAO786440:QAO786505 QKK786440:QKK786505 QUG786440:QUG786505 REC786440:REC786505 RNY786440:RNY786505 RXU786440:RXU786505 SHQ786440:SHQ786505 SRM786440:SRM786505 TBI786440:TBI786505 TLE786440:TLE786505 TVA786440:TVA786505 UEW786440:UEW786505 UOS786440:UOS786505 UYO786440:UYO786505 VIK786440:VIK786505 VSG786440:VSG786505 WCC786440:WCC786505 WLY786440:WLY786505 WVU786440:WVU786505 M851976:M852041 JI851976:JI852041 TE851976:TE852041 ADA851976:ADA852041 AMW851976:AMW852041 AWS851976:AWS852041 BGO851976:BGO852041 BQK851976:BQK852041 CAG851976:CAG852041 CKC851976:CKC852041 CTY851976:CTY852041 DDU851976:DDU852041 DNQ851976:DNQ852041 DXM851976:DXM852041 EHI851976:EHI852041 ERE851976:ERE852041 FBA851976:FBA852041 FKW851976:FKW852041 FUS851976:FUS852041 GEO851976:GEO852041 GOK851976:GOK852041 GYG851976:GYG852041 HIC851976:HIC852041 HRY851976:HRY852041 IBU851976:IBU852041 ILQ851976:ILQ852041 IVM851976:IVM852041 JFI851976:JFI852041 JPE851976:JPE852041 JZA851976:JZA852041 KIW851976:KIW852041 KSS851976:KSS852041 LCO851976:LCO852041 LMK851976:LMK852041 LWG851976:LWG852041 MGC851976:MGC852041 MPY851976:MPY852041 MZU851976:MZU852041 NJQ851976:NJQ852041 NTM851976:NTM852041 ODI851976:ODI852041 ONE851976:ONE852041 OXA851976:OXA852041 PGW851976:PGW852041 PQS851976:PQS852041 QAO851976:QAO852041 QKK851976:QKK852041 QUG851976:QUG852041 REC851976:REC852041 RNY851976:RNY852041 RXU851976:RXU852041 SHQ851976:SHQ852041 SRM851976:SRM852041 TBI851976:TBI852041 TLE851976:TLE852041 TVA851976:TVA852041 UEW851976:UEW852041 UOS851976:UOS852041 UYO851976:UYO852041 VIK851976:VIK852041 VSG851976:VSG852041 WCC851976:WCC852041 WLY851976:WLY852041 WVU851976:WVU852041 M917512:M917577 JI917512:JI917577 TE917512:TE917577 ADA917512:ADA917577 AMW917512:AMW917577 AWS917512:AWS917577 BGO917512:BGO917577 BQK917512:BQK917577 CAG917512:CAG917577 CKC917512:CKC917577 CTY917512:CTY917577 DDU917512:DDU917577 DNQ917512:DNQ917577 DXM917512:DXM917577 EHI917512:EHI917577 ERE917512:ERE917577 FBA917512:FBA917577 FKW917512:FKW917577 FUS917512:FUS917577 GEO917512:GEO917577 GOK917512:GOK917577 GYG917512:GYG917577 HIC917512:HIC917577 HRY917512:HRY917577 IBU917512:IBU917577 ILQ917512:ILQ917577 IVM917512:IVM917577 JFI917512:JFI917577 JPE917512:JPE917577 JZA917512:JZA917577 KIW917512:KIW917577 KSS917512:KSS917577 LCO917512:LCO917577 LMK917512:LMK917577 LWG917512:LWG917577 MGC917512:MGC917577 MPY917512:MPY917577 MZU917512:MZU917577 NJQ917512:NJQ917577 NTM917512:NTM917577 ODI917512:ODI917577 ONE917512:ONE917577 OXA917512:OXA917577 PGW917512:PGW917577 PQS917512:PQS917577 QAO917512:QAO917577 QKK917512:QKK917577 QUG917512:QUG917577 REC917512:REC917577 RNY917512:RNY917577 RXU917512:RXU917577 SHQ917512:SHQ917577 SRM917512:SRM917577 TBI917512:TBI917577 TLE917512:TLE917577 TVA917512:TVA917577 UEW917512:UEW917577 UOS917512:UOS917577 UYO917512:UYO917577 VIK917512:VIK917577 VSG917512:VSG917577 WCC917512:WCC917577 WLY917512:WLY917577 WVU917512:WVU917577 M983048:M983113 JI983048:JI983113 TE983048:TE983113 ADA983048:ADA983113 AMW983048:AMW983113 AWS983048:AWS983113 BGO983048:BGO983113 BQK983048:BQK983113 CAG983048:CAG983113 CKC983048:CKC983113 CTY983048:CTY983113 DDU983048:DDU983113 DNQ983048:DNQ983113 DXM983048:DXM983113 EHI983048:EHI983113 ERE983048:ERE983113 FBA983048:FBA983113 FKW983048:FKW983113 FUS983048:FUS983113 GEO983048:GEO983113 GOK983048:GOK983113 GYG983048:GYG983113 HIC983048:HIC983113 HRY983048:HRY983113 IBU983048:IBU983113 ILQ983048:ILQ983113 IVM983048:IVM983113 JFI983048:JFI983113 JPE983048:JPE983113 JZA983048:JZA983113 KIW983048:KIW983113 KSS983048:KSS983113 LCO983048:LCO983113 LMK983048:LMK983113 LWG983048:LWG983113 MGC983048:MGC983113 MPY983048:MPY983113 MZU983048:MZU983113 NJQ983048:NJQ983113 NTM983048:NTM983113 ODI983048:ODI983113 ONE983048:ONE983113 OXA983048:OXA983113 PGW983048:PGW983113 PQS983048:PQS983113 QAO983048:QAO983113 QKK983048:QKK983113 QUG983048:QUG983113 REC983048:REC983113 RNY983048:RNY983113 RXU983048:RXU983113 SHQ983048:SHQ983113 SRM983048:SRM983113 TBI983048:TBI983113 TLE983048:TLE983113 TVA983048:TVA983113 UEW983048:UEW983113 UOS983048:UOS983113 UYO983048:UYO983113 VIK983048:VIK983113 VSG983048:VSG983113 WCC983048:WCC983113 WLY983048:WLY983113 M28:M60 M71:M73 M67:M69 M3:M26" xr:uid="{865E4B1E-4CBA-41B7-B774-2AE5EA253E2E}">
      <formula1>$H$84:$H$87</formula1>
    </dataValidation>
    <dataValidation type="list" allowBlank="1" showInputMessage="1" showErrorMessage="1" sqref="M27 M61:M66 M70" xr:uid="{B8ECA5AF-140C-44BB-A5BF-5A346BF6E144}">
      <formula1>$H$79:$H$82</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41"/>
  <sheetViews>
    <sheetView zoomScale="90" zoomScaleNormal="90" workbookViewId="0">
      <selection activeCell="C18" sqref="C18"/>
    </sheetView>
  </sheetViews>
  <sheetFormatPr defaultColWidth="11.453125" defaultRowHeight="12.75" customHeight="1" x14ac:dyDescent="0.35"/>
  <cols>
    <col min="1" max="1" width="11.453125" style="101" customWidth="1"/>
    <col min="2" max="2" width="13.26953125" style="101" customWidth="1"/>
    <col min="3" max="3" width="84.453125" style="104" customWidth="1"/>
    <col min="4" max="4" width="41.453125" style="101" customWidth="1"/>
    <col min="5" max="14" width="11.453125" style="100"/>
    <col min="15" max="16384" width="11.453125" style="101"/>
  </cols>
  <sheetData>
    <row r="1" spans="1:14" ht="14.15" customHeight="1" x14ac:dyDescent="0.35">
      <c r="A1" s="303" t="s">
        <v>3675</v>
      </c>
      <c r="B1" s="304"/>
      <c r="C1" s="305"/>
      <c r="D1" s="304"/>
    </row>
    <row r="2" spans="1:14" s="102" customFormat="1" ht="12.75" customHeight="1" x14ac:dyDescent="0.35">
      <c r="A2" s="306" t="s">
        <v>3676</v>
      </c>
      <c r="B2" s="306" t="s">
        <v>3677</v>
      </c>
      <c r="C2" s="307" t="s">
        <v>3678</v>
      </c>
      <c r="D2" s="306" t="s">
        <v>3679</v>
      </c>
      <c r="E2" s="100"/>
      <c r="F2" s="100"/>
      <c r="G2" s="100"/>
      <c r="H2" s="100"/>
      <c r="I2" s="100"/>
      <c r="J2" s="100"/>
      <c r="K2" s="100"/>
      <c r="L2" s="100"/>
      <c r="M2" s="100"/>
      <c r="N2" s="100"/>
    </row>
    <row r="3" spans="1:14" ht="20.149999999999999" customHeight="1" x14ac:dyDescent="0.35">
      <c r="A3" s="308">
        <v>1</v>
      </c>
      <c r="B3" s="107">
        <v>41788</v>
      </c>
      <c r="C3" s="309" t="s">
        <v>3680</v>
      </c>
      <c r="D3" s="41" t="s">
        <v>3681</v>
      </c>
    </row>
    <row r="4" spans="1:14" ht="29.9" customHeight="1" x14ac:dyDescent="0.35">
      <c r="A4" s="308" t="s">
        <v>3682</v>
      </c>
      <c r="B4" s="107">
        <v>42454</v>
      </c>
      <c r="C4" s="310" t="s">
        <v>3683</v>
      </c>
      <c r="D4" s="41" t="s">
        <v>3681</v>
      </c>
    </row>
    <row r="5" spans="1:14" ht="24.75" customHeight="1" x14ac:dyDescent="0.35">
      <c r="A5" s="308">
        <v>2.1</v>
      </c>
      <c r="B5" s="107">
        <v>42766</v>
      </c>
      <c r="C5" s="118" t="s">
        <v>3684</v>
      </c>
      <c r="D5" s="41" t="s">
        <v>3681</v>
      </c>
    </row>
    <row r="6" spans="1:14" ht="20.149999999999999" customHeight="1" x14ac:dyDescent="0.35">
      <c r="A6" s="308">
        <v>2.1</v>
      </c>
      <c r="B6" s="107">
        <v>43008</v>
      </c>
      <c r="C6" s="118" t="s">
        <v>3685</v>
      </c>
      <c r="D6" s="41" t="s">
        <v>3681</v>
      </c>
    </row>
    <row r="7" spans="1:14" ht="30" customHeight="1" x14ac:dyDescent="0.35">
      <c r="A7" s="308">
        <v>2.1</v>
      </c>
      <c r="B7" s="107">
        <v>43131</v>
      </c>
      <c r="C7" s="118" t="s">
        <v>3686</v>
      </c>
      <c r="D7" s="41" t="s">
        <v>3681</v>
      </c>
    </row>
    <row r="8" spans="1:14" ht="16.5" customHeight="1" x14ac:dyDescent="0.35">
      <c r="A8" s="308">
        <v>2.1</v>
      </c>
      <c r="B8" s="107">
        <v>43373</v>
      </c>
      <c r="C8" s="118" t="s">
        <v>3687</v>
      </c>
      <c r="D8" s="41" t="s">
        <v>3681</v>
      </c>
    </row>
    <row r="9" spans="1:14" s="16" customFormat="1" ht="14.5" x14ac:dyDescent="0.35">
      <c r="A9" s="308">
        <v>2.1</v>
      </c>
      <c r="B9" s="107" t="s">
        <v>3688</v>
      </c>
      <c r="C9" s="108" t="s">
        <v>3685</v>
      </c>
      <c r="D9" s="41" t="s">
        <v>3681</v>
      </c>
    </row>
    <row r="10" spans="1:14" ht="12.75" customHeight="1" x14ac:dyDescent="0.35">
      <c r="A10" s="308">
        <v>2.2000000000000002</v>
      </c>
      <c r="B10" s="107" t="s">
        <v>3688</v>
      </c>
      <c r="C10" s="108" t="s">
        <v>3689</v>
      </c>
      <c r="D10" s="41" t="s">
        <v>3681</v>
      </c>
    </row>
    <row r="11" spans="1:14" s="16" customFormat="1" ht="14.5" x14ac:dyDescent="0.35">
      <c r="A11" s="308">
        <v>2.2999999999999998</v>
      </c>
      <c r="B11" s="107" t="s">
        <v>3690</v>
      </c>
      <c r="C11" s="108" t="s">
        <v>3685</v>
      </c>
      <c r="D11" s="41" t="s">
        <v>3681</v>
      </c>
    </row>
    <row r="12" spans="1:14" ht="12.75" customHeight="1" x14ac:dyDescent="0.35">
      <c r="A12" s="308">
        <v>3</v>
      </c>
      <c r="B12" s="107">
        <v>44104</v>
      </c>
      <c r="C12" s="108" t="s">
        <v>3691</v>
      </c>
      <c r="D12" s="41" t="s">
        <v>3681</v>
      </c>
    </row>
    <row r="13" spans="1:14" ht="41.25" customHeight="1" x14ac:dyDescent="0.35">
      <c r="A13" s="308">
        <v>4</v>
      </c>
      <c r="B13" s="107">
        <v>44286</v>
      </c>
      <c r="C13" s="108" t="s">
        <v>3692</v>
      </c>
      <c r="D13" s="41" t="s">
        <v>3681</v>
      </c>
    </row>
    <row r="14" spans="1:14" ht="25.5" customHeight="1" x14ac:dyDescent="0.35">
      <c r="A14" s="308">
        <v>4.0999999999999996</v>
      </c>
      <c r="B14" s="107">
        <v>44469</v>
      </c>
      <c r="C14" s="118" t="s">
        <v>3687</v>
      </c>
      <c r="D14" s="41" t="s">
        <v>3681</v>
      </c>
    </row>
    <row r="15" spans="1:14" ht="25.5" customHeight="1" x14ac:dyDescent="0.35">
      <c r="A15" s="308">
        <v>5</v>
      </c>
      <c r="B15" s="107" t="s">
        <v>3693</v>
      </c>
      <c r="C15" s="118" t="s">
        <v>3694</v>
      </c>
      <c r="D15" s="41" t="s">
        <v>3681</v>
      </c>
    </row>
    <row r="16" spans="1:14" ht="25.5" customHeight="1" x14ac:dyDescent="0.35">
      <c r="A16" s="308">
        <v>5.0999999999999996</v>
      </c>
      <c r="B16" s="107">
        <v>45016</v>
      </c>
      <c r="C16" s="118" t="s">
        <v>3695</v>
      </c>
      <c r="D16" s="41" t="s">
        <v>3681</v>
      </c>
    </row>
    <row r="17" spans="1:4" ht="25.5" customHeight="1" x14ac:dyDescent="0.35">
      <c r="A17" s="308">
        <v>5.0999999999999996</v>
      </c>
      <c r="B17" s="107">
        <v>45174</v>
      </c>
      <c r="C17" s="118" t="s">
        <v>3696</v>
      </c>
      <c r="D17" s="41" t="s">
        <v>3681</v>
      </c>
    </row>
    <row r="18" spans="1:4" ht="25.5" customHeight="1" x14ac:dyDescent="0.35">
      <c r="A18" s="308">
        <v>6</v>
      </c>
      <c r="B18" s="107" t="s">
        <v>3697</v>
      </c>
      <c r="C18" s="118" t="s">
        <v>3698</v>
      </c>
      <c r="D18" s="41" t="s">
        <v>3681</v>
      </c>
    </row>
    <row r="19" spans="1:4" ht="25.5" customHeight="1" x14ac:dyDescent="0.35">
      <c r="A19" s="108"/>
      <c r="B19" s="107"/>
      <c r="C19" s="118"/>
      <c r="D19" s="41"/>
    </row>
    <row r="20" spans="1:4" ht="25.5" customHeight="1" x14ac:dyDescent="0.35">
      <c r="A20" s="108"/>
      <c r="B20" s="107"/>
      <c r="C20" s="118"/>
      <c r="D20" s="41"/>
    </row>
    <row r="21" spans="1:4" ht="25.5" customHeight="1" x14ac:dyDescent="0.35">
      <c r="A21" s="108"/>
      <c r="B21" s="107"/>
      <c r="C21" s="118"/>
      <c r="D21" s="41"/>
    </row>
    <row r="22" spans="1:4" ht="25.5" customHeight="1" x14ac:dyDescent="0.35">
      <c r="A22" s="108"/>
      <c r="B22" s="107"/>
      <c r="C22" s="118"/>
      <c r="D22" s="41"/>
    </row>
    <row r="23" spans="1:4" ht="25.5" customHeight="1" x14ac:dyDescent="0.35">
      <c r="A23" s="108"/>
      <c r="B23" s="107"/>
      <c r="C23" s="118"/>
      <c r="D23" s="41"/>
    </row>
    <row r="24" spans="1:4" ht="25.5" customHeight="1" x14ac:dyDescent="0.35">
      <c r="A24" s="108"/>
      <c r="B24" s="107"/>
      <c r="C24" s="118"/>
      <c r="D24" s="41"/>
    </row>
    <row r="25" spans="1:4" ht="25.5" customHeight="1" x14ac:dyDescent="0.35">
      <c r="A25" s="108"/>
      <c r="B25" s="107"/>
      <c r="C25" s="118"/>
      <c r="D25" s="41"/>
    </row>
    <row r="26" spans="1:4" ht="25.5" customHeight="1" x14ac:dyDescent="0.35">
      <c r="A26" s="108"/>
      <c r="B26" s="107"/>
      <c r="C26" s="118"/>
      <c r="D26" s="41"/>
    </row>
    <row r="27" spans="1:4" ht="12.75" customHeight="1" x14ac:dyDescent="0.35">
      <c r="A27" s="100"/>
      <c r="B27" s="100"/>
      <c r="C27" s="103"/>
      <c r="D27" s="100"/>
    </row>
    <row r="28" spans="1:4" ht="12.75" customHeight="1" x14ac:dyDescent="0.35">
      <c r="A28" s="100"/>
      <c r="B28" s="100"/>
      <c r="C28" s="103"/>
      <c r="D28" s="100"/>
    </row>
    <row r="29" spans="1:4" ht="12.75" customHeight="1" x14ac:dyDescent="0.35">
      <c r="A29" s="100"/>
      <c r="B29" s="100"/>
      <c r="C29" s="103"/>
      <c r="D29" s="100"/>
    </row>
    <row r="30" spans="1:4" ht="12.75" customHeight="1" x14ac:dyDescent="0.35">
      <c r="A30" s="100"/>
      <c r="B30" s="100"/>
      <c r="C30" s="103"/>
      <c r="D30" s="100"/>
    </row>
    <row r="31" spans="1:4" ht="12.75" customHeight="1" x14ac:dyDescent="0.35">
      <c r="A31" s="100"/>
      <c r="B31" s="100"/>
      <c r="C31" s="103"/>
      <c r="D31" s="100"/>
    </row>
    <row r="32" spans="1:4" ht="12.75" customHeight="1" x14ac:dyDescent="0.35">
      <c r="A32" s="100"/>
      <c r="B32" s="100"/>
      <c r="C32" s="103"/>
      <c r="D32" s="100"/>
    </row>
    <row r="33" spans="1:4" ht="12.75" customHeight="1" x14ac:dyDescent="0.35">
      <c r="A33" s="100"/>
      <c r="B33" s="100"/>
      <c r="C33" s="103"/>
      <c r="D33" s="100"/>
    </row>
    <row r="34" spans="1:4" ht="12.75" customHeight="1" x14ac:dyDescent="0.35">
      <c r="A34" s="100"/>
      <c r="B34" s="100"/>
      <c r="C34" s="103"/>
      <c r="D34" s="100"/>
    </row>
    <row r="35" spans="1:4" ht="12.75" customHeight="1" x14ac:dyDescent="0.35">
      <c r="A35" s="100"/>
      <c r="B35" s="100"/>
      <c r="C35" s="103"/>
      <c r="D35" s="100"/>
    </row>
    <row r="36" spans="1:4" ht="12.75" customHeight="1" x14ac:dyDescent="0.35">
      <c r="A36" s="100"/>
      <c r="B36" s="100"/>
      <c r="C36" s="103"/>
      <c r="D36" s="100"/>
    </row>
    <row r="37" spans="1:4" ht="12.75" customHeight="1" x14ac:dyDescent="0.35">
      <c r="A37" s="100"/>
      <c r="B37" s="100"/>
      <c r="C37" s="103"/>
      <c r="D37" s="100"/>
    </row>
    <row r="38" spans="1:4" ht="12.75" customHeight="1" x14ac:dyDescent="0.35">
      <c r="A38" s="100"/>
      <c r="B38" s="100"/>
      <c r="C38" s="103"/>
      <c r="D38" s="100"/>
    </row>
    <row r="39" spans="1:4" ht="12.75" customHeight="1" x14ac:dyDescent="0.35">
      <c r="A39" s="100"/>
      <c r="B39" s="100"/>
      <c r="C39" s="103"/>
      <c r="D39" s="100"/>
    </row>
    <row r="40" spans="1:4" ht="12.75" customHeight="1" x14ac:dyDescent="0.35">
      <c r="A40" s="100"/>
      <c r="B40" s="100"/>
      <c r="C40" s="103"/>
      <c r="D40" s="100"/>
    </row>
    <row r="41" spans="1:4" ht="12.75" customHeight="1" x14ac:dyDescent="0.35">
      <c r="A41" s="100"/>
      <c r="B41" s="100"/>
      <c r="C41" s="103"/>
      <c r="D41" s="100"/>
    </row>
  </sheetData>
  <pageMargins left="0.7" right="0.7" top="0.75" bottom="0.75" header="0.3" footer="0.3"/>
  <pageSetup orientation="portrait" r:id="rId1"/>
  <ignoredErrors>
    <ignoredError sqref="A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13F28-D866-4072-A86A-ADBA7FAD6615}">
  <sheetPr>
    <pageSetUpPr fitToPage="1"/>
  </sheetPr>
  <dimension ref="A1:D15"/>
  <sheetViews>
    <sheetView showGridLines="0" zoomScaleNormal="100" workbookViewId="0">
      <pane ySplit="1" topLeftCell="A13" activePane="bottomLeft" state="frozen"/>
      <selection pane="bottomLeft" activeCell="B13" sqref="B13"/>
    </sheetView>
  </sheetViews>
  <sheetFormatPr defaultColWidth="8.7265625" defaultRowHeight="12.5" x14ac:dyDescent="0.25"/>
  <cols>
    <col min="1" max="1" width="8.81640625" style="189" customWidth="1"/>
    <col min="2" max="2" width="18.54296875" style="189" customWidth="1"/>
    <col min="3" max="3" width="103.453125" style="189" customWidth="1"/>
    <col min="4" max="4" width="22.453125" style="189" customWidth="1"/>
    <col min="5" max="16384" width="8.7265625" style="189"/>
  </cols>
  <sheetData>
    <row r="1" spans="1:4" ht="13" x14ac:dyDescent="0.3">
      <c r="A1" s="311" t="s">
        <v>3675</v>
      </c>
      <c r="B1" s="312"/>
      <c r="C1" s="312"/>
      <c r="D1" s="312"/>
    </row>
    <row r="2" spans="1:4" ht="12.65" customHeight="1" x14ac:dyDescent="0.25">
      <c r="A2" s="313" t="s">
        <v>3676</v>
      </c>
      <c r="B2" s="313" t="s">
        <v>3699</v>
      </c>
      <c r="C2" s="313" t="s">
        <v>3678</v>
      </c>
      <c r="D2" s="313" t="s">
        <v>3700</v>
      </c>
    </row>
    <row r="3" spans="1:4" ht="54.65" customHeight="1" x14ac:dyDescent="0.25">
      <c r="A3" s="314">
        <v>5</v>
      </c>
      <c r="B3" s="333" t="s">
        <v>166</v>
      </c>
      <c r="C3" s="333" t="s">
        <v>3701</v>
      </c>
      <c r="D3" s="315">
        <v>44834</v>
      </c>
    </row>
    <row r="4" spans="1:4" ht="25" x14ac:dyDescent="0.25">
      <c r="A4" s="314">
        <v>5</v>
      </c>
      <c r="B4" s="333" t="s">
        <v>3702</v>
      </c>
      <c r="C4" s="333" t="s">
        <v>3703</v>
      </c>
      <c r="D4" s="315">
        <v>44834</v>
      </c>
    </row>
    <row r="5" spans="1:4" ht="25" x14ac:dyDescent="0.25">
      <c r="A5" s="314">
        <v>5</v>
      </c>
      <c r="B5" s="333" t="s">
        <v>3704</v>
      </c>
      <c r="C5" s="333" t="s">
        <v>3705</v>
      </c>
      <c r="D5" s="315">
        <v>44834</v>
      </c>
    </row>
    <row r="6" spans="1:4" x14ac:dyDescent="0.25">
      <c r="A6" s="314">
        <v>5</v>
      </c>
      <c r="B6" s="333" t="s">
        <v>323</v>
      </c>
      <c r="C6" s="333" t="s">
        <v>3706</v>
      </c>
      <c r="D6" s="315">
        <v>44834</v>
      </c>
    </row>
    <row r="7" spans="1:4" x14ac:dyDescent="0.25">
      <c r="A7" s="314">
        <v>5</v>
      </c>
      <c r="B7" s="333" t="s">
        <v>497</v>
      </c>
      <c r="C7" s="333" t="s">
        <v>3707</v>
      </c>
      <c r="D7" s="315">
        <v>44834</v>
      </c>
    </row>
    <row r="8" spans="1:4" ht="45" customHeight="1" x14ac:dyDescent="0.25">
      <c r="A8" s="314">
        <v>5</v>
      </c>
      <c r="B8" s="333" t="s">
        <v>3708</v>
      </c>
      <c r="C8" s="333" t="s">
        <v>3709</v>
      </c>
      <c r="D8" s="315">
        <v>44834</v>
      </c>
    </row>
    <row r="9" spans="1:4" ht="25" x14ac:dyDescent="0.25">
      <c r="A9" s="314">
        <v>5</v>
      </c>
      <c r="B9" s="333" t="s">
        <v>3710</v>
      </c>
      <c r="C9" s="333" t="s">
        <v>3711</v>
      </c>
      <c r="D9" s="315">
        <v>44834</v>
      </c>
    </row>
    <row r="10" spans="1:4" ht="50" x14ac:dyDescent="0.25">
      <c r="A10" s="314">
        <v>5</v>
      </c>
      <c r="B10" s="333" t="s">
        <v>3712</v>
      </c>
      <c r="C10" s="333" t="s">
        <v>3713</v>
      </c>
      <c r="D10" s="315">
        <v>44834</v>
      </c>
    </row>
    <row r="11" spans="1:4" ht="25" x14ac:dyDescent="0.25">
      <c r="A11" s="314">
        <v>5</v>
      </c>
      <c r="B11" s="333" t="s">
        <v>3714</v>
      </c>
      <c r="C11" s="333" t="s">
        <v>3715</v>
      </c>
      <c r="D11" s="315">
        <v>44834</v>
      </c>
    </row>
    <row r="12" spans="1:4" x14ac:dyDescent="0.25">
      <c r="A12" s="314">
        <v>5</v>
      </c>
      <c r="B12" s="316" t="s">
        <v>1737</v>
      </c>
      <c r="C12" s="333" t="s">
        <v>3716</v>
      </c>
      <c r="D12" s="315">
        <v>44834</v>
      </c>
    </row>
    <row r="13" spans="1:4" ht="97" customHeight="1" x14ac:dyDescent="0.25">
      <c r="A13" s="314">
        <v>5.0999999999999996</v>
      </c>
      <c r="B13" s="333" t="s">
        <v>3717</v>
      </c>
      <c r="C13" s="333" t="s">
        <v>3718</v>
      </c>
      <c r="D13" s="315">
        <v>44834</v>
      </c>
    </row>
    <row r="14" spans="1:4" x14ac:dyDescent="0.25">
      <c r="A14" s="314">
        <v>6</v>
      </c>
      <c r="B14" s="333"/>
      <c r="C14" s="333"/>
      <c r="D14" s="315"/>
    </row>
    <row r="15" spans="1:4" x14ac:dyDescent="0.25">
      <c r="A15" s="314"/>
      <c r="B15" s="333"/>
      <c r="C15" s="333"/>
      <c r="D15" s="315"/>
    </row>
  </sheetData>
  <sheetProtection sort="0" autoFilter="0"/>
  <autoFilter ref="A2:D11" xr:uid="{79413F28-D866-4072-A86A-ADBA7FAD6615}"/>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U548"/>
  <sheetViews>
    <sheetView zoomScale="80" zoomScaleNormal="80" workbookViewId="0">
      <pane ySplit="1" topLeftCell="A92" activePane="bottomLeft" state="frozen"/>
      <selection pane="bottomLeft" sqref="A1:D548"/>
    </sheetView>
  </sheetViews>
  <sheetFormatPr defaultColWidth="9.1796875" defaultRowHeight="14.5" x14ac:dyDescent="0.35"/>
  <cols>
    <col min="1" max="1" width="10.54296875" style="16" customWidth="1"/>
    <col min="2" max="2" width="69.54296875" style="16" customWidth="1"/>
    <col min="3" max="3" width="9.26953125" style="16" customWidth="1"/>
    <col min="4" max="4" width="12.81640625" style="16" customWidth="1"/>
    <col min="5" max="5" width="9.1796875" style="16"/>
    <col min="6" max="21" width="9.1796875" style="105"/>
    <col min="22" max="16384" width="9.1796875" style="106"/>
  </cols>
  <sheetData>
    <row r="1" spans="1:4" x14ac:dyDescent="0.35">
      <c r="A1" s="334" t="s">
        <v>135</v>
      </c>
      <c r="B1" s="335" t="s">
        <v>127</v>
      </c>
      <c r="C1" s="335" t="s">
        <v>62</v>
      </c>
      <c r="D1" s="198">
        <v>45199</v>
      </c>
    </row>
    <row r="2" spans="1:4" ht="15.5" x14ac:dyDescent="0.35">
      <c r="A2" s="199" t="s">
        <v>3719</v>
      </c>
      <c r="B2" s="200" t="s">
        <v>3720</v>
      </c>
      <c r="C2" s="200">
        <v>6</v>
      </c>
      <c r="D2" s="197"/>
    </row>
    <row r="3" spans="1:4" ht="15.5" x14ac:dyDescent="0.35">
      <c r="A3" s="199" t="s">
        <v>1709</v>
      </c>
      <c r="B3" s="200" t="s">
        <v>3721</v>
      </c>
      <c r="C3" s="200">
        <v>4</v>
      </c>
      <c r="D3" s="197"/>
    </row>
    <row r="4" spans="1:4" ht="15.5" x14ac:dyDescent="0.35">
      <c r="A4" s="199" t="s">
        <v>3722</v>
      </c>
      <c r="B4" s="200" t="s">
        <v>3723</v>
      </c>
      <c r="C4" s="200">
        <v>1</v>
      </c>
      <c r="D4" s="197"/>
    </row>
    <row r="5" spans="1:4" ht="15.5" x14ac:dyDescent="0.35">
      <c r="A5" s="199" t="s">
        <v>3724</v>
      </c>
      <c r="B5" s="200" t="s">
        <v>3725</v>
      </c>
      <c r="C5" s="200">
        <v>2</v>
      </c>
      <c r="D5" s="197"/>
    </row>
    <row r="6" spans="1:4" ht="15.5" x14ac:dyDescent="0.35">
      <c r="A6" s="199" t="s">
        <v>3726</v>
      </c>
      <c r="B6" s="200" t="s">
        <v>3727</v>
      </c>
      <c r="C6" s="200">
        <v>2</v>
      </c>
      <c r="D6" s="197"/>
    </row>
    <row r="7" spans="1:4" ht="15.5" x14ac:dyDescent="0.35">
      <c r="A7" s="199" t="s">
        <v>3728</v>
      </c>
      <c r="B7" s="200" t="s">
        <v>3729</v>
      </c>
      <c r="C7" s="200">
        <v>4</v>
      </c>
      <c r="D7" s="197"/>
    </row>
    <row r="8" spans="1:4" ht="15.5" x14ac:dyDescent="0.35">
      <c r="A8" s="199" t="s">
        <v>3730</v>
      </c>
      <c r="B8" s="200" t="s">
        <v>3731</v>
      </c>
      <c r="C8" s="200">
        <v>2</v>
      </c>
      <c r="D8" s="197"/>
    </row>
    <row r="9" spans="1:4" ht="15.5" x14ac:dyDescent="0.35">
      <c r="A9" s="199" t="s">
        <v>3732</v>
      </c>
      <c r="B9" s="200" t="s">
        <v>3733</v>
      </c>
      <c r="C9" s="200">
        <v>5</v>
      </c>
      <c r="D9" s="197"/>
    </row>
    <row r="10" spans="1:4" ht="15.5" x14ac:dyDescent="0.35">
      <c r="A10" s="199" t="s">
        <v>3734</v>
      </c>
      <c r="B10" s="200" t="s">
        <v>3735</v>
      </c>
      <c r="C10" s="200">
        <v>5</v>
      </c>
      <c r="D10" s="197"/>
    </row>
    <row r="11" spans="1:4" ht="15.5" x14ac:dyDescent="0.35">
      <c r="A11" s="199" t="s">
        <v>1687</v>
      </c>
      <c r="B11" s="200" t="s">
        <v>3736</v>
      </c>
      <c r="C11" s="200">
        <v>5</v>
      </c>
      <c r="D11" s="197"/>
    </row>
    <row r="12" spans="1:4" ht="15.5" x14ac:dyDescent="0.35">
      <c r="A12" s="199" t="s">
        <v>3737</v>
      </c>
      <c r="B12" s="200" t="s">
        <v>3738</v>
      </c>
      <c r="C12" s="200">
        <v>2</v>
      </c>
      <c r="D12" s="197"/>
    </row>
    <row r="13" spans="1:4" ht="15.5" x14ac:dyDescent="0.35">
      <c r="A13" s="199" t="s">
        <v>910</v>
      </c>
      <c r="B13" s="200" t="s">
        <v>3739</v>
      </c>
      <c r="C13" s="200">
        <v>5</v>
      </c>
      <c r="D13" s="197"/>
    </row>
    <row r="14" spans="1:4" ht="15.5" x14ac:dyDescent="0.35">
      <c r="A14" s="199" t="s">
        <v>3740</v>
      </c>
      <c r="B14" s="200" t="s">
        <v>3741</v>
      </c>
      <c r="C14" s="200">
        <v>4</v>
      </c>
      <c r="D14" s="197"/>
    </row>
    <row r="15" spans="1:4" ht="15.5" x14ac:dyDescent="0.35">
      <c r="A15" s="199" t="s">
        <v>3742</v>
      </c>
      <c r="B15" s="200" t="s">
        <v>3743</v>
      </c>
      <c r="C15" s="200">
        <v>4</v>
      </c>
      <c r="D15" s="197"/>
    </row>
    <row r="16" spans="1:4" ht="15.5" x14ac:dyDescent="0.35">
      <c r="A16" s="199" t="s">
        <v>3744</v>
      </c>
      <c r="B16" s="200" t="s">
        <v>3745</v>
      </c>
      <c r="C16" s="200">
        <v>1</v>
      </c>
      <c r="D16" s="197"/>
    </row>
    <row r="17" spans="1:4" ht="15.5" x14ac:dyDescent="0.35">
      <c r="A17" s="199" t="s">
        <v>246</v>
      </c>
      <c r="B17" s="200" t="s">
        <v>3746</v>
      </c>
      <c r="C17" s="200">
        <v>5</v>
      </c>
      <c r="D17" s="197"/>
    </row>
    <row r="18" spans="1:4" ht="15.5" x14ac:dyDescent="0.35">
      <c r="A18" s="199" t="s">
        <v>2351</v>
      </c>
      <c r="B18" s="200" t="s">
        <v>3747</v>
      </c>
      <c r="C18" s="200">
        <v>8</v>
      </c>
      <c r="D18" s="197"/>
    </row>
    <row r="19" spans="1:4" ht="15.5" x14ac:dyDescent="0.35">
      <c r="A19" s="199" t="s">
        <v>3748</v>
      </c>
      <c r="B19" s="200" t="s">
        <v>3749</v>
      </c>
      <c r="C19" s="200">
        <v>1</v>
      </c>
      <c r="D19" s="197"/>
    </row>
    <row r="20" spans="1:4" ht="15.5" x14ac:dyDescent="0.35">
      <c r="A20" s="199" t="s">
        <v>3750</v>
      </c>
      <c r="B20" s="200" t="s">
        <v>3751</v>
      </c>
      <c r="C20" s="200">
        <v>8</v>
      </c>
      <c r="D20" s="197"/>
    </row>
    <row r="21" spans="1:4" ht="15.5" x14ac:dyDescent="0.35">
      <c r="A21" s="199" t="s">
        <v>3752</v>
      </c>
      <c r="B21" s="200" t="s">
        <v>3753</v>
      </c>
      <c r="C21" s="200">
        <v>6</v>
      </c>
      <c r="D21" s="197"/>
    </row>
    <row r="22" spans="1:4" ht="15.5" x14ac:dyDescent="0.35">
      <c r="A22" s="199" t="s">
        <v>3754</v>
      </c>
      <c r="B22" s="200" t="s">
        <v>3755</v>
      </c>
      <c r="C22" s="200">
        <v>7</v>
      </c>
      <c r="D22" s="197"/>
    </row>
    <row r="23" spans="1:4" ht="15.5" x14ac:dyDescent="0.35">
      <c r="A23" s="199" t="s">
        <v>3756</v>
      </c>
      <c r="B23" s="200" t="s">
        <v>3757</v>
      </c>
      <c r="C23" s="200">
        <v>7</v>
      </c>
      <c r="D23" s="197"/>
    </row>
    <row r="24" spans="1:4" ht="15.5" x14ac:dyDescent="0.35">
      <c r="A24" s="199" t="s">
        <v>3758</v>
      </c>
      <c r="B24" s="200" t="s">
        <v>3759</v>
      </c>
      <c r="C24" s="200">
        <v>7</v>
      </c>
      <c r="D24" s="197"/>
    </row>
    <row r="25" spans="1:4" ht="15.5" x14ac:dyDescent="0.35">
      <c r="A25" s="199" t="s">
        <v>3760</v>
      </c>
      <c r="B25" s="200" t="s">
        <v>3761</v>
      </c>
      <c r="C25" s="200">
        <v>5</v>
      </c>
      <c r="D25" s="197"/>
    </row>
    <row r="26" spans="1:4" ht="15.5" x14ac:dyDescent="0.35">
      <c r="A26" s="199" t="s">
        <v>3762</v>
      </c>
      <c r="B26" s="200" t="s">
        <v>3763</v>
      </c>
      <c r="C26" s="200">
        <v>5</v>
      </c>
      <c r="D26" s="197"/>
    </row>
    <row r="27" spans="1:4" ht="15.5" x14ac:dyDescent="0.35">
      <c r="A27" s="199" t="s">
        <v>3764</v>
      </c>
      <c r="B27" s="200" t="s">
        <v>3765</v>
      </c>
      <c r="C27" s="200">
        <v>5</v>
      </c>
      <c r="D27" s="197"/>
    </row>
    <row r="28" spans="1:4" ht="15.5" x14ac:dyDescent="0.35">
      <c r="A28" s="199" t="s">
        <v>3766</v>
      </c>
      <c r="B28" s="200" t="s">
        <v>3767</v>
      </c>
      <c r="C28" s="200">
        <v>6</v>
      </c>
      <c r="D28" s="197"/>
    </row>
    <row r="29" spans="1:4" ht="15.5" x14ac:dyDescent="0.35">
      <c r="A29" s="199" t="s">
        <v>714</v>
      </c>
      <c r="B29" s="200" t="s">
        <v>3768</v>
      </c>
      <c r="C29" s="200">
        <v>6</v>
      </c>
      <c r="D29" s="197"/>
    </row>
    <row r="30" spans="1:4" ht="15.5" x14ac:dyDescent="0.35">
      <c r="A30" s="199" t="s">
        <v>3769</v>
      </c>
      <c r="B30" s="200" t="s">
        <v>3770</v>
      </c>
      <c r="C30" s="200">
        <v>4</v>
      </c>
      <c r="D30" s="197"/>
    </row>
    <row r="31" spans="1:4" ht="15.5" x14ac:dyDescent="0.35">
      <c r="A31" s="199" t="s">
        <v>3771</v>
      </c>
      <c r="B31" s="200" t="s">
        <v>3772</v>
      </c>
      <c r="C31" s="200">
        <v>7</v>
      </c>
      <c r="D31" s="197"/>
    </row>
    <row r="32" spans="1:4" ht="15.5" x14ac:dyDescent="0.35">
      <c r="A32" s="199" t="s">
        <v>3773</v>
      </c>
      <c r="B32" s="200" t="s">
        <v>3774</v>
      </c>
      <c r="C32" s="200">
        <v>5</v>
      </c>
      <c r="D32" s="197"/>
    </row>
    <row r="33" spans="1:4" ht="15.5" x14ac:dyDescent="0.35">
      <c r="A33" s="199" t="s">
        <v>3775</v>
      </c>
      <c r="B33" s="200" t="s">
        <v>3776</v>
      </c>
      <c r="C33" s="200">
        <v>5</v>
      </c>
      <c r="D33" s="197"/>
    </row>
    <row r="34" spans="1:4" ht="15.5" x14ac:dyDescent="0.35">
      <c r="A34" s="199" t="s">
        <v>3777</v>
      </c>
      <c r="B34" s="200" t="s">
        <v>3778</v>
      </c>
      <c r="C34" s="200">
        <v>8</v>
      </c>
      <c r="D34" s="197"/>
    </row>
    <row r="35" spans="1:4" ht="15.5" x14ac:dyDescent="0.35">
      <c r="A35" s="199" t="s">
        <v>3779</v>
      </c>
      <c r="B35" s="200" t="s">
        <v>3780</v>
      </c>
      <c r="C35" s="200">
        <v>1</v>
      </c>
      <c r="D35" s="197"/>
    </row>
    <row r="36" spans="1:4" ht="15.5" x14ac:dyDescent="0.35">
      <c r="A36" s="199" t="s">
        <v>3781</v>
      </c>
      <c r="B36" s="200" t="s">
        <v>3782</v>
      </c>
      <c r="C36" s="200">
        <v>5</v>
      </c>
      <c r="D36" s="197"/>
    </row>
    <row r="37" spans="1:4" ht="15.5" x14ac:dyDescent="0.35">
      <c r="A37" s="199" t="s">
        <v>3783</v>
      </c>
      <c r="B37" s="200" t="s">
        <v>3784</v>
      </c>
      <c r="C37" s="200">
        <v>8</v>
      </c>
      <c r="D37" s="197"/>
    </row>
    <row r="38" spans="1:4" ht="15.5" x14ac:dyDescent="0.35">
      <c r="A38" s="199" t="s">
        <v>3785</v>
      </c>
      <c r="B38" s="200" t="s">
        <v>3786</v>
      </c>
      <c r="C38" s="200">
        <v>5</v>
      </c>
      <c r="D38" s="197"/>
    </row>
    <row r="39" spans="1:4" ht="15.5" x14ac:dyDescent="0.35">
      <c r="A39" s="199" t="s">
        <v>186</v>
      </c>
      <c r="B39" s="200" t="s">
        <v>3787</v>
      </c>
      <c r="C39" s="200">
        <v>5</v>
      </c>
      <c r="D39" s="197"/>
    </row>
    <row r="40" spans="1:4" ht="15.5" x14ac:dyDescent="0.35">
      <c r="A40" s="199" t="s">
        <v>2085</v>
      </c>
      <c r="B40" s="200" t="s">
        <v>3788</v>
      </c>
      <c r="C40" s="200">
        <v>2</v>
      </c>
      <c r="D40" s="197"/>
    </row>
    <row r="41" spans="1:4" ht="15.5" x14ac:dyDescent="0.35">
      <c r="A41" s="199" t="s">
        <v>3789</v>
      </c>
      <c r="B41" s="200" t="s">
        <v>3790</v>
      </c>
      <c r="C41" s="200">
        <v>4</v>
      </c>
      <c r="D41" s="197"/>
    </row>
    <row r="42" spans="1:4" ht="15.5" x14ac:dyDescent="0.35">
      <c r="A42" s="199" t="s">
        <v>3791</v>
      </c>
      <c r="B42" s="200" t="s">
        <v>3792</v>
      </c>
      <c r="C42" s="200">
        <v>5</v>
      </c>
      <c r="D42" s="197"/>
    </row>
    <row r="43" spans="1:4" ht="15.5" x14ac:dyDescent="0.35">
      <c r="A43" s="199" t="s">
        <v>1674</v>
      </c>
      <c r="B43" s="200" t="s">
        <v>3793</v>
      </c>
      <c r="C43" s="200">
        <v>5</v>
      </c>
      <c r="D43" s="197"/>
    </row>
    <row r="44" spans="1:4" ht="15.5" x14ac:dyDescent="0.35">
      <c r="A44" s="199" t="s">
        <v>3794</v>
      </c>
      <c r="B44" s="200" t="s">
        <v>3795</v>
      </c>
      <c r="C44" s="200">
        <v>6</v>
      </c>
      <c r="D44" s="197"/>
    </row>
    <row r="45" spans="1:4" ht="15.5" x14ac:dyDescent="0.35">
      <c r="A45" s="199" t="s">
        <v>437</v>
      </c>
      <c r="B45" s="200" t="s">
        <v>3796</v>
      </c>
      <c r="C45" s="200">
        <v>5</v>
      </c>
      <c r="D45" s="197"/>
    </row>
    <row r="46" spans="1:4" ht="15.5" x14ac:dyDescent="0.35">
      <c r="A46" s="199" t="s">
        <v>3797</v>
      </c>
      <c r="B46" s="200" t="s">
        <v>3798</v>
      </c>
      <c r="C46" s="200">
        <v>4</v>
      </c>
      <c r="D46" s="197"/>
    </row>
    <row r="47" spans="1:4" ht="15.5" x14ac:dyDescent="0.35">
      <c r="A47" s="199" t="s">
        <v>3799</v>
      </c>
      <c r="B47" s="200" t="s">
        <v>3800</v>
      </c>
      <c r="C47" s="200">
        <v>5</v>
      </c>
      <c r="D47" s="197"/>
    </row>
    <row r="48" spans="1:4" ht="15.5" x14ac:dyDescent="0.35">
      <c r="A48" s="199" t="s">
        <v>3801</v>
      </c>
      <c r="B48" s="200" t="s">
        <v>3802</v>
      </c>
      <c r="C48" s="200">
        <v>6</v>
      </c>
      <c r="D48" s="197"/>
    </row>
    <row r="49" spans="1:4" ht="15.5" x14ac:dyDescent="0.35">
      <c r="A49" s="199" t="s">
        <v>3803</v>
      </c>
      <c r="B49" s="200" t="s">
        <v>3804</v>
      </c>
      <c r="C49" s="200">
        <v>7</v>
      </c>
      <c r="D49" s="197"/>
    </row>
    <row r="50" spans="1:4" ht="15.5" x14ac:dyDescent="0.35">
      <c r="A50" s="199" t="s">
        <v>3805</v>
      </c>
      <c r="B50" s="200" t="s">
        <v>3806</v>
      </c>
      <c r="C50" s="200">
        <v>3</v>
      </c>
      <c r="D50" s="197"/>
    </row>
    <row r="51" spans="1:4" ht="15.5" x14ac:dyDescent="0.35">
      <c r="A51" s="199" t="s">
        <v>3807</v>
      </c>
      <c r="B51" s="200" t="s">
        <v>3808</v>
      </c>
      <c r="C51" s="200">
        <v>6</v>
      </c>
      <c r="D51" s="197"/>
    </row>
    <row r="52" spans="1:4" ht="15.5" x14ac:dyDescent="0.35">
      <c r="A52" s="199" t="s">
        <v>3809</v>
      </c>
      <c r="B52" s="200" t="s">
        <v>3810</v>
      </c>
      <c r="C52" s="200">
        <v>4</v>
      </c>
      <c r="D52" s="197"/>
    </row>
    <row r="53" spans="1:4" ht="15.5" x14ac:dyDescent="0.35">
      <c r="A53" s="199" t="s">
        <v>3811</v>
      </c>
      <c r="B53" s="200" t="s">
        <v>3812</v>
      </c>
      <c r="C53" s="200">
        <v>5</v>
      </c>
      <c r="D53" s="197"/>
    </row>
    <row r="54" spans="1:4" ht="15.5" x14ac:dyDescent="0.35">
      <c r="A54" s="199" t="s">
        <v>3813</v>
      </c>
      <c r="B54" s="200" t="s">
        <v>3814</v>
      </c>
      <c r="C54" s="200">
        <v>2</v>
      </c>
      <c r="D54" s="197"/>
    </row>
    <row r="55" spans="1:4" ht="15.5" x14ac:dyDescent="0.35">
      <c r="A55" s="199" t="s">
        <v>3815</v>
      </c>
      <c r="B55" s="200" t="s">
        <v>3816</v>
      </c>
      <c r="C55" s="200">
        <v>2</v>
      </c>
      <c r="D55" s="197"/>
    </row>
    <row r="56" spans="1:4" ht="15.5" x14ac:dyDescent="0.35">
      <c r="A56" s="199" t="s">
        <v>3817</v>
      </c>
      <c r="B56" s="200" t="s">
        <v>3818</v>
      </c>
      <c r="C56" s="200">
        <v>5</v>
      </c>
      <c r="D56" s="197"/>
    </row>
    <row r="57" spans="1:4" ht="15.5" x14ac:dyDescent="0.35">
      <c r="A57" s="199" t="s">
        <v>3819</v>
      </c>
      <c r="B57" s="200" t="s">
        <v>3820</v>
      </c>
      <c r="C57" s="200">
        <v>5</v>
      </c>
      <c r="D57" s="197"/>
    </row>
    <row r="58" spans="1:4" ht="31" x14ac:dyDescent="0.35">
      <c r="A58" s="199" t="s">
        <v>3821</v>
      </c>
      <c r="B58" s="200" t="s">
        <v>3822</v>
      </c>
      <c r="C58" s="200">
        <v>5</v>
      </c>
      <c r="D58" s="197"/>
    </row>
    <row r="59" spans="1:4" ht="15.5" x14ac:dyDescent="0.35">
      <c r="A59" s="199" t="s">
        <v>3823</v>
      </c>
      <c r="B59" s="200" t="s">
        <v>3824</v>
      </c>
      <c r="C59" s="200">
        <v>5</v>
      </c>
      <c r="D59" s="197"/>
    </row>
    <row r="60" spans="1:4" ht="15.5" x14ac:dyDescent="0.35">
      <c r="A60" s="199" t="s">
        <v>3825</v>
      </c>
      <c r="B60" s="200" t="s">
        <v>3826</v>
      </c>
      <c r="C60" s="200">
        <v>3</v>
      </c>
      <c r="D60" s="197"/>
    </row>
    <row r="61" spans="1:4" ht="15.5" x14ac:dyDescent="0.35">
      <c r="A61" s="199" t="s">
        <v>3827</v>
      </c>
      <c r="B61" s="200" t="s">
        <v>3828</v>
      </c>
      <c r="C61" s="200">
        <v>6</v>
      </c>
      <c r="D61" s="197"/>
    </row>
    <row r="62" spans="1:4" ht="15.5" x14ac:dyDescent="0.35">
      <c r="A62" s="199" t="s">
        <v>3829</v>
      </c>
      <c r="B62" s="200" t="s">
        <v>3830</v>
      </c>
      <c r="C62" s="200">
        <v>3</v>
      </c>
      <c r="D62" s="197"/>
    </row>
    <row r="63" spans="1:4" ht="15.5" x14ac:dyDescent="0.35">
      <c r="A63" s="199" t="s">
        <v>3831</v>
      </c>
      <c r="B63" s="200" t="s">
        <v>3832</v>
      </c>
      <c r="C63" s="200">
        <v>4</v>
      </c>
      <c r="D63" s="197"/>
    </row>
    <row r="64" spans="1:4" ht="31" x14ac:dyDescent="0.35">
      <c r="A64" s="199" t="s">
        <v>341</v>
      </c>
      <c r="B64" s="200" t="s">
        <v>3833</v>
      </c>
      <c r="C64" s="200">
        <v>3</v>
      </c>
      <c r="D64" s="197"/>
    </row>
    <row r="65" spans="1:4" ht="15.5" x14ac:dyDescent="0.35">
      <c r="A65" s="199" t="s">
        <v>3834</v>
      </c>
      <c r="B65" s="200" t="s">
        <v>3835</v>
      </c>
      <c r="C65" s="200">
        <v>3</v>
      </c>
      <c r="D65" s="197"/>
    </row>
    <row r="66" spans="1:4" ht="31" x14ac:dyDescent="0.35">
      <c r="A66" s="199" t="s">
        <v>3836</v>
      </c>
      <c r="B66" s="200" t="s">
        <v>3837</v>
      </c>
      <c r="C66" s="200">
        <v>6</v>
      </c>
      <c r="D66" s="197"/>
    </row>
    <row r="67" spans="1:4" ht="15.5" x14ac:dyDescent="0.35">
      <c r="A67" s="199" t="s">
        <v>3838</v>
      </c>
      <c r="B67" s="200" t="s">
        <v>3839</v>
      </c>
      <c r="C67" s="200">
        <v>6</v>
      </c>
      <c r="D67" s="197"/>
    </row>
    <row r="68" spans="1:4" ht="31" x14ac:dyDescent="0.35">
      <c r="A68" s="199" t="s">
        <v>3840</v>
      </c>
      <c r="B68" s="200" t="s">
        <v>3841</v>
      </c>
      <c r="C68" s="200">
        <v>5</v>
      </c>
      <c r="D68" s="197"/>
    </row>
    <row r="69" spans="1:4" ht="15.5" x14ac:dyDescent="0.35">
      <c r="A69" s="199" t="s">
        <v>3842</v>
      </c>
      <c r="B69" s="200" t="s">
        <v>3843</v>
      </c>
      <c r="C69" s="200">
        <v>3</v>
      </c>
      <c r="D69" s="197"/>
    </row>
    <row r="70" spans="1:4" ht="15.5" x14ac:dyDescent="0.35">
      <c r="A70" s="199" t="s">
        <v>3844</v>
      </c>
      <c r="B70" s="200" t="s">
        <v>3738</v>
      </c>
      <c r="C70" s="200">
        <v>2</v>
      </c>
      <c r="D70" s="197"/>
    </row>
    <row r="71" spans="1:4" ht="15.5" x14ac:dyDescent="0.35">
      <c r="A71" s="199" t="s">
        <v>3845</v>
      </c>
      <c r="B71" s="200" t="s">
        <v>3846</v>
      </c>
      <c r="C71" s="200">
        <v>3</v>
      </c>
      <c r="D71" s="197"/>
    </row>
    <row r="72" spans="1:4" ht="15.5" x14ac:dyDescent="0.35">
      <c r="A72" s="199" t="s">
        <v>3847</v>
      </c>
      <c r="B72" s="200" t="s">
        <v>3848</v>
      </c>
      <c r="C72" s="200">
        <v>3</v>
      </c>
      <c r="D72" s="197"/>
    </row>
    <row r="73" spans="1:4" ht="15.5" x14ac:dyDescent="0.35">
      <c r="A73" s="199" t="s">
        <v>3849</v>
      </c>
      <c r="B73" s="200" t="s">
        <v>3850</v>
      </c>
      <c r="C73" s="200">
        <v>3</v>
      </c>
      <c r="D73" s="197"/>
    </row>
    <row r="74" spans="1:4" ht="15.5" x14ac:dyDescent="0.35">
      <c r="A74" s="199" t="s">
        <v>799</v>
      </c>
      <c r="B74" s="200" t="s">
        <v>3851</v>
      </c>
      <c r="C74" s="200">
        <v>5</v>
      </c>
      <c r="D74" s="197"/>
    </row>
    <row r="75" spans="1:4" ht="15.5" x14ac:dyDescent="0.35">
      <c r="A75" s="199" t="s">
        <v>3852</v>
      </c>
      <c r="B75" s="200" t="s">
        <v>3853</v>
      </c>
      <c r="C75" s="200">
        <v>3</v>
      </c>
      <c r="D75" s="197"/>
    </row>
    <row r="76" spans="1:4" ht="15.5" x14ac:dyDescent="0.35">
      <c r="A76" s="199" t="s">
        <v>825</v>
      </c>
      <c r="B76" s="200" t="s">
        <v>3854</v>
      </c>
      <c r="C76" s="200">
        <v>6</v>
      </c>
      <c r="D76" s="197"/>
    </row>
    <row r="77" spans="1:4" ht="15.5" x14ac:dyDescent="0.35">
      <c r="A77" s="199" t="s">
        <v>3855</v>
      </c>
      <c r="B77" s="200" t="s">
        <v>3856</v>
      </c>
      <c r="C77" s="200">
        <v>5</v>
      </c>
      <c r="D77" s="197"/>
    </row>
    <row r="78" spans="1:4" ht="15.5" x14ac:dyDescent="0.35">
      <c r="A78" s="199" t="s">
        <v>3857</v>
      </c>
      <c r="B78" s="200" t="s">
        <v>3858</v>
      </c>
      <c r="C78" s="200">
        <v>4</v>
      </c>
      <c r="D78" s="197"/>
    </row>
    <row r="79" spans="1:4" ht="15.5" x14ac:dyDescent="0.35">
      <c r="A79" s="199" t="s">
        <v>3859</v>
      </c>
      <c r="B79" s="200" t="s">
        <v>3860</v>
      </c>
      <c r="C79" s="200">
        <v>4</v>
      </c>
      <c r="D79" s="197"/>
    </row>
    <row r="80" spans="1:4" ht="15.5" x14ac:dyDescent="0.35">
      <c r="A80" s="199" t="s">
        <v>3861</v>
      </c>
      <c r="B80" s="200" t="s">
        <v>3862</v>
      </c>
      <c r="C80" s="200">
        <v>4</v>
      </c>
      <c r="D80" s="197"/>
    </row>
    <row r="81" spans="1:4" ht="15.5" x14ac:dyDescent="0.35">
      <c r="A81" s="199" t="s">
        <v>3863</v>
      </c>
      <c r="B81" s="200" t="s">
        <v>3864</v>
      </c>
      <c r="C81" s="200">
        <v>7</v>
      </c>
      <c r="D81" s="197"/>
    </row>
    <row r="82" spans="1:4" ht="15.5" x14ac:dyDescent="0.35">
      <c r="A82" s="199" t="s">
        <v>1185</v>
      </c>
      <c r="B82" s="200" t="s">
        <v>3865</v>
      </c>
      <c r="C82" s="200">
        <v>6</v>
      </c>
      <c r="D82" s="197"/>
    </row>
    <row r="83" spans="1:4" ht="15.5" x14ac:dyDescent="0.35">
      <c r="A83" s="199" t="s">
        <v>3866</v>
      </c>
      <c r="B83" s="200" t="s">
        <v>3867</v>
      </c>
      <c r="C83" s="200">
        <v>5</v>
      </c>
      <c r="D83" s="197"/>
    </row>
    <row r="84" spans="1:4" ht="15.5" x14ac:dyDescent="0.35">
      <c r="A84" s="199" t="s">
        <v>2488</v>
      </c>
      <c r="B84" s="200" t="s">
        <v>3868</v>
      </c>
      <c r="C84" s="200">
        <v>3</v>
      </c>
      <c r="D84" s="197"/>
    </row>
    <row r="85" spans="1:4" ht="15.5" x14ac:dyDescent="0.35">
      <c r="A85" s="199" t="s">
        <v>3869</v>
      </c>
      <c r="B85" s="200" t="s">
        <v>3870</v>
      </c>
      <c r="C85" s="200">
        <v>5</v>
      </c>
      <c r="D85" s="197"/>
    </row>
    <row r="86" spans="1:4" ht="15.5" x14ac:dyDescent="0.35">
      <c r="A86" s="199" t="s">
        <v>3871</v>
      </c>
      <c r="B86" s="200" t="s">
        <v>3872</v>
      </c>
      <c r="C86" s="200">
        <v>4</v>
      </c>
      <c r="D86" s="197"/>
    </row>
    <row r="87" spans="1:4" ht="15.5" x14ac:dyDescent="0.35">
      <c r="A87" s="199" t="s">
        <v>628</v>
      </c>
      <c r="B87" s="200" t="s">
        <v>3873</v>
      </c>
      <c r="C87" s="200">
        <v>2</v>
      </c>
      <c r="D87" s="197"/>
    </row>
    <row r="88" spans="1:4" ht="15.5" x14ac:dyDescent="0.35">
      <c r="A88" s="199" t="s">
        <v>1266</v>
      </c>
      <c r="B88" s="200" t="s">
        <v>3874</v>
      </c>
      <c r="C88" s="200">
        <v>4</v>
      </c>
      <c r="D88" s="197"/>
    </row>
    <row r="89" spans="1:4" ht="15.5" x14ac:dyDescent="0.35">
      <c r="A89" s="199" t="s">
        <v>3875</v>
      </c>
      <c r="B89" s="200" t="s">
        <v>3876</v>
      </c>
      <c r="C89" s="200">
        <v>4</v>
      </c>
      <c r="D89" s="197"/>
    </row>
    <row r="90" spans="1:4" ht="15.5" x14ac:dyDescent="0.35">
      <c r="A90" s="199" t="s">
        <v>447</v>
      </c>
      <c r="B90" s="200" t="s">
        <v>448</v>
      </c>
      <c r="C90" s="200">
        <v>4</v>
      </c>
      <c r="D90" s="197"/>
    </row>
    <row r="91" spans="1:4" ht="15.5" x14ac:dyDescent="0.35">
      <c r="A91" s="199" t="s">
        <v>3877</v>
      </c>
      <c r="B91" s="200" t="s">
        <v>3738</v>
      </c>
      <c r="C91" s="200">
        <v>2</v>
      </c>
      <c r="D91" s="197"/>
    </row>
    <row r="92" spans="1:4" ht="15.5" x14ac:dyDescent="0.35">
      <c r="A92" s="199" t="s">
        <v>607</v>
      </c>
      <c r="B92" s="200" t="s">
        <v>3878</v>
      </c>
      <c r="C92" s="200">
        <v>3</v>
      </c>
      <c r="D92" s="197"/>
    </row>
    <row r="93" spans="1:4" ht="15.5" x14ac:dyDescent="0.35">
      <c r="A93" s="199" t="s">
        <v>459</v>
      </c>
      <c r="B93" s="200" t="s">
        <v>3879</v>
      </c>
      <c r="C93" s="200">
        <v>6</v>
      </c>
      <c r="D93" s="197"/>
    </row>
    <row r="94" spans="1:4" ht="15.5" x14ac:dyDescent="0.35">
      <c r="A94" s="199" t="s">
        <v>3880</v>
      </c>
      <c r="B94" s="200" t="s">
        <v>3881</v>
      </c>
      <c r="C94" s="200">
        <v>3</v>
      </c>
      <c r="D94" s="197"/>
    </row>
    <row r="95" spans="1:4" ht="15.5" x14ac:dyDescent="0.35">
      <c r="A95" s="199" t="s">
        <v>3882</v>
      </c>
      <c r="B95" s="200" t="s">
        <v>3883</v>
      </c>
      <c r="C95" s="200">
        <v>6</v>
      </c>
      <c r="D95" s="197"/>
    </row>
    <row r="96" spans="1:4" ht="15.5" x14ac:dyDescent="0.35">
      <c r="A96" s="199" t="s">
        <v>3884</v>
      </c>
      <c r="B96" s="200" t="s">
        <v>3885</v>
      </c>
      <c r="C96" s="200">
        <v>5</v>
      </c>
      <c r="D96" s="197"/>
    </row>
    <row r="97" spans="1:4" ht="15.5" x14ac:dyDescent="0.35">
      <c r="A97" s="199" t="s">
        <v>329</v>
      </c>
      <c r="B97" s="200" t="s">
        <v>3886</v>
      </c>
      <c r="C97" s="200">
        <v>5</v>
      </c>
      <c r="D97" s="197"/>
    </row>
    <row r="98" spans="1:4" ht="15.5" x14ac:dyDescent="0.35">
      <c r="A98" s="199" t="s">
        <v>409</v>
      </c>
      <c r="B98" s="200" t="s">
        <v>3887</v>
      </c>
      <c r="C98" s="200">
        <v>5</v>
      </c>
      <c r="D98" s="197"/>
    </row>
    <row r="99" spans="1:4" ht="15.5" x14ac:dyDescent="0.35">
      <c r="A99" s="199" t="s">
        <v>3888</v>
      </c>
      <c r="B99" s="200" t="s">
        <v>3889</v>
      </c>
      <c r="C99" s="200">
        <v>3</v>
      </c>
      <c r="D99" s="197"/>
    </row>
    <row r="100" spans="1:4" ht="15.5" x14ac:dyDescent="0.35">
      <c r="A100" s="199" t="s">
        <v>3890</v>
      </c>
      <c r="B100" s="200" t="s">
        <v>3891</v>
      </c>
      <c r="C100" s="200">
        <v>5</v>
      </c>
      <c r="D100" s="197"/>
    </row>
    <row r="101" spans="1:4" ht="15.5" x14ac:dyDescent="0.35">
      <c r="A101" s="199" t="s">
        <v>3892</v>
      </c>
      <c r="B101" s="200" t="s">
        <v>3893</v>
      </c>
      <c r="C101" s="200">
        <v>2</v>
      </c>
      <c r="D101" s="197"/>
    </row>
    <row r="102" spans="1:4" ht="15.5" x14ac:dyDescent="0.35">
      <c r="A102" s="199" t="s">
        <v>3894</v>
      </c>
      <c r="B102" s="200" t="s">
        <v>3895</v>
      </c>
      <c r="C102" s="200">
        <v>5</v>
      </c>
      <c r="D102" s="197"/>
    </row>
    <row r="103" spans="1:4" ht="15.5" x14ac:dyDescent="0.35">
      <c r="A103" s="199" t="s">
        <v>288</v>
      </c>
      <c r="B103" s="200" t="s">
        <v>3896</v>
      </c>
      <c r="C103" s="200">
        <v>4</v>
      </c>
      <c r="D103" s="197"/>
    </row>
    <row r="104" spans="1:4" ht="15.5" x14ac:dyDescent="0.35">
      <c r="A104" s="199" t="s">
        <v>3897</v>
      </c>
      <c r="B104" s="200" t="s">
        <v>3898</v>
      </c>
      <c r="C104" s="200">
        <v>2</v>
      </c>
      <c r="D104" s="197"/>
    </row>
    <row r="105" spans="1:4" ht="15.5" x14ac:dyDescent="0.35">
      <c r="A105" s="199" t="s">
        <v>3899</v>
      </c>
      <c r="B105" s="200" t="s">
        <v>3900</v>
      </c>
      <c r="C105" s="200">
        <v>2</v>
      </c>
      <c r="D105" s="197"/>
    </row>
    <row r="106" spans="1:4" ht="15.5" x14ac:dyDescent="0.35">
      <c r="A106" s="199" t="s">
        <v>319</v>
      </c>
      <c r="B106" s="200" t="s">
        <v>3901</v>
      </c>
      <c r="C106" s="200">
        <v>4</v>
      </c>
      <c r="D106" s="197"/>
    </row>
    <row r="107" spans="1:4" ht="31" x14ac:dyDescent="0.35">
      <c r="A107" s="199" t="s">
        <v>3902</v>
      </c>
      <c r="B107" s="200" t="s">
        <v>3903</v>
      </c>
      <c r="C107" s="200">
        <v>5</v>
      </c>
      <c r="D107" s="197"/>
    </row>
    <row r="108" spans="1:4" ht="15.5" x14ac:dyDescent="0.35">
      <c r="A108" s="199" t="s">
        <v>3904</v>
      </c>
      <c r="B108" s="200" t="s">
        <v>3905</v>
      </c>
      <c r="C108" s="200">
        <v>4</v>
      </c>
      <c r="D108" s="197"/>
    </row>
    <row r="109" spans="1:4" ht="15.5" x14ac:dyDescent="0.35">
      <c r="A109" s="199" t="s">
        <v>3906</v>
      </c>
      <c r="B109" s="200" t="s">
        <v>3907</v>
      </c>
      <c r="C109" s="200">
        <v>4</v>
      </c>
      <c r="D109" s="197"/>
    </row>
    <row r="110" spans="1:4" ht="15.5" x14ac:dyDescent="0.35">
      <c r="A110" s="199" t="s">
        <v>3908</v>
      </c>
      <c r="B110" s="200" t="s">
        <v>3738</v>
      </c>
      <c r="C110" s="200">
        <v>2</v>
      </c>
      <c r="D110" s="197"/>
    </row>
    <row r="111" spans="1:4" ht="15.5" x14ac:dyDescent="0.35">
      <c r="A111" s="199" t="s">
        <v>3909</v>
      </c>
      <c r="B111" s="200" t="s">
        <v>3910</v>
      </c>
      <c r="C111" s="200">
        <v>4</v>
      </c>
      <c r="D111" s="197"/>
    </row>
    <row r="112" spans="1:4" ht="15.5" x14ac:dyDescent="0.35">
      <c r="A112" s="199" t="s">
        <v>3911</v>
      </c>
      <c r="B112" s="200" t="s">
        <v>3912</v>
      </c>
      <c r="C112" s="200">
        <v>5</v>
      </c>
      <c r="D112" s="197"/>
    </row>
    <row r="113" spans="1:4" ht="15.5" x14ac:dyDescent="0.35">
      <c r="A113" s="199" t="s">
        <v>3913</v>
      </c>
      <c r="B113" s="200" t="s">
        <v>3914</v>
      </c>
      <c r="C113" s="200">
        <v>2</v>
      </c>
      <c r="D113" s="197"/>
    </row>
    <row r="114" spans="1:4" ht="15.5" x14ac:dyDescent="0.35">
      <c r="A114" s="199" t="s">
        <v>3915</v>
      </c>
      <c r="B114" s="200" t="s">
        <v>3916</v>
      </c>
      <c r="C114" s="200">
        <v>5</v>
      </c>
      <c r="D114" s="197"/>
    </row>
    <row r="115" spans="1:4" ht="15.5" x14ac:dyDescent="0.35">
      <c r="A115" s="199" t="s">
        <v>3917</v>
      </c>
      <c r="B115" s="200" t="s">
        <v>3918</v>
      </c>
      <c r="C115" s="200">
        <v>6</v>
      </c>
      <c r="D115" s="197"/>
    </row>
    <row r="116" spans="1:4" ht="15.5" x14ac:dyDescent="0.35">
      <c r="A116" s="199" t="s">
        <v>3919</v>
      </c>
      <c r="B116" s="200" t="s">
        <v>3920</v>
      </c>
      <c r="C116" s="200">
        <v>4</v>
      </c>
      <c r="D116" s="197"/>
    </row>
    <row r="117" spans="1:4" ht="15.5" x14ac:dyDescent="0.35">
      <c r="A117" s="199" t="s">
        <v>3921</v>
      </c>
      <c r="B117" s="200" t="s">
        <v>3922</v>
      </c>
      <c r="C117" s="200">
        <v>5</v>
      </c>
      <c r="D117" s="197"/>
    </row>
    <row r="118" spans="1:4" ht="15.5" x14ac:dyDescent="0.35">
      <c r="A118" s="199" t="s">
        <v>3923</v>
      </c>
      <c r="B118" s="200" t="s">
        <v>3924</v>
      </c>
      <c r="C118" s="200">
        <v>4</v>
      </c>
      <c r="D118" s="197"/>
    </row>
    <row r="119" spans="1:4" ht="15.5" x14ac:dyDescent="0.35">
      <c r="A119" s="199" t="s">
        <v>3925</v>
      </c>
      <c r="B119" s="200" t="s">
        <v>3926</v>
      </c>
      <c r="C119" s="200">
        <v>2</v>
      </c>
      <c r="D119" s="197"/>
    </row>
    <row r="120" spans="1:4" ht="15.5" x14ac:dyDescent="0.35">
      <c r="A120" s="199" t="s">
        <v>3927</v>
      </c>
      <c r="B120" s="200" t="s">
        <v>3928</v>
      </c>
      <c r="C120" s="200">
        <v>2</v>
      </c>
      <c r="D120" s="197"/>
    </row>
    <row r="121" spans="1:4" ht="15.5" x14ac:dyDescent="0.35">
      <c r="A121" s="199" t="s">
        <v>3929</v>
      </c>
      <c r="B121" s="200" t="s">
        <v>3930</v>
      </c>
      <c r="C121" s="200">
        <v>3</v>
      </c>
      <c r="D121" s="197"/>
    </row>
    <row r="122" spans="1:4" ht="15.5" x14ac:dyDescent="0.35">
      <c r="A122" s="199" t="s">
        <v>3931</v>
      </c>
      <c r="B122" s="200" t="s">
        <v>3932</v>
      </c>
      <c r="C122" s="200">
        <v>3</v>
      </c>
      <c r="D122" s="197"/>
    </row>
    <row r="123" spans="1:4" ht="15.5" x14ac:dyDescent="0.35">
      <c r="A123" s="199" t="s">
        <v>3933</v>
      </c>
      <c r="B123" s="200" t="s">
        <v>3934</v>
      </c>
      <c r="C123" s="200">
        <v>5</v>
      </c>
      <c r="D123" s="197"/>
    </row>
    <row r="124" spans="1:4" ht="15.5" x14ac:dyDescent="0.35">
      <c r="A124" s="199" t="s">
        <v>3935</v>
      </c>
      <c r="B124" s="200" t="s">
        <v>3936</v>
      </c>
      <c r="C124" s="200">
        <v>4</v>
      </c>
      <c r="D124" s="197"/>
    </row>
    <row r="125" spans="1:4" ht="15.5" x14ac:dyDescent="0.35">
      <c r="A125" s="199" t="s">
        <v>3937</v>
      </c>
      <c r="B125" s="200" t="s">
        <v>3938</v>
      </c>
      <c r="C125" s="200">
        <v>6</v>
      </c>
      <c r="D125" s="197"/>
    </row>
    <row r="126" spans="1:4" ht="15.5" x14ac:dyDescent="0.35">
      <c r="A126" s="199" t="s">
        <v>3939</v>
      </c>
      <c r="B126" s="200" t="s">
        <v>3940</v>
      </c>
      <c r="C126" s="200">
        <v>6</v>
      </c>
      <c r="D126" s="197"/>
    </row>
    <row r="127" spans="1:4" ht="15.5" x14ac:dyDescent="0.35">
      <c r="A127" s="199" t="s">
        <v>3941</v>
      </c>
      <c r="B127" s="200" t="s">
        <v>3942</v>
      </c>
      <c r="C127" s="200">
        <v>6</v>
      </c>
      <c r="D127" s="197"/>
    </row>
    <row r="128" spans="1:4" ht="31" x14ac:dyDescent="0.35">
      <c r="A128" s="199" t="s">
        <v>3943</v>
      </c>
      <c r="B128" s="200" t="s">
        <v>3944</v>
      </c>
      <c r="C128" s="200">
        <v>5</v>
      </c>
      <c r="D128" s="197"/>
    </row>
    <row r="129" spans="1:4" ht="15.5" x14ac:dyDescent="0.35">
      <c r="A129" s="199" t="s">
        <v>3945</v>
      </c>
      <c r="B129" s="200" t="s">
        <v>3946</v>
      </c>
      <c r="C129" s="200">
        <v>5</v>
      </c>
      <c r="D129" s="197"/>
    </row>
    <row r="130" spans="1:4" ht="15.5" x14ac:dyDescent="0.35">
      <c r="A130" s="199" t="s">
        <v>3947</v>
      </c>
      <c r="B130" s="200" t="s">
        <v>3948</v>
      </c>
      <c r="C130" s="200">
        <v>3</v>
      </c>
      <c r="D130" s="197"/>
    </row>
    <row r="131" spans="1:4" ht="15.5" x14ac:dyDescent="0.35">
      <c r="A131" s="199" t="s">
        <v>749</v>
      </c>
      <c r="B131" s="200" t="s">
        <v>3949</v>
      </c>
      <c r="C131" s="200">
        <v>5</v>
      </c>
      <c r="D131" s="197"/>
    </row>
    <row r="132" spans="1:4" ht="15.5" x14ac:dyDescent="0.35">
      <c r="A132" s="199" t="s">
        <v>3950</v>
      </c>
      <c r="B132" s="200" t="s">
        <v>3738</v>
      </c>
      <c r="C132" s="200">
        <v>2</v>
      </c>
      <c r="D132" s="197"/>
    </row>
    <row r="133" spans="1:4" ht="15.5" x14ac:dyDescent="0.35">
      <c r="A133" s="199" t="s">
        <v>1352</v>
      </c>
      <c r="B133" s="200" t="s">
        <v>3951</v>
      </c>
      <c r="C133" s="200">
        <v>4</v>
      </c>
      <c r="D133" s="197"/>
    </row>
    <row r="134" spans="1:4" ht="15.5" x14ac:dyDescent="0.35">
      <c r="A134" s="199" t="s">
        <v>3952</v>
      </c>
      <c r="B134" s="200" t="s">
        <v>3953</v>
      </c>
      <c r="C134" s="200">
        <v>1</v>
      </c>
      <c r="D134" s="197"/>
    </row>
    <row r="135" spans="1:4" ht="15.5" x14ac:dyDescent="0.35">
      <c r="A135" s="199" t="s">
        <v>3954</v>
      </c>
      <c r="B135" s="200" t="s">
        <v>3955</v>
      </c>
      <c r="C135" s="200">
        <v>6</v>
      </c>
      <c r="D135" s="197"/>
    </row>
    <row r="136" spans="1:4" ht="15.5" x14ac:dyDescent="0.35">
      <c r="A136" s="199" t="s">
        <v>3956</v>
      </c>
      <c r="B136" s="200" t="s">
        <v>3957</v>
      </c>
      <c r="C136" s="200">
        <v>5</v>
      </c>
      <c r="D136" s="197"/>
    </row>
    <row r="137" spans="1:4" ht="15.5" x14ac:dyDescent="0.35">
      <c r="A137" s="199" t="s">
        <v>3958</v>
      </c>
      <c r="B137" s="200" t="s">
        <v>3959</v>
      </c>
      <c r="C137" s="200">
        <v>3</v>
      </c>
      <c r="D137" s="197"/>
    </row>
    <row r="138" spans="1:4" ht="15.5" x14ac:dyDescent="0.35">
      <c r="A138" s="199" t="s">
        <v>3960</v>
      </c>
      <c r="B138" s="200" t="s">
        <v>3961</v>
      </c>
      <c r="C138" s="200">
        <v>3</v>
      </c>
      <c r="D138" s="197"/>
    </row>
    <row r="139" spans="1:4" ht="15.5" x14ac:dyDescent="0.35">
      <c r="A139" s="199" t="s">
        <v>3962</v>
      </c>
      <c r="B139" s="200" t="s">
        <v>3963</v>
      </c>
      <c r="C139" s="200">
        <v>4</v>
      </c>
      <c r="D139" s="197"/>
    </row>
    <row r="140" spans="1:4" ht="15.5" x14ac:dyDescent="0.35">
      <c r="A140" s="199" t="s">
        <v>3964</v>
      </c>
      <c r="B140" s="200" t="s">
        <v>3965</v>
      </c>
      <c r="C140" s="200">
        <v>4</v>
      </c>
      <c r="D140" s="197"/>
    </row>
    <row r="141" spans="1:4" ht="15.5" x14ac:dyDescent="0.35">
      <c r="A141" s="199" t="s">
        <v>361</v>
      </c>
      <c r="B141" s="200" t="s">
        <v>3966</v>
      </c>
      <c r="C141" s="200">
        <v>6</v>
      </c>
      <c r="D141" s="197"/>
    </row>
    <row r="142" spans="1:4" ht="15.5" x14ac:dyDescent="0.35">
      <c r="A142" s="199" t="s">
        <v>3967</v>
      </c>
      <c r="B142" s="200" t="s">
        <v>3968</v>
      </c>
      <c r="C142" s="200">
        <v>3</v>
      </c>
      <c r="D142" s="197"/>
    </row>
    <row r="143" spans="1:4" ht="15.5" x14ac:dyDescent="0.35">
      <c r="A143" s="199" t="s">
        <v>3969</v>
      </c>
      <c r="B143" s="200" t="s">
        <v>3970</v>
      </c>
      <c r="C143" s="200">
        <v>5</v>
      </c>
      <c r="D143" s="197"/>
    </row>
    <row r="144" spans="1:4" ht="15.5" x14ac:dyDescent="0.35">
      <c r="A144" s="199" t="s">
        <v>3971</v>
      </c>
      <c r="B144" s="200" t="s">
        <v>3972</v>
      </c>
      <c r="C144" s="200">
        <v>6</v>
      </c>
      <c r="D144" s="197"/>
    </row>
    <row r="145" spans="1:4" ht="15.5" x14ac:dyDescent="0.35">
      <c r="A145" s="199" t="s">
        <v>3973</v>
      </c>
      <c r="B145" s="200" t="s">
        <v>3974</v>
      </c>
      <c r="C145" s="200">
        <v>4</v>
      </c>
      <c r="D145" s="197"/>
    </row>
    <row r="146" spans="1:4" ht="15.5" x14ac:dyDescent="0.35">
      <c r="A146" s="199" t="s">
        <v>1770</v>
      </c>
      <c r="B146" s="200" t="s">
        <v>3975</v>
      </c>
      <c r="C146" s="200">
        <v>5</v>
      </c>
      <c r="D146" s="197"/>
    </row>
    <row r="147" spans="1:4" ht="15.5" x14ac:dyDescent="0.35">
      <c r="A147" s="199" t="s">
        <v>3976</v>
      </c>
      <c r="B147" s="200" t="s">
        <v>3977</v>
      </c>
      <c r="C147" s="200">
        <v>4</v>
      </c>
      <c r="D147" s="197"/>
    </row>
    <row r="148" spans="1:4" ht="15.5" x14ac:dyDescent="0.35">
      <c r="A148" s="199" t="s">
        <v>2894</v>
      </c>
      <c r="B148" s="200" t="s">
        <v>3978</v>
      </c>
      <c r="C148" s="200">
        <v>4</v>
      </c>
      <c r="D148" s="197"/>
    </row>
    <row r="149" spans="1:4" ht="15.5" x14ac:dyDescent="0.35">
      <c r="A149" s="199" t="s">
        <v>3979</v>
      </c>
      <c r="B149" s="200" t="s">
        <v>3980</v>
      </c>
      <c r="C149" s="200">
        <v>4</v>
      </c>
      <c r="D149" s="197"/>
    </row>
    <row r="150" spans="1:4" ht="15.5" x14ac:dyDescent="0.35">
      <c r="A150" s="199" t="s">
        <v>3981</v>
      </c>
      <c r="B150" s="200" t="s">
        <v>3982</v>
      </c>
      <c r="C150" s="200">
        <v>5</v>
      </c>
      <c r="D150" s="197"/>
    </row>
    <row r="151" spans="1:4" ht="15.5" x14ac:dyDescent="0.35">
      <c r="A151" s="199" t="s">
        <v>3983</v>
      </c>
      <c r="B151" s="200" t="s">
        <v>3984</v>
      </c>
      <c r="C151" s="200">
        <v>6</v>
      </c>
      <c r="D151" s="197"/>
    </row>
    <row r="152" spans="1:4" ht="31" x14ac:dyDescent="0.35">
      <c r="A152" s="199" t="s">
        <v>3985</v>
      </c>
      <c r="B152" s="200" t="s">
        <v>3986</v>
      </c>
      <c r="C152" s="200">
        <v>5</v>
      </c>
      <c r="D152" s="197"/>
    </row>
    <row r="153" spans="1:4" ht="15.5" x14ac:dyDescent="0.35">
      <c r="A153" s="199" t="s">
        <v>3987</v>
      </c>
      <c r="B153" s="200" t="s">
        <v>3988</v>
      </c>
      <c r="C153" s="200">
        <v>7</v>
      </c>
      <c r="D153" s="197"/>
    </row>
    <row r="154" spans="1:4" ht="15.5" x14ac:dyDescent="0.35">
      <c r="A154" s="199" t="s">
        <v>3989</v>
      </c>
      <c r="B154" s="200" t="s">
        <v>3990</v>
      </c>
      <c r="C154" s="200">
        <v>6</v>
      </c>
      <c r="D154" s="197"/>
    </row>
    <row r="155" spans="1:4" ht="15.5" x14ac:dyDescent="0.35">
      <c r="A155" s="199" t="s">
        <v>3991</v>
      </c>
      <c r="B155" s="200" t="s">
        <v>3992</v>
      </c>
      <c r="C155" s="200">
        <v>1</v>
      </c>
      <c r="D155" s="197"/>
    </row>
    <row r="156" spans="1:4" ht="15.5" x14ac:dyDescent="0.35">
      <c r="A156" s="199" t="s">
        <v>1397</v>
      </c>
      <c r="B156" s="200" t="s">
        <v>3993</v>
      </c>
      <c r="C156" s="200">
        <v>6</v>
      </c>
      <c r="D156" s="197"/>
    </row>
    <row r="157" spans="1:4" ht="31" x14ac:dyDescent="0.35">
      <c r="A157" s="199" t="s">
        <v>3994</v>
      </c>
      <c r="B157" s="200" t="s">
        <v>3995</v>
      </c>
      <c r="C157" s="200">
        <v>6</v>
      </c>
      <c r="D157" s="197"/>
    </row>
    <row r="158" spans="1:4" ht="31" x14ac:dyDescent="0.35">
      <c r="A158" s="199" t="s">
        <v>3996</v>
      </c>
      <c r="B158" s="200" t="s">
        <v>3997</v>
      </c>
      <c r="C158" s="200">
        <v>6</v>
      </c>
      <c r="D158" s="197"/>
    </row>
    <row r="159" spans="1:4" ht="15.5" x14ac:dyDescent="0.35">
      <c r="A159" s="199" t="s">
        <v>3998</v>
      </c>
      <c r="B159" s="200" t="s">
        <v>3999</v>
      </c>
      <c r="C159" s="200">
        <v>4</v>
      </c>
      <c r="D159" s="197"/>
    </row>
    <row r="160" spans="1:4" ht="15.5" x14ac:dyDescent="0.35">
      <c r="A160" s="199" t="s">
        <v>4000</v>
      </c>
      <c r="B160" s="200" t="s">
        <v>4001</v>
      </c>
      <c r="C160" s="200">
        <v>6</v>
      </c>
      <c r="D160" s="197"/>
    </row>
    <row r="161" spans="1:4" ht="15.5" x14ac:dyDescent="0.35">
      <c r="A161" s="199" t="s">
        <v>4002</v>
      </c>
      <c r="B161" s="200" t="s">
        <v>4003</v>
      </c>
      <c r="C161" s="200">
        <v>3</v>
      </c>
      <c r="D161" s="197"/>
    </row>
    <row r="162" spans="1:4" ht="15.5" x14ac:dyDescent="0.35">
      <c r="A162" s="199" t="s">
        <v>4004</v>
      </c>
      <c r="B162" s="200" t="s">
        <v>4005</v>
      </c>
      <c r="C162" s="200">
        <v>4</v>
      </c>
      <c r="D162" s="197"/>
    </row>
    <row r="163" spans="1:4" ht="15.5" x14ac:dyDescent="0.35">
      <c r="A163" s="199" t="s">
        <v>4006</v>
      </c>
      <c r="B163" s="200" t="s">
        <v>4007</v>
      </c>
      <c r="C163" s="200">
        <v>5</v>
      </c>
      <c r="D163" s="197"/>
    </row>
    <row r="164" spans="1:4" ht="31" x14ac:dyDescent="0.35">
      <c r="A164" s="199" t="s">
        <v>4008</v>
      </c>
      <c r="B164" s="200" t="s">
        <v>4009</v>
      </c>
      <c r="C164" s="200">
        <v>3</v>
      </c>
      <c r="D164" s="197"/>
    </row>
    <row r="165" spans="1:4" ht="15.5" x14ac:dyDescent="0.35">
      <c r="A165" s="199" t="s">
        <v>4010</v>
      </c>
      <c r="B165" s="200" t="s">
        <v>4011</v>
      </c>
      <c r="C165" s="200">
        <v>5</v>
      </c>
      <c r="D165" s="197"/>
    </row>
    <row r="166" spans="1:4" ht="15.5" x14ac:dyDescent="0.35">
      <c r="A166" s="199" t="s">
        <v>4012</v>
      </c>
      <c r="B166" s="200" t="s">
        <v>4013</v>
      </c>
      <c r="C166" s="200">
        <v>5</v>
      </c>
      <c r="D166" s="197"/>
    </row>
    <row r="167" spans="1:4" ht="15.5" x14ac:dyDescent="0.35">
      <c r="A167" s="199" t="s">
        <v>4014</v>
      </c>
      <c r="B167" s="200" t="s">
        <v>4015</v>
      </c>
      <c r="C167" s="200">
        <v>5</v>
      </c>
      <c r="D167" s="197"/>
    </row>
    <row r="168" spans="1:4" ht="15.5" x14ac:dyDescent="0.35">
      <c r="A168" s="199" t="s">
        <v>4016</v>
      </c>
      <c r="B168" s="200" t="s">
        <v>4017</v>
      </c>
      <c r="C168" s="200">
        <v>5</v>
      </c>
      <c r="D168" s="197"/>
    </row>
    <row r="169" spans="1:4" ht="15.5" x14ac:dyDescent="0.35">
      <c r="A169" s="199" t="s">
        <v>4018</v>
      </c>
      <c r="B169" s="200" t="s">
        <v>4019</v>
      </c>
      <c r="C169" s="200">
        <v>5</v>
      </c>
      <c r="D169" s="197"/>
    </row>
    <row r="170" spans="1:4" ht="15.5" x14ac:dyDescent="0.35">
      <c r="A170" s="199" t="s">
        <v>690</v>
      </c>
      <c r="B170" s="200" t="s">
        <v>4020</v>
      </c>
      <c r="C170" s="200">
        <v>5</v>
      </c>
      <c r="D170" s="197"/>
    </row>
    <row r="171" spans="1:4" ht="15.5" x14ac:dyDescent="0.35">
      <c r="A171" s="199" t="s">
        <v>4021</v>
      </c>
      <c r="B171" s="200" t="s">
        <v>4022</v>
      </c>
      <c r="C171" s="200">
        <v>6</v>
      </c>
      <c r="D171" s="197"/>
    </row>
    <row r="172" spans="1:4" ht="15.5" x14ac:dyDescent="0.35">
      <c r="A172" s="199" t="s">
        <v>4023</v>
      </c>
      <c r="B172" s="200" t="s">
        <v>4024</v>
      </c>
      <c r="C172" s="200">
        <v>4</v>
      </c>
      <c r="D172" s="197"/>
    </row>
    <row r="173" spans="1:4" ht="15.5" x14ac:dyDescent="0.35">
      <c r="A173" s="199" t="s">
        <v>4025</v>
      </c>
      <c r="B173" s="200" t="s">
        <v>4026</v>
      </c>
      <c r="C173" s="200">
        <v>3</v>
      </c>
      <c r="D173" s="197"/>
    </row>
    <row r="174" spans="1:4" ht="15.5" x14ac:dyDescent="0.35">
      <c r="A174" s="199" t="s">
        <v>4027</v>
      </c>
      <c r="B174" s="200" t="s">
        <v>4028</v>
      </c>
      <c r="C174" s="200">
        <v>4</v>
      </c>
      <c r="D174" s="197"/>
    </row>
    <row r="175" spans="1:4" ht="15.5" x14ac:dyDescent="0.35">
      <c r="A175" s="199" t="s">
        <v>4029</v>
      </c>
      <c r="B175" s="200" t="s">
        <v>4030</v>
      </c>
      <c r="C175" s="200">
        <v>6</v>
      </c>
      <c r="D175" s="197"/>
    </row>
    <row r="176" spans="1:4" ht="31" x14ac:dyDescent="0.35">
      <c r="A176" s="199" t="s">
        <v>4031</v>
      </c>
      <c r="B176" s="200" t="s">
        <v>4032</v>
      </c>
      <c r="C176" s="200">
        <v>5</v>
      </c>
      <c r="D176" s="197"/>
    </row>
    <row r="177" spans="1:4" ht="15.5" x14ac:dyDescent="0.35">
      <c r="A177" s="199" t="s">
        <v>4033</v>
      </c>
      <c r="B177" s="200" t="s">
        <v>4034</v>
      </c>
      <c r="C177" s="200">
        <v>3</v>
      </c>
      <c r="D177" s="197"/>
    </row>
    <row r="178" spans="1:4" ht="15.5" x14ac:dyDescent="0.35">
      <c r="A178" s="199" t="s">
        <v>4035</v>
      </c>
      <c r="B178" s="200" t="s">
        <v>4036</v>
      </c>
      <c r="C178" s="200">
        <v>5</v>
      </c>
      <c r="D178" s="197"/>
    </row>
    <row r="179" spans="1:4" ht="15.5" x14ac:dyDescent="0.35">
      <c r="A179" s="199" t="s">
        <v>4037</v>
      </c>
      <c r="B179" s="200" t="s">
        <v>4038</v>
      </c>
      <c r="C179" s="200">
        <v>5</v>
      </c>
      <c r="D179" s="197"/>
    </row>
    <row r="180" spans="1:4" ht="15.5" x14ac:dyDescent="0.35">
      <c r="A180" s="199" t="s">
        <v>4039</v>
      </c>
      <c r="B180" s="200" t="s">
        <v>4040</v>
      </c>
      <c r="C180" s="200">
        <v>4</v>
      </c>
      <c r="D180" s="197"/>
    </row>
    <row r="181" spans="1:4" ht="15.5" x14ac:dyDescent="0.35">
      <c r="A181" s="199" t="s">
        <v>4041</v>
      </c>
      <c r="B181" s="200" t="s">
        <v>3738</v>
      </c>
      <c r="C181" s="200">
        <v>2</v>
      </c>
      <c r="D181" s="197"/>
    </row>
    <row r="182" spans="1:4" ht="15.5" x14ac:dyDescent="0.35">
      <c r="A182" s="199" t="s">
        <v>4042</v>
      </c>
      <c r="B182" s="200" t="s">
        <v>4043</v>
      </c>
      <c r="C182" s="200">
        <v>3</v>
      </c>
      <c r="D182" s="197"/>
    </row>
    <row r="183" spans="1:4" ht="15.5" x14ac:dyDescent="0.35">
      <c r="A183" s="199" t="s">
        <v>4044</v>
      </c>
      <c r="B183" s="200" t="s">
        <v>4045</v>
      </c>
      <c r="C183" s="200">
        <v>3</v>
      </c>
      <c r="D183" s="197"/>
    </row>
    <row r="184" spans="1:4" ht="15.5" x14ac:dyDescent="0.35">
      <c r="A184" s="199" t="s">
        <v>4046</v>
      </c>
      <c r="B184" s="200" t="s">
        <v>4047</v>
      </c>
      <c r="C184" s="200">
        <v>5</v>
      </c>
      <c r="D184" s="197"/>
    </row>
    <row r="185" spans="1:4" ht="15.5" x14ac:dyDescent="0.35">
      <c r="A185" s="199" t="s">
        <v>4048</v>
      </c>
      <c r="B185" s="200" t="s">
        <v>4049</v>
      </c>
      <c r="C185" s="200">
        <v>5</v>
      </c>
      <c r="D185" s="197"/>
    </row>
    <row r="186" spans="1:4" ht="15.5" x14ac:dyDescent="0.35">
      <c r="A186" s="199" t="s">
        <v>4050</v>
      </c>
      <c r="B186" s="200" t="s">
        <v>4051</v>
      </c>
      <c r="C186" s="200">
        <v>2</v>
      </c>
      <c r="D186" s="197"/>
    </row>
    <row r="187" spans="1:4" ht="15.5" x14ac:dyDescent="0.35">
      <c r="A187" s="199" t="s">
        <v>4052</v>
      </c>
      <c r="B187" s="200" t="s">
        <v>4053</v>
      </c>
      <c r="C187" s="200">
        <v>3</v>
      </c>
      <c r="D187" s="197"/>
    </row>
    <row r="188" spans="1:4" ht="15.5" x14ac:dyDescent="0.35">
      <c r="A188" s="199" t="s">
        <v>4054</v>
      </c>
      <c r="B188" s="200" t="s">
        <v>4055</v>
      </c>
      <c r="C188" s="200">
        <v>4</v>
      </c>
      <c r="D188" s="197"/>
    </row>
    <row r="189" spans="1:4" ht="15.5" x14ac:dyDescent="0.35">
      <c r="A189" s="199" t="s">
        <v>4056</v>
      </c>
      <c r="B189" s="200" t="s">
        <v>4057</v>
      </c>
      <c r="C189" s="200">
        <v>2</v>
      </c>
      <c r="D189" s="197"/>
    </row>
    <row r="190" spans="1:4" ht="15.5" x14ac:dyDescent="0.35">
      <c r="A190" s="199" t="s">
        <v>4058</v>
      </c>
      <c r="B190" s="200" t="s">
        <v>4059</v>
      </c>
      <c r="C190" s="200">
        <v>2</v>
      </c>
      <c r="D190" s="197"/>
    </row>
    <row r="191" spans="1:4" ht="15.5" x14ac:dyDescent="0.35">
      <c r="A191" s="199" t="s">
        <v>4060</v>
      </c>
      <c r="B191" s="200" t="s">
        <v>4061</v>
      </c>
      <c r="C191" s="200">
        <v>5</v>
      </c>
      <c r="D191" s="197"/>
    </row>
    <row r="192" spans="1:4" ht="15.5" x14ac:dyDescent="0.35">
      <c r="A192" s="199" t="s">
        <v>4062</v>
      </c>
      <c r="B192" s="200" t="s">
        <v>3738</v>
      </c>
      <c r="C192" s="200">
        <v>2</v>
      </c>
      <c r="D192" s="197"/>
    </row>
    <row r="193" spans="1:4" ht="15.5" x14ac:dyDescent="0.35">
      <c r="A193" s="199" t="s">
        <v>4063</v>
      </c>
      <c r="B193" s="200" t="s">
        <v>4064</v>
      </c>
      <c r="C193" s="200">
        <v>3</v>
      </c>
      <c r="D193" s="197"/>
    </row>
    <row r="194" spans="1:4" ht="31" x14ac:dyDescent="0.35">
      <c r="A194" s="199" t="s">
        <v>4065</v>
      </c>
      <c r="B194" s="200" t="s">
        <v>4066</v>
      </c>
      <c r="C194" s="200">
        <v>3</v>
      </c>
      <c r="D194" s="197"/>
    </row>
    <row r="195" spans="1:4" ht="31" x14ac:dyDescent="0.35">
      <c r="A195" s="199" t="s">
        <v>4067</v>
      </c>
      <c r="B195" s="200" t="s">
        <v>4068</v>
      </c>
      <c r="C195" s="200">
        <v>3</v>
      </c>
      <c r="D195" s="197"/>
    </row>
    <row r="196" spans="1:4" ht="15.5" x14ac:dyDescent="0.35">
      <c r="A196" s="199" t="s">
        <v>4069</v>
      </c>
      <c r="B196" s="200" t="s">
        <v>4070</v>
      </c>
      <c r="C196" s="200">
        <v>5</v>
      </c>
      <c r="D196" s="197"/>
    </row>
    <row r="197" spans="1:4" ht="15.5" x14ac:dyDescent="0.35">
      <c r="A197" s="199" t="s">
        <v>4071</v>
      </c>
      <c r="B197" s="200" t="s">
        <v>4072</v>
      </c>
      <c r="C197" s="200">
        <v>4</v>
      </c>
      <c r="D197" s="197"/>
    </row>
    <row r="198" spans="1:4" ht="15.5" x14ac:dyDescent="0.35">
      <c r="A198" s="199" t="s">
        <v>4073</v>
      </c>
      <c r="B198" s="200" t="s">
        <v>3738</v>
      </c>
      <c r="C198" s="200">
        <v>2</v>
      </c>
      <c r="D198" s="197"/>
    </row>
    <row r="199" spans="1:4" ht="15.5" x14ac:dyDescent="0.35">
      <c r="A199" s="199" t="s">
        <v>4074</v>
      </c>
      <c r="B199" s="200" t="s">
        <v>4075</v>
      </c>
      <c r="C199" s="200">
        <v>1</v>
      </c>
      <c r="D199" s="197"/>
    </row>
    <row r="200" spans="1:4" ht="15.5" x14ac:dyDescent="0.35">
      <c r="A200" s="199" t="s">
        <v>4076</v>
      </c>
      <c r="B200" s="200" t="s">
        <v>4077</v>
      </c>
      <c r="C200" s="200">
        <v>4</v>
      </c>
      <c r="D200" s="197"/>
    </row>
    <row r="201" spans="1:4" ht="15.5" x14ac:dyDescent="0.35">
      <c r="A201" s="199" t="s">
        <v>4078</v>
      </c>
      <c r="B201" s="200" t="s">
        <v>4079</v>
      </c>
      <c r="C201" s="200">
        <v>3</v>
      </c>
      <c r="D201" s="197"/>
    </row>
    <row r="202" spans="1:4" ht="15.5" x14ac:dyDescent="0.35">
      <c r="A202" s="199" t="s">
        <v>4080</v>
      </c>
      <c r="B202" s="200" t="s">
        <v>4081</v>
      </c>
      <c r="C202" s="200">
        <v>4</v>
      </c>
      <c r="D202" s="197"/>
    </row>
    <row r="203" spans="1:4" ht="15.5" x14ac:dyDescent="0.35">
      <c r="A203" s="199" t="s">
        <v>4082</v>
      </c>
      <c r="B203" s="200" t="s">
        <v>4083</v>
      </c>
      <c r="C203" s="200">
        <v>4</v>
      </c>
      <c r="D203" s="197"/>
    </row>
    <row r="204" spans="1:4" ht="15.5" x14ac:dyDescent="0.35">
      <c r="A204" s="199" t="s">
        <v>4084</v>
      </c>
      <c r="B204" s="200" t="s">
        <v>4085</v>
      </c>
      <c r="C204" s="200">
        <v>4</v>
      </c>
      <c r="D204" s="197"/>
    </row>
    <row r="205" spans="1:4" ht="15.5" x14ac:dyDescent="0.35">
      <c r="A205" s="199" t="s">
        <v>4086</v>
      </c>
      <c r="B205" s="200" t="s">
        <v>4087</v>
      </c>
      <c r="C205" s="200">
        <v>2</v>
      </c>
      <c r="D205" s="197"/>
    </row>
    <row r="206" spans="1:4" ht="15.5" x14ac:dyDescent="0.35">
      <c r="A206" s="199" t="s">
        <v>4088</v>
      </c>
      <c r="B206" s="200" t="s">
        <v>4089</v>
      </c>
      <c r="C206" s="200">
        <v>3</v>
      </c>
      <c r="D206" s="197"/>
    </row>
    <row r="207" spans="1:4" ht="15.5" x14ac:dyDescent="0.35">
      <c r="A207" s="199" t="s">
        <v>4090</v>
      </c>
      <c r="B207" s="200" t="s">
        <v>4091</v>
      </c>
      <c r="C207" s="200">
        <v>4</v>
      </c>
      <c r="D207" s="197"/>
    </row>
    <row r="208" spans="1:4" ht="15.5" x14ac:dyDescent="0.35">
      <c r="A208" s="199" t="s">
        <v>4092</v>
      </c>
      <c r="B208" s="200" t="s">
        <v>4093</v>
      </c>
      <c r="C208" s="200">
        <v>2</v>
      </c>
      <c r="D208" s="197"/>
    </row>
    <row r="209" spans="1:4" ht="15.5" x14ac:dyDescent="0.35">
      <c r="A209" s="199" t="s">
        <v>4094</v>
      </c>
      <c r="B209" s="200" t="s">
        <v>4095</v>
      </c>
      <c r="C209" s="200">
        <v>4</v>
      </c>
      <c r="D209" s="197"/>
    </row>
    <row r="210" spans="1:4" ht="15.5" x14ac:dyDescent="0.35">
      <c r="A210" s="199" t="s">
        <v>4096</v>
      </c>
      <c r="B210" s="200" t="s">
        <v>4097</v>
      </c>
      <c r="C210" s="200">
        <v>4</v>
      </c>
      <c r="D210" s="197"/>
    </row>
    <row r="211" spans="1:4" ht="15.5" x14ac:dyDescent="0.35">
      <c r="A211" s="199" t="s">
        <v>4098</v>
      </c>
      <c r="B211" s="200" t="s">
        <v>4099</v>
      </c>
      <c r="C211" s="200">
        <v>4</v>
      </c>
      <c r="D211" s="197"/>
    </row>
    <row r="212" spans="1:4" ht="15.5" x14ac:dyDescent="0.35">
      <c r="A212" s="199" t="s">
        <v>4100</v>
      </c>
      <c r="B212" s="200" t="s">
        <v>4101</v>
      </c>
      <c r="C212" s="200">
        <v>3</v>
      </c>
      <c r="D212" s="197"/>
    </row>
    <row r="213" spans="1:4" ht="15.5" x14ac:dyDescent="0.35">
      <c r="A213" s="199" t="s">
        <v>4102</v>
      </c>
      <c r="B213" s="200" t="s">
        <v>3738</v>
      </c>
      <c r="C213" s="200">
        <v>2</v>
      </c>
      <c r="D213" s="197"/>
    </row>
    <row r="214" spans="1:4" ht="15.5" x14ac:dyDescent="0.35">
      <c r="A214" s="199" t="s">
        <v>4103</v>
      </c>
      <c r="B214" s="200" t="s">
        <v>4104</v>
      </c>
      <c r="C214" s="200">
        <v>1</v>
      </c>
      <c r="D214" s="197"/>
    </row>
    <row r="215" spans="1:4" ht="15.5" x14ac:dyDescent="0.35">
      <c r="A215" s="199" t="s">
        <v>4105</v>
      </c>
      <c r="B215" s="200" t="s">
        <v>4106</v>
      </c>
      <c r="C215" s="200">
        <v>4</v>
      </c>
      <c r="D215" s="197"/>
    </row>
    <row r="216" spans="1:4" ht="15.5" x14ac:dyDescent="0.35">
      <c r="A216" s="199" t="s">
        <v>4107</v>
      </c>
      <c r="B216" s="200" t="s">
        <v>4108</v>
      </c>
      <c r="C216" s="200">
        <v>4</v>
      </c>
      <c r="D216" s="197"/>
    </row>
    <row r="217" spans="1:4" ht="15.5" x14ac:dyDescent="0.35">
      <c r="A217" s="199" t="s">
        <v>4109</v>
      </c>
      <c r="B217" s="200" t="s">
        <v>4110</v>
      </c>
      <c r="C217" s="200">
        <v>4</v>
      </c>
      <c r="D217" s="197"/>
    </row>
    <row r="218" spans="1:4" ht="31" x14ac:dyDescent="0.35">
      <c r="A218" s="199" t="s">
        <v>4111</v>
      </c>
      <c r="B218" s="200" t="s">
        <v>4112</v>
      </c>
      <c r="C218" s="200">
        <v>4</v>
      </c>
      <c r="D218" s="197"/>
    </row>
    <row r="219" spans="1:4" ht="15.5" x14ac:dyDescent="0.35">
      <c r="A219" s="199" t="s">
        <v>4113</v>
      </c>
      <c r="B219" s="200" t="s">
        <v>4114</v>
      </c>
      <c r="C219" s="200">
        <v>2</v>
      </c>
      <c r="D219" s="197"/>
    </row>
    <row r="220" spans="1:4" ht="15.5" x14ac:dyDescent="0.35">
      <c r="A220" s="199" t="s">
        <v>4115</v>
      </c>
      <c r="B220" s="200" t="s">
        <v>4116</v>
      </c>
      <c r="C220" s="200">
        <v>1</v>
      </c>
      <c r="D220" s="197"/>
    </row>
    <row r="221" spans="1:4" ht="15.5" x14ac:dyDescent="0.35">
      <c r="A221" s="199" t="s">
        <v>4117</v>
      </c>
      <c r="B221" s="200" t="s">
        <v>4118</v>
      </c>
      <c r="C221" s="200">
        <v>1</v>
      </c>
      <c r="D221" s="197"/>
    </row>
    <row r="222" spans="1:4" ht="31" x14ac:dyDescent="0.35">
      <c r="A222" s="199" t="s">
        <v>4119</v>
      </c>
      <c r="B222" s="200" t="s">
        <v>4120</v>
      </c>
      <c r="C222" s="200">
        <v>4</v>
      </c>
      <c r="D222" s="197"/>
    </row>
    <row r="223" spans="1:4" ht="15.5" x14ac:dyDescent="0.35">
      <c r="A223" s="199" t="s">
        <v>4121</v>
      </c>
      <c r="B223" s="200" t="s">
        <v>4122</v>
      </c>
      <c r="C223" s="200">
        <v>7</v>
      </c>
      <c r="D223" s="197"/>
    </row>
    <row r="224" spans="1:4" ht="15.5" x14ac:dyDescent="0.35">
      <c r="A224" s="199" t="s">
        <v>1638</v>
      </c>
      <c r="B224" s="200" t="s">
        <v>4123</v>
      </c>
      <c r="C224" s="200">
        <v>5</v>
      </c>
      <c r="D224" s="197"/>
    </row>
    <row r="225" spans="1:4" ht="15.5" x14ac:dyDescent="0.35">
      <c r="A225" s="199" t="s">
        <v>1593</v>
      </c>
      <c r="B225" s="200" t="s">
        <v>4124</v>
      </c>
      <c r="C225" s="200">
        <v>6</v>
      </c>
      <c r="D225" s="197"/>
    </row>
    <row r="226" spans="1:4" ht="15.5" x14ac:dyDescent="0.35">
      <c r="A226" s="199" t="s">
        <v>1663</v>
      </c>
      <c r="B226" s="200" t="s">
        <v>4125</v>
      </c>
      <c r="C226" s="200">
        <v>5</v>
      </c>
      <c r="D226" s="197"/>
    </row>
    <row r="227" spans="1:4" ht="15.5" x14ac:dyDescent="0.35">
      <c r="A227" s="199" t="s">
        <v>4126</v>
      </c>
      <c r="B227" s="200" t="s">
        <v>4127</v>
      </c>
      <c r="C227" s="200">
        <v>2</v>
      </c>
      <c r="D227" s="197"/>
    </row>
    <row r="228" spans="1:4" ht="15.5" x14ac:dyDescent="0.35">
      <c r="A228" s="199" t="s">
        <v>1627</v>
      </c>
      <c r="B228" s="200" t="s">
        <v>4128</v>
      </c>
      <c r="C228" s="200">
        <v>3</v>
      </c>
      <c r="D228" s="197"/>
    </row>
    <row r="229" spans="1:4" ht="15.5" x14ac:dyDescent="0.35">
      <c r="A229" s="199" t="s">
        <v>1652</v>
      </c>
      <c r="B229" s="200" t="s">
        <v>4129</v>
      </c>
      <c r="C229" s="200">
        <v>1</v>
      </c>
      <c r="D229" s="197"/>
    </row>
    <row r="230" spans="1:4" ht="15.5" x14ac:dyDescent="0.35">
      <c r="A230" s="199" t="s">
        <v>4130</v>
      </c>
      <c r="B230" s="200" t="s">
        <v>4131</v>
      </c>
      <c r="C230" s="200">
        <v>7</v>
      </c>
      <c r="D230" s="197"/>
    </row>
    <row r="231" spans="1:4" ht="15.5" x14ac:dyDescent="0.35">
      <c r="A231" s="199" t="s">
        <v>4132</v>
      </c>
      <c r="B231" s="200" t="s">
        <v>4133</v>
      </c>
      <c r="C231" s="200">
        <v>2</v>
      </c>
      <c r="D231" s="197"/>
    </row>
    <row r="232" spans="1:4" ht="15.5" x14ac:dyDescent="0.35">
      <c r="A232" s="199" t="s">
        <v>4134</v>
      </c>
      <c r="B232" s="200" t="s">
        <v>4135</v>
      </c>
      <c r="C232" s="200">
        <v>5</v>
      </c>
      <c r="D232" s="197"/>
    </row>
    <row r="233" spans="1:4" ht="15.5" x14ac:dyDescent="0.35">
      <c r="A233" s="199" t="s">
        <v>4136</v>
      </c>
      <c r="B233" s="200" t="s">
        <v>3738</v>
      </c>
      <c r="C233" s="200">
        <v>2</v>
      </c>
      <c r="D233" s="197"/>
    </row>
    <row r="234" spans="1:4" ht="15.5" x14ac:dyDescent="0.35">
      <c r="A234" s="199" t="s">
        <v>677</v>
      </c>
      <c r="B234" s="200" t="s">
        <v>4137</v>
      </c>
      <c r="C234" s="200">
        <v>6</v>
      </c>
      <c r="D234" s="197"/>
    </row>
    <row r="235" spans="1:4" ht="15.5" x14ac:dyDescent="0.35">
      <c r="A235" s="199" t="s">
        <v>1606</v>
      </c>
      <c r="B235" s="200" t="s">
        <v>4138</v>
      </c>
      <c r="C235" s="200">
        <v>4</v>
      </c>
      <c r="D235" s="197"/>
    </row>
    <row r="236" spans="1:4" ht="15.5" x14ac:dyDescent="0.35">
      <c r="A236" s="199" t="s">
        <v>662</v>
      </c>
      <c r="B236" s="200" t="s">
        <v>4139</v>
      </c>
      <c r="C236" s="200">
        <v>6</v>
      </c>
      <c r="D236" s="197"/>
    </row>
    <row r="237" spans="1:4" ht="15.5" x14ac:dyDescent="0.35">
      <c r="A237" s="199" t="s">
        <v>4140</v>
      </c>
      <c r="B237" s="200" t="s">
        <v>4141</v>
      </c>
      <c r="C237" s="200">
        <v>4</v>
      </c>
      <c r="D237" s="197"/>
    </row>
    <row r="238" spans="1:4" ht="15.5" x14ac:dyDescent="0.35">
      <c r="A238" s="199" t="s">
        <v>4142</v>
      </c>
      <c r="B238" s="200" t="s">
        <v>4143</v>
      </c>
      <c r="C238" s="200">
        <v>6</v>
      </c>
      <c r="D238" s="197"/>
    </row>
    <row r="239" spans="1:4" ht="15.5" x14ac:dyDescent="0.35">
      <c r="A239" s="199" t="s">
        <v>4144</v>
      </c>
      <c r="B239" s="200" t="s">
        <v>4145</v>
      </c>
      <c r="C239" s="200">
        <v>4</v>
      </c>
      <c r="D239" s="197"/>
    </row>
    <row r="240" spans="1:4" ht="15.5" x14ac:dyDescent="0.35">
      <c r="A240" s="199" t="s">
        <v>648</v>
      </c>
      <c r="B240" s="200" t="s">
        <v>4146</v>
      </c>
      <c r="C240" s="200">
        <v>7</v>
      </c>
      <c r="D240" s="197"/>
    </row>
    <row r="241" spans="1:4" ht="15.5" x14ac:dyDescent="0.35">
      <c r="A241" s="199" t="s">
        <v>4147</v>
      </c>
      <c r="B241" s="200" t="s">
        <v>4148</v>
      </c>
      <c r="C241" s="200">
        <v>8</v>
      </c>
      <c r="D241" s="197"/>
    </row>
    <row r="242" spans="1:4" ht="15.5" x14ac:dyDescent="0.35">
      <c r="A242" s="199" t="s">
        <v>4149</v>
      </c>
      <c r="B242" s="200" t="s">
        <v>4150</v>
      </c>
      <c r="C242" s="200">
        <v>6</v>
      </c>
      <c r="D242" s="197"/>
    </row>
    <row r="243" spans="1:4" ht="15.5" x14ac:dyDescent="0.35">
      <c r="A243" s="199" t="s">
        <v>4151</v>
      </c>
      <c r="B243" s="200" t="s">
        <v>4152</v>
      </c>
      <c r="C243" s="200">
        <v>5</v>
      </c>
      <c r="D243" s="197"/>
    </row>
    <row r="244" spans="1:4" ht="15.5" x14ac:dyDescent="0.35">
      <c r="A244" s="199" t="s">
        <v>217</v>
      </c>
      <c r="B244" s="200" t="s">
        <v>216</v>
      </c>
      <c r="C244" s="200">
        <v>6</v>
      </c>
      <c r="D244" s="197"/>
    </row>
    <row r="245" spans="1:4" ht="31" x14ac:dyDescent="0.35">
      <c r="A245" s="199" t="s">
        <v>4153</v>
      </c>
      <c r="B245" s="200" t="s">
        <v>4154</v>
      </c>
      <c r="C245" s="200">
        <v>1</v>
      </c>
      <c r="D245" s="197"/>
    </row>
    <row r="246" spans="1:4" ht="15.5" x14ac:dyDescent="0.35">
      <c r="A246" s="199" t="s">
        <v>4155</v>
      </c>
      <c r="B246" s="200" t="s">
        <v>4156</v>
      </c>
      <c r="C246" s="200">
        <v>4</v>
      </c>
      <c r="D246" s="197"/>
    </row>
    <row r="247" spans="1:4" ht="15.5" x14ac:dyDescent="0.35">
      <c r="A247" s="199" t="s">
        <v>4157</v>
      </c>
      <c r="B247" s="200" t="s">
        <v>4158</v>
      </c>
      <c r="C247" s="200">
        <v>5</v>
      </c>
      <c r="D247" s="197"/>
    </row>
    <row r="248" spans="1:4" ht="15.5" x14ac:dyDescent="0.35">
      <c r="A248" s="199" t="s">
        <v>4159</v>
      </c>
      <c r="B248" s="200" t="s">
        <v>3738</v>
      </c>
      <c r="C248" s="200">
        <v>2</v>
      </c>
      <c r="D248" s="197"/>
    </row>
    <row r="249" spans="1:4" ht="15.5" x14ac:dyDescent="0.35">
      <c r="A249" s="199" t="s">
        <v>4160</v>
      </c>
      <c r="B249" s="200" t="s">
        <v>4161</v>
      </c>
      <c r="C249" s="200">
        <v>8</v>
      </c>
      <c r="D249" s="197"/>
    </row>
    <row r="250" spans="1:4" ht="15.5" x14ac:dyDescent="0.35">
      <c r="A250" s="199" t="s">
        <v>4162</v>
      </c>
      <c r="B250" s="200" t="s">
        <v>4163</v>
      </c>
      <c r="C250" s="200">
        <v>8</v>
      </c>
      <c r="D250" s="197"/>
    </row>
    <row r="251" spans="1:4" ht="31" x14ac:dyDescent="0.35">
      <c r="A251" s="199" t="s">
        <v>4164</v>
      </c>
      <c r="B251" s="200" t="s">
        <v>4165</v>
      </c>
      <c r="C251" s="200">
        <v>7</v>
      </c>
      <c r="D251" s="197"/>
    </row>
    <row r="252" spans="1:4" ht="15.5" x14ac:dyDescent="0.35">
      <c r="A252" s="199" t="s">
        <v>4166</v>
      </c>
      <c r="B252" s="200" t="s">
        <v>4167</v>
      </c>
      <c r="C252" s="200">
        <v>5</v>
      </c>
      <c r="D252" s="197"/>
    </row>
    <row r="253" spans="1:4" ht="15.5" x14ac:dyDescent="0.35">
      <c r="A253" s="199" t="s">
        <v>4168</v>
      </c>
      <c r="B253" s="200" t="s">
        <v>4169</v>
      </c>
      <c r="C253" s="200">
        <v>7</v>
      </c>
      <c r="D253" s="197"/>
    </row>
    <row r="254" spans="1:4" ht="31" x14ac:dyDescent="0.35">
      <c r="A254" s="199" t="s">
        <v>4170</v>
      </c>
      <c r="B254" s="200" t="s">
        <v>4171</v>
      </c>
      <c r="C254" s="200">
        <v>4</v>
      </c>
      <c r="D254" s="197"/>
    </row>
    <row r="255" spans="1:4" ht="15.5" x14ac:dyDescent="0.35">
      <c r="A255" s="199" t="s">
        <v>4172</v>
      </c>
      <c r="B255" s="200" t="s">
        <v>4173</v>
      </c>
      <c r="C255" s="200">
        <v>4</v>
      </c>
      <c r="D255" s="197"/>
    </row>
    <row r="256" spans="1:4" ht="15.5" x14ac:dyDescent="0.35">
      <c r="A256" s="199" t="s">
        <v>4174</v>
      </c>
      <c r="B256" s="200" t="s">
        <v>4175</v>
      </c>
      <c r="C256" s="200">
        <v>5</v>
      </c>
      <c r="D256" s="197"/>
    </row>
    <row r="257" spans="1:4" ht="15.5" x14ac:dyDescent="0.35">
      <c r="A257" s="199" t="s">
        <v>4176</v>
      </c>
      <c r="B257" s="200" t="s">
        <v>4177</v>
      </c>
      <c r="C257" s="200">
        <v>8</v>
      </c>
      <c r="D257" s="197"/>
    </row>
    <row r="258" spans="1:4" ht="15.5" x14ac:dyDescent="0.35">
      <c r="A258" s="199" t="s">
        <v>4178</v>
      </c>
      <c r="B258" s="200" t="s">
        <v>4179</v>
      </c>
      <c r="C258" s="200">
        <v>4</v>
      </c>
      <c r="D258" s="197"/>
    </row>
    <row r="259" spans="1:4" ht="15.5" x14ac:dyDescent="0.35">
      <c r="A259" s="199" t="s">
        <v>4180</v>
      </c>
      <c r="B259" s="200" t="s">
        <v>3738</v>
      </c>
      <c r="C259" s="200">
        <v>3</v>
      </c>
      <c r="D259" s="197"/>
    </row>
    <row r="260" spans="1:4" ht="15.5" x14ac:dyDescent="0.35">
      <c r="A260" s="199" t="s">
        <v>4181</v>
      </c>
      <c r="B260" s="200" t="s">
        <v>4182</v>
      </c>
      <c r="C260" s="200">
        <v>5</v>
      </c>
      <c r="D260" s="197"/>
    </row>
    <row r="261" spans="1:4" ht="15.5" x14ac:dyDescent="0.35">
      <c r="A261" s="199" t="s">
        <v>4183</v>
      </c>
      <c r="B261" s="200" t="s">
        <v>4184</v>
      </c>
      <c r="C261" s="200">
        <v>8</v>
      </c>
      <c r="D261" s="197"/>
    </row>
    <row r="262" spans="1:4" ht="15.5" x14ac:dyDescent="0.35">
      <c r="A262" s="199" t="s">
        <v>4185</v>
      </c>
      <c r="B262" s="200" t="s">
        <v>4186</v>
      </c>
      <c r="C262" s="200">
        <v>5</v>
      </c>
      <c r="D262" s="197"/>
    </row>
    <row r="263" spans="1:4" ht="15.5" x14ac:dyDescent="0.35">
      <c r="A263" s="199" t="s">
        <v>4187</v>
      </c>
      <c r="B263" s="200" t="s">
        <v>4188</v>
      </c>
      <c r="C263" s="200">
        <v>4</v>
      </c>
      <c r="D263" s="197"/>
    </row>
    <row r="264" spans="1:4" ht="15.5" x14ac:dyDescent="0.35">
      <c r="A264" s="199" t="s">
        <v>4189</v>
      </c>
      <c r="B264" s="200" t="s">
        <v>4190</v>
      </c>
      <c r="C264" s="200">
        <v>4</v>
      </c>
      <c r="D264" s="197"/>
    </row>
    <row r="265" spans="1:4" ht="15.5" x14ac:dyDescent="0.35">
      <c r="A265" s="199" t="s">
        <v>4191</v>
      </c>
      <c r="B265" s="200" t="s">
        <v>4192</v>
      </c>
      <c r="C265" s="200">
        <v>5</v>
      </c>
      <c r="D265" s="197"/>
    </row>
    <row r="266" spans="1:4" ht="15.5" x14ac:dyDescent="0.35">
      <c r="A266" s="199" t="s">
        <v>4193</v>
      </c>
      <c r="B266" s="200" t="s">
        <v>4194</v>
      </c>
      <c r="C266" s="200">
        <v>6</v>
      </c>
      <c r="D266" s="197"/>
    </row>
    <row r="267" spans="1:4" ht="15.5" x14ac:dyDescent="0.35">
      <c r="A267" s="199" t="s">
        <v>2522</v>
      </c>
      <c r="B267" s="200" t="s">
        <v>4195</v>
      </c>
      <c r="C267" s="200">
        <v>5</v>
      </c>
      <c r="D267" s="197"/>
    </row>
    <row r="268" spans="1:4" ht="15.5" x14ac:dyDescent="0.35">
      <c r="A268" s="199" t="s">
        <v>4196</v>
      </c>
      <c r="B268" s="200" t="s">
        <v>4197</v>
      </c>
      <c r="C268" s="200">
        <v>6</v>
      </c>
      <c r="D268" s="197"/>
    </row>
    <row r="269" spans="1:4" ht="31" x14ac:dyDescent="0.35">
      <c r="A269" s="199" t="s">
        <v>4198</v>
      </c>
      <c r="B269" s="200" t="s">
        <v>4199</v>
      </c>
      <c r="C269" s="200">
        <v>8</v>
      </c>
      <c r="D269" s="197"/>
    </row>
    <row r="270" spans="1:4" ht="31" x14ac:dyDescent="0.35">
      <c r="A270" s="199" t="s">
        <v>4200</v>
      </c>
      <c r="B270" s="200" t="s">
        <v>4201</v>
      </c>
      <c r="C270" s="200">
        <v>7</v>
      </c>
      <c r="D270" s="197"/>
    </row>
    <row r="271" spans="1:4" ht="15.5" x14ac:dyDescent="0.35">
      <c r="A271" s="199" t="s">
        <v>4202</v>
      </c>
      <c r="B271" s="200" t="s">
        <v>4203</v>
      </c>
      <c r="C271" s="200">
        <v>6</v>
      </c>
      <c r="D271" s="197"/>
    </row>
    <row r="272" spans="1:4" ht="15.5" x14ac:dyDescent="0.35">
      <c r="A272" s="199" t="s">
        <v>4204</v>
      </c>
      <c r="B272" s="200" t="s">
        <v>4205</v>
      </c>
      <c r="C272" s="200">
        <v>8</v>
      </c>
      <c r="D272" s="197"/>
    </row>
    <row r="273" spans="1:4" ht="31" x14ac:dyDescent="0.35">
      <c r="A273" s="199" t="s">
        <v>1110</v>
      </c>
      <c r="B273" s="200" t="s">
        <v>4206</v>
      </c>
      <c r="C273" s="200">
        <v>4</v>
      </c>
      <c r="D273" s="197"/>
    </row>
    <row r="274" spans="1:4" ht="15.5" x14ac:dyDescent="0.35">
      <c r="A274" s="199" t="s">
        <v>4207</v>
      </c>
      <c r="B274" s="200" t="s">
        <v>4208</v>
      </c>
      <c r="C274" s="200">
        <v>8</v>
      </c>
      <c r="D274" s="197"/>
    </row>
    <row r="275" spans="1:4" ht="15.5" x14ac:dyDescent="0.35">
      <c r="A275" s="199" t="s">
        <v>4209</v>
      </c>
      <c r="B275" s="200" t="s">
        <v>4210</v>
      </c>
      <c r="C275" s="200">
        <v>6</v>
      </c>
      <c r="D275" s="197"/>
    </row>
    <row r="276" spans="1:4" ht="15.5" x14ac:dyDescent="0.35">
      <c r="A276" s="199" t="s">
        <v>4211</v>
      </c>
      <c r="B276" s="200" t="s">
        <v>4212</v>
      </c>
      <c r="C276" s="200">
        <v>6</v>
      </c>
      <c r="D276" s="197"/>
    </row>
    <row r="277" spans="1:4" ht="15.5" x14ac:dyDescent="0.35">
      <c r="A277" s="199" t="s">
        <v>4213</v>
      </c>
      <c r="B277" s="200" t="s">
        <v>4214</v>
      </c>
      <c r="C277" s="200">
        <v>6</v>
      </c>
      <c r="D277" s="197"/>
    </row>
    <row r="278" spans="1:4" ht="15.5" x14ac:dyDescent="0.35">
      <c r="A278" s="199" t="s">
        <v>4215</v>
      </c>
      <c r="B278" s="200" t="s">
        <v>4216</v>
      </c>
      <c r="C278" s="200">
        <v>4</v>
      </c>
      <c r="D278" s="197"/>
    </row>
    <row r="279" spans="1:4" ht="15.5" x14ac:dyDescent="0.35">
      <c r="A279" s="199" t="s">
        <v>4217</v>
      </c>
      <c r="B279" s="200" t="s">
        <v>3738</v>
      </c>
      <c r="C279" s="200">
        <v>2</v>
      </c>
      <c r="D279" s="197"/>
    </row>
    <row r="280" spans="1:4" ht="15.5" x14ac:dyDescent="0.35">
      <c r="A280" s="199" t="s">
        <v>1559</v>
      </c>
      <c r="B280" s="200" t="s">
        <v>4218</v>
      </c>
      <c r="C280" s="200">
        <v>2</v>
      </c>
      <c r="D280" s="197"/>
    </row>
    <row r="281" spans="1:4" ht="15.5" x14ac:dyDescent="0.35">
      <c r="A281" s="199" t="s">
        <v>4219</v>
      </c>
      <c r="B281" s="200" t="s">
        <v>4220</v>
      </c>
      <c r="C281" s="200">
        <v>5</v>
      </c>
      <c r="D281" s="197"/>
    </row>
    <row r="282" spans="1:4" ht="15.5" x14ac:dyDescent="0.35">
      <c r="A282" s="199" t="s">
        <v>4221</v>
      </c>
      <c r="B282" s="200" t="s">
        <v>4222</v>
      </c>
      <c r="C282" s="200">
        <v>5</v>
      </c>
      <c r="D282" s="197"/>
    </row>
    <row r="283" spans="1:4" ht="15.5" x14ac:dyDescent="0.35">
      <c r="A283" s="199" t="s">
        <v>4223</v>
      </c>
      <c r="B283" s="200" t="s">
        <v>4224</v>
      </c>
      <c r="C283" s="200">
        <v>4</v>
      </c>
      <c r="D283" s="197"/>
    </row>
    <row r="284" spans="1:4" ht="31" x14ac:dyDescent="0.35">
      <c r="A284" s="199" t="s">
        <v>4225</v>
      </c>
      <c r="B284" s="200" t="s">
        <v>4226</v>
      </c>
      <c r="C284" s="200">
        <v>4</v>
      </c>
      <c r="D284" s="197"/>
    </row>
    <row r="285" spans="1:4" ht="15.5" x14ac:dyDescent="0.35">
      <c r="A285" s="199" t="s">
        <v>4227</v>
      </c>
      <c r="B285" s="200" t="s">
        <v>4228</v>
      </c>
      <c r="C285" s="200">
        <v>8</v>
      </c>
      <c r="D285" s="197"/>
    </row>
    <row r="286" spans="1:4" ht="31" x14ac:dyDescent="0.35">
      <c r="A286" s="199" t="s">
        <v>4229</v>
      </c>
      <c r="B286" s="200" t="s">
        <v>4230</v>
      </c>
      <c r="C286" s="200">
        <v>7</v>
      </c>
      <c r="D286" s="197"/>
    </row>
    <row r="287" spans="1:4" ht="31" x14ac:dyDescent="0.35">
      <c r="A287" s="199" t="s">
        <v>4231</v>
      </c>
      <c r="B287" s="200" t="s">
        <v>4232</v>
      </c>
      <c r="C287" s="200">
        <v>6</v>
      </c>
      <c r="D287" s="197"/>
    </row>
    <row r="288" spans="1:4" ht="31" x14ac:dyDescent="0.35">
      <c r="A288" s="199" t="s">
        <v>4233</v>
      </c>
      <c r="B288" s="200" t="s">
        <v>4234</v>
      </c>
      <c r="C288" s="200">
        <v>8</v>
      </c>
      <c r="D288" s="197"/>
    </row>
    <row r="289" spans="1:4" ht="31" x14ac:dyDescent="0.35">
      <c r="A289" s="199" t="s">
        <v>4235</v>
      </c>
      <c r="B289" s="200" t="s">
        <v>4236</v>
      </c>
      <c r="C289" s="200">
        <v>7</v>
      </c>
      <c r="D289" s="197"/>
    </row>
    <row r="290" spans="1:4" ht="15.5" x14ac:dyDescent="0.35">
      <c r="A290" s="199" t="s">
        <v>4237</v>
      </c>
      <c r="B290" s="200" t="s">
        <v>4238</v>
      </c>
      <c r="C290" s="200">
        <v>6</v>
      </c>
      <c r="D290" s="197"/>
    </row>
    <row r="291" spans="1:4" ht="31" x14ac:dyDescent="0.35">
      <c r="A291" s="199" t="s">
        <v>4239</v>
      </c>
      <c r="B291" s="200" t="s">
        <v>4240</v>
      </c>
      <c r="C291" s="200">
        <v>4</v>
      </c>
      <c r="D291" s="197"/>
    </row>
    <row r="292" spans="1:4" ht="15.5" x14ac:dyDescent="0.35">
      <c r="A292" s="199" t="s">
        <v>4241</v>
      </c>
      <c r="B292" s="200" t="s">
        <v>4242</v>
      </c>
      <c r="C292" s="200">
        <v>4</v>
      </c>
      <c r="D292" s="197"/>
    </row>
    <row r="293" spans="1:4" ht="15.5" x14ac:dyDescent="0.35">
      <c r="A293" s="199" t="s">
        <v>4243</v>
      </c>
      <c r="B293" s="200" t="s">
        <v>4244</v>
      </c>
      <c r="C293" s="200">
        <v>5</v>
      </c>
      <c r="D293" s="197"/>
    </row>
    <row r="294" spans="1:4" ht="15.5" x14ac:dyDescent="0.35">
      <c r="A294" s="199" t="s">
        <v>4245</v>
      </c>
      <c r="B294" s="200" t="s">
        <v>4246</v>
      </c>
      <c r="C294" s="200">
        <v>1</v>
      </c>
      <c r="D294" s="197"/>
    </row>
    <row r="295" spans="1:4" ht="15.5" x14ac:dyDescent="0.35">
      <c r="A295" s="199" t="s">
        <v>4247</v>
      </c>
      <c r="B295" s="200" t="s">
        <v>4248</v>
      </c>
      <c r="C295" s="200">
        <v>4</v>
      </c>
      <c r="D295" s="197"/>
    </row>
    <row r="296" spans="1:4" ht="15.5" x14ac:dyDescent="0.35">
      <c r="A296" s="199" t="s">
        <v>4249</v>
      </c>
      <c r="B296" s="200" t="s">
        <v>4250</v>
      </c>
      <c r="C296" s="200">
        <v>7</v>
      </c>
      <c r="D296" s="197"/>
    </row>
    <row r="297" spans="1:4" ht="15.5" x14ac:dyDescent="0.35">
      <c r="A297" s="199" t="s">
        <v>2936</v>
      </c>
      <c r="B297" s="200" t="s">
        <v>4251</v>
      </c>
      <c r="C297" s="200">
        <v>6</v>
      </c>
      <c r="D297" s="197"/>
    </row>
    <row r="298" spans="1:4" ht="15.5" x14ac:dyDescent="0.35">
      <c r="A298" s="199" t="s">
        <v>4252</v>
      </c>
      <c r="B298" s="200" t="s">
        <v>4253</v>
      </c>
      <c r="C298" s="200">
        <v>5</v>
      </c>
      <c r="D298" s="197"/>
    </row>
    <row r="299" spans="1:4" ht="15.5" x14ac:dyDescent="0.35">
      <c r="A299" s="199" t="s">
        <v>4254</v>
      </c>
      <c r="B299" s="200" t="s">
        <v>4255</v>
      </c>
      <c r="C299" s="200">
        <v>5</v>
      </c>
      <c r="D299" s="197"/>
    </row>
    <row r="300" spans="1:4" ht="15.5" x14ac:dyDescent="0.35">
      <c r="A300" s="199" t="s">
        <v>4256</v>
      </c>
      <c r="B300" s="200" t="s">
        <v>4257</v>
      </c>
      <c r="C300" s="200">
        <v>3</v>
      </c>
      <c r="D300" s="197"/>
    </row>
    <row r="301" spans="1:4" ht="15.5" x14ac:dyDescent="0.35">
      <c r="A301" s="199" t="s">
        <v>4258</v>
      </c>
      <c r="B301" s="200" t="s">
        <v>4259</v>
      </c>
      <c r="C301" s="200">
        <v>6</v>
      </c>
      <c r="D301" s="197"/>
    </row>
    <row r="302" spans="1:4" ht="15.5" x14ac:dyDescent="0.35">
      <c r="A302" s="199" t="s">
        <v>2606</v>
      </c>
      <c r="B302" s="200" t="s">
        <v>4260</v>
      </c>
      <c r="C302" s="200">
        <v>5</v>
      </c>
      <c r="D302" s="197"/>
    </row>
    <row r="303" spans="1:4" ht="15.5" x14ac:dyDescent="0.35">
      <c r="A303" s="199" t="s">
        <v>4261</v>
      </c>
      <c r="B303" s="200" t="s">
        <v>4262</v>
      </c>
      <c r="C303" s="200">
        <v>5</v>
      </c>
      <c r="D303" s="197"/>
    </row>
    <row r="304" spans="1:4" ht="15.5" x14ac:dyDescent="0.35">
      <c r="A304" s="199" t="s">
        <v>4263</v>
      </c>
      <c r="B304" s="200" t="s">
        <v>4264</v>
      </c>
      <c r="C304" s="200">
        <v>6</v>
      </c>
      <c r="D304" s="197"/>
    </row>
    <row r="305" spans="1:4" ht="15.5" x14ac:dyDescent="0.35">
      <c r="A305" s="199" t="s">
        <v>4265</v>
      </c>
      <c r="B305" s="200" t="s">
        <v>4266</v>
      </c>
      <c r="C305" s="200">
        <v>5</v>
      </c>
      <c r="D305" s="197"/>
    </row>
    <row r="306" spans="1:4" ht="15.5" x14ac:dyDescent="0.35">
      <c r="A306" s="199" t="s">
        <v>4267</v>
      </c>
      <c r="B306" s="200" t="s">
        <v>4268</v>
      </c>
      <c r="C306" s="200">
        <v>5</v>
      </c>
      <c r="D306" s="197"/>
    </row>
    <row r="307" spans="1:4" ht="15.5" x14ac:dyDescent="0.35">
      <c r="A307" s="199" t="s">
        <v>4269</v>
      </c>
      <c r="B307" s="200" t="s">
        <v>3738</v>
      </c>
      <c r="C307" s="200">
        <v>2</v>
      </c>
      <c r="D307" s="197"/>
    </row>
    <row r="308" spans="1:4" ht="15.5" x14ac:dyDescent="0.35">
      <c r="A308" s="199" t="s">
        <v>1904</v>
      </c>
      <c r="B308" s="200" t="s">
        <v>4270</v>
      </c>
      <c r="C308" s="200">
        <v>1</v>
      </c>
      <c r="D308" s="197"/>
    </row>
    <row r="309" spans="1:4" ht="15.5" x14ac:dyDescent="0.35">
      <c r="A309" s="199" t="s">
        <v>4271</v>
      </c>
      <c r="B309" s="200" t="s">
        <v>4272</v>
      </c>
      <c r="C309" s="200">
        <v>4</v>
      </c>
      <c r="D309" s="197"/>
    </row>
    <row r="310" spans="1:4" ht="15.5" x14ac:dyDescent="0.35">
      <c r="A310" s="199" t="s">
        <v>4273</v>
      </c>
      <c r="B310" s="200" t="s">
        <v>4274</v>
      </c>
      <c r="C310" s="200">
        <v>5</v>
      </c>
      <c r="D310" s="197"/>
    </row>
    <row r="311" spans="1:4" ht="15.5" x14ac:dyDescent="0.35">
      <c r="A311" s="199" t="s">
        <v>4275</v>
      </c>
      <c r="B311" s="200" t="s">
        <v>4276</v>
      </c>
      <c r="C311" s="200">
        <v>3</v>
      </c>
      <c r="D311" s="197"/>
    </row>
    <row r="312" spans="1:4" ht="15.5" x14ac:dyDescent="0.35">
      <c r="A312" s="199" t="s">
        <v>4277</v>
      </c>
      <c r="B312" s="200" t="s">
        <v>4278</v>
      </c>
      <c r="C312" s="200">
        <v>6</v>
      </c>
      <c r="D312" s="197"/>
    </row>
    <row r="313" spans="1:4" ht="15.5" x14ac:dyDescent="0.35">
      <c r="A313" s="199" t="s">
        <v>4279</v>
      </c>
      <c r="B313" s="200" t="s">
        <v>4280</v>
      </c>
      <c r="C313" s="200">
        <v>4</v>
      </c>
      <c r="D313" s="197"/>
    </row>
    <row r="314" spans="1:4" ht="15.5" x14ac:dyDescent="0.35">
      <c r="A314" s="199" t="s">
        <v>2650</v>
      </c>
      <c r="B314" s="200" t="s">
        <v>4281</v>
      </c>
      <c r="C314" s="200">
        <v>5</v>
      </c>
      <c r="D314" s="197"/>
    </row>
    <row r="315" spans="1:4" ht="15.5" x14ac:dyDescent="0.35">
      <c r="A315" s="199" t="s">
        <v>4282</v>
      </c>
      <c r="B315" s="200" t="s">
        <v>4283</v>
      </c>
      <c r="C315" s="200">
        <v>4</v>
      </c>
      <c r="D315" s="197"/>
    </row>
    <row r="316" spans="1:4" ht="15.5" x14ac:dyDescent="0.35">
      <c r="A316" s="199" t="s">
        <v>257</v>
      </c>
      <c r="B316" s="200" t="s">
        <v>2056</v>
      </c>
      <c r="C316" s="200">
        <v>6</v>
      </c>
      <c r="D316" s="197"/>
    </row>
    <row r="317" spans="1:4" ht="15.5" x14ac:dyDescent="0.35">
      <c r="A317" s="199" t="s">
        <v>4284</v>
      </c>
      <c r="B317" s="200" t="s">
        <v>4285</v>
      </c>
      <c r="C317" s="200">
        <v>6</v>
      </c>
      <c r="D317" s="197"/>
    </row>
    <row r="318" spans="1:4" ht="15.5" x14ac:dyDescent="0.35">
      <c r="A318" s="199" t="s">
        <v>4286</v>
      </c>
      <c r="B318" s="200" t="s">
        <v>4287</v>
      </c>
      <c r="C318" s="200">
        <v>4</v>
      </c>
      <c r="D318" s="197"/>
    </row>
    <row r="319" spans="1:4" ht="15.5" x14ac:dyDescent="0.35">
      <c r="A319" s="199" t="s">
        <v>4288</v>
      </c>
      <c r="B319" s="200" t="s">
        <v>4289</v>
      </c>
      <c r="C319" s="200">
        <v>6</v>
      </c>
      <c r="D319" s="197"/>
    </row>
    <row r="320" spans="1:4" ht="15.5" x14ac:dyDescent="0.35">
      <c r="A320" s="199" t="s">
        <v>4290</v>
      </c>
      <c r="B320" s="200" t="s">
        <v>4291</v>
      </c>
      <c r="C320" s="200">
        <v>3</v>
      </c>
      <c r="D320" s="197"/>
    </row>
    <row r="321" spans="1:4" ht="15.5" x14ac:dyDescent="0.35">
      <c r="A321" s="199" t="s">
        <v>3001</v>
      </c>
      <c r="B321" s="200" t="s">
        <v>4292</v>
      </c>
      <c r="C321" s="200">
        <v>5</v>
      </c>
      <c r="D321" s="197"/>
    </row>
    <row r="322" spans="1:4" ht="15.5" x14ac:dyDescent="0.35">
      <c r="A322" s="199" t="s">
        <v>4293</v>
      </c>
      <c r="B322" s="200" t="s">
        <v>4294</v>
      </c>
      <c r="C322" s="200">
        <v>4</v>
      </c>
      <c r="D322" s="197"/>
    </row>
    <row r="323" spans="1:4" ht="15.5" x14ac:dyDescent="0.35">
      <c r="A323" s="199" t="s">
        <v>4295</v>
      </c>
      <c r="B323" s="200" t="s">
        <v>4296</v>
      </c>
      <c r="C323" s="200">
        <v>3</v>
      </c>
      <c r="D323" s="197"/>
    </row>
    <row r="324" spans="1:4" ht="15.5" x14ac:dyDescent="0.35">
      <c r="A324" s="199" t="s">
        <v>351</v>
      </c>
      <c r="B324" s="200" t="s">
        <v>4297</v>
      </c>
      <c r="C324" s="200">
        <v>4</v>
      </c>
      <c r="D324" s="197"/>
    </row>
    <row r="325" spans="1:4" ht="15.5" x14ac:dyDescent="0.35">
      <c r="A325" s="199" t="s">
        <v>4298</v>
      </c>
      <c r="B325" s="200" t="s">
        <v>4299</v>
      </c>
      <c r="C325" s="200">
        <v>5</v>
      </c>
      <c r="D325" s="197"/>
    </row>
    <row r="326" spans="1:4" ht="15.5" x14ac:dyDescent="0.35">
      <c r="A326" s="199" t="s">
        <v>1040</v>
      </c>
      <c r="B326" s="200" t="s">
        <v>4300</v>
      </c>
      <c r="C326" s="200">
        <v>4</v>
      </c>
      <c r="D326" s="197"/>
    </row>
    <row r="327" spans="1:4" ht="15.5" x14ac:dyDescent="0.35">
      <c r="A327" s="199" t="s">
        <v>4301</v>
      </c>
      <c r="B327" s="200" t="s">
        <v>4302</v>
      </c>
      <c r="C327" s="200">
        <v>5</v>
      </c>
      <c r="D327" s="197"/>
    </row>
    <row r="328" spans="1:4" ht="15.5" x14ac:dyDescent="0.35">
      <c r="A328" s="199" t="s">
        <v>4303</v>
      </c>
      <c r="B328" s="200" t="s">
        <v>4304</v>
      </c>
      <c r="C328" s="200">
        <v>4</v>
      </c>
      <c r="D328" s="197"/>
    </row>
    <row r="329" spans="1:4" ht="15.5" x14ac:dyDescent="0.35">
      <c r="A329" s="199" t="s">
        <v>4305</v>
      </c>
      <c r="B329" s="200" t="s">
        <v>4306</v>
      </c>
      <c r="C329" s="200">
        <v>4</v>
      </c>
      <c r="D329" s="197"/>
    </row>
    <row r="330" spans="1:4" ht="15.5" x14ac:dyDescent="0.35">
      <c r="A330" s="199" t="s">
        <v>4307</v>
      </c>
      <c r="B330" s="200" t="s">
        <v>4308</v>
      </c>
      <c r="C330" s="200">
        <v>5</v>
      </c>
      <c r="D330" s="197"/>
    </row>
    <row r="331" spans="1:4" ht="31" x14ac:dyDescent="0.35">
      <c r="A331" s="199" t="s">
        <v>4309</v>
      </c>
      <c r="B331" s="200" t="s">
        <v>4310</v>
      </c>
      <c r="C331" s="200">
        <v>6</v>
      </c>
      <c r="D331" s="197"/>
    </row>
    <row r="332" spans="1:4" ht="15.5" x14ac:dyDescent="0.35">
      <c r="A332" s="199" t="s">
        <v>4311</v>
      </c>
      <c r="B332" s="200" t="s">
        <v>4312</v>
      </c>
      <c r="C332" s="200">
        <v>5</v>
      </c>
      <c r="D332" s="197"/>
    </row>
    <row r="333" spans="1:4" ht="15.5" x14ac:dyDescent="0.35">
      <c r="A333" s="199" t="s">
        <v>4313</v>
      </c>
      <c r="B333" s="200" t="s">
        <v>4314</v>
      </c>
      <c r="C333" s="200">
        <v>5</v>
      </c>
      <c r="D333" s="197"/>
    </row>
    <row r="334" spans="1:4" ht="15.5" x14ac:dyDescent="0.35">
      <c r="A334" s="199" t="s">
        <v>4315</v>
      </c>
      <c r="B334" s="200" t="s">
        <v>4316</v>
      </c>
      <c r="C334" s="200">
        <v>6</v>
      </c>
      <c r="D334" s="197"/>
    </row>
    <row r="335" spans="1:4" ht="15.5" x14ac:dyDescent="0.35">
      <c r="A335" s="199" t="s">
        <v>2682</v>
      </c>
      <c r="B335" s="200" t="s">
        <v>4317</v>
      </c>
      <c r="C335" s="200">
        <v>5</v>
      </c>
      <c r="D335" s="197"/>
    </row>
    <row r="336" spans="1:4" ht="15.5" x14ac:dyDescent="0.35">
      <c r="A336" s="199" t="s">
        <v>4318</v>
      </c>
      <c r="B336" s="200" t="s">
        <v>4319</v>
      </c>
      <c r="C336" s="200">
        <v>5</v>
      </c>
      <c r="D336" s="197"/>
    </row>
    <row r="337" spans="1:4" ht="15.5" x14ac:dyDescent="0.35">
      <c r="A337" s="199" t="s">
        <v>4320</v>
      </c>
      <c r="B337" s="200" t="s">
        <v>4321</v>
      </c>
      <c r="C337" s="200">
        <v>6</v>
      </c>
      <c r="D337" s="197"/>
    </row>
    <row r="338" spans="1:4" ht="15.5" x14ac:dyDescent="0.35">
      <c r="A338" s="199" t="s">
        <v>4322</v>
      </c>
      <c r="B338" s="200" t="s">
        <v>4323</v>
      </c>
      <c r="C338" s="200">
        <v>6</v>
      </c>
      <c r="D338" s="197"/>
    </row>
    <row r="339" spans="1:4" ht="15.5" x14ac:dyDescent="0.35">
      <c r="A339" s="199" t="s">
        <v>864</v>
      </c>
      <c r="B339" s="200" t="s">
        <v>4324</v>
      </c>
      <c r="C339" s="200">
        <v>6</v>
      </c>
      <c r="D339" s="197"/>
    </row>
    <row r="340" spans="1:4" ht="15.5" x14ac:dyDescent="0.35">
      <c r="A340" s="199" t="s">
        <v>4325</v>
      </c>
      <c r="B340" s="200" t="s">
        <v>4326</v>
      </c>
      <c r="C340" s="200">
        <v>6</v>
      </c>
      <c r="D340" s="197"/>
    </row>
    <row r="341" spans="1:4" ht="15.5" x14ac:dyDescent="0.35">
      <c r="A341" s="199" t="s">
        <v>4327</v>
      </c>
      <c r="B341" s="200" t="s">
        <v>4328</v>
      </c>
      <c r="C341" s="200">
        <v>6</v>
      </c>
      <c r="D341" s="197"/>
    </row>
    <row r="342" spans="1:4" ht="15.5" x14ac:dyDescent="0.35">
      <c r="A342" s="199" t="s">
        <v>4329</v>
      </c>
      <c r="B342" s="200" t="s">
        <v>4330</v>
      </c>
      <c r="C342" s="200">
        <v>5</v>
      </c>
      <c r="D342" s="197"/>
    </row>
    <row r="343" spans="1:4" ht="15.5" x14ac:dyDescent="0.35">
      <c r="A343" s="199" t="s">
        <v>4331</v>
      </c>
      <c r="B343" s="200" t="s">
        <v>4332</v>
      </c>
      <c r="C343" s="200">
        <v>6</v>
      </c>
      <c r="D343" s="197"/>
    </row>
    <row r="344" spans="1:4" ht="15.5" x14ac:dyDescent="0.35">
      <c r="A344" s="199" t="s">
        <v>2499</v>
      </c>
      <c r="B344" s="200" t="s">
        <v>4333</v>
      </c>
      <c r="C344" s="200">
        <v>5</v>
      </c>
      <c r="D344" s="197"/>
    </row>
    <row r="345" spans="1:4" ht="15.5" x14ac:dyDescent="0.35">
      <c r="A345" s="199" t="s">
        <v>2798</v>
      </c>
      <c r="B345" s="200" t="s">
        <v>4334</v>
      </c>
      <c r="C345" s="200">
        <v>6</v>
      </c>
      <c r="D345" s="197"/>
    </row>
    <row r="346" spans="1:4" ht="15.5" x14ac:dyDescent="0.35">
      <c r="A346" s="199" t="s">
        <v>4335</v>
      </c>
      <c r="B346" s="200" t="s">
        <v>4336</v>
      </c>
      <c r="C346" s="200">
        <v>6</v>
      </c>
      <c r="D346" s="197"/>
    </row>
    <row r="347" spans="1:4" ht="15.5" x14ac:dyDescent="0.35">
      <c r="A347" s="199" t="s">
        <v>4337</v>
      </c>
      <c r="B347" s="200" t="s">
        <v>4338</v>
      </c>
      <c r="C347" s="200">
        <v>4</v>
      </c>
      <c r="D347" s="197"/>
    </row>
    <row r="348" spans="1:4" ht="15.5" x14ac:dyDescent="0.35">
      <c r="A348" s="199" t="s">
        <v>1466</v>
      </c>
      <c r="B348" s="200" t="s">
        <v>4339</v>
      </c>
      <c r="C348" s="200">
        <v>5</v>
      </c>
      <c r="D348" s="197"/>
    </row>
    <row r="349" spans="1:4" ht="15.5" x14ac:dyDescent="0.35">
      <c r="A349" s="199" t="s">
        <v>4340</v>
      </c>
      <c r="B349" s="200" t="s">
        <v>4341</v>
      </c>
      <c r="C349" s="200">
        <v>4</v>
      </c>
      <c r="D349" s="197"/>
    </row>
    <row r="350" spans="1:4" ht="15.5" x14ac:dyDescent="0.35">
      <c r="A350" s="199" t="s">
        <v>4342</v>
      </c>
      <c r="B350" s="200" t="s">
        <v>4343</v>
      </c>
      <c r="C350" s="200">
        <v>3</v>
      </c>
      <c r="D350" s="197"/>
    </row>
    <row r="351" spans="1:4" ht="15.5" x14ac:dyDescent="0.35">
      <c r="A351" s="199" t="s">
        <v>4344</v>
      </c>
      <c r="B351" s="200" t="s">
        <v>4345</v>
      </c>
      <c r="C351" s="200">
        <v>2</v>
      </c>
      <c r="D351" s="197"/>
    </row>
    <row r="352" spans="1:4" ht="15.5" x14ac:dyDescent="0.35">
      <c r="A352" s="199" t="s">
        <v>4346</v>
      </c>
      <c r="B352" s="200" t="s">
        <v>4347</v>
      </c>
      <c r="C352" s="200">
        <v>3</v>
      </c>
      <c r="D352" s="197"/>
    </row>
    <row r="353" spans="1:4" ht="15.5" x14ac:dyDescent="0.35">
      <c r="A353" s="199" t="s">
        <v>4348</v>
      </c>
      <c r="B353" s="200" t="s">
        <v>3738</v>
      </c>
      <c r="C353" s="200">
        <v>2</v>
      </c>
      <c r="D353" s="197"/>
    </row>
    <row r="354" spans="1:4" ht="15.5" x14ac:dyDescent="0.35">
      <c r="A354" s="199" t="s">
        <v>4349</v>
      </c>
      <c r="B354" s="200" t="s">
        <v>4350</v>
      </c>
      <c r="C354" s="200">
        <v>7</v>
      </c>
      <c r="D354" s="197"/>
    </row>
    <row r="355" spans="1:4" ht="15.5" x14ac:dyDescent="0.35">
      <c r="A355" s="199" t="s">
        <v>4351</v>
      </c>
      <c r="B355" s="200" t="s">
        <v>4352</v>
      </c>
      <c r="C355" s="200">
        <v>6</v>
      </c>
      <c r="D355" s="197"/>
    </row>
    <row r="356" spans="1:4" ht="15.5" x14ac:dyDescent="0.35">
      <c r="A356" s="199" t="s">
        <v>4353</v>
      </c>
      <c r="B356" s="200" t="s">
        <v>4354</v>
      </c>
      <c r="C356" s="200">
        <v>7</v>
      </c>
      <c r="D356" s="197"/>
    </row>
    <row r="357" spans="1:4" ht="15.5" x14ac:dyDescent="0.35">
      <c r="A357" s="199" t="s">
        <v>4355</v>
      </c>
      <c r="B357" s="200" t="s">
        <v>4356</v>
      </c>
      <c r="C357" s="200">
        <v>5</v>
      </c>
      <c r="D357" s="197"/>
    </row>
    <row r="358" spans="1:4" ht="15.5" x14ac:dyDescent="0.35">
      <c r="A358" s="199" t="s">
        <v>4357</v>
      </c>
      <c r="B358" s="200" t="s">
        <v>4358</v>
      </c>
      <c r="C358" s="200">
        <v>5</v>
      </c>
      <c r="D358" s="197"/>
    </row>
    <row r="359" spans="1:4" ht="15.5" x14ac:dyDescent="0.35">
      <c r="A359" s="199" t="s">
        <v>4359</v>
      </c>
      <c r="B359" s="200" t="s">
        <v>4360</v>
      </c>
      <c r="C359" s="200">
        <v>6</v>
      </c>
      <c r="D359" s="197"/>
    </row>
    <row r="360" spans="1:4" ht="15.5" x14ac:dyDescent="0.35">
      <c r="A360" s="199" t="s">
        <v>2626</v>
      </c>
      <c r="B360" s="200" t="s">
        <v>4361</v>
      </c>
      <c r="C360" s="200">
        <v>5</v>
      </c>
      <c r="D360" s="197"/>
    </row>
    <row r="361" spans="1:4" ht="15.5" x14ac:dyDescent="0.35">
      <c r="A361" s="199" t="s">
        <v>4362</v>
      </c>
      <c r="B361" s="200" t="s">
        <v>4363</v>
      </c>
      <c r="C361" s="200">
        <v>4</v>
      </c>
      <c r="D361" s="197"/>
    </row>
    <row r="362" spans="1:4" ht="15.5" x14ac:dyDescent="0.35">
      <c r="A362" s="199" t="s">
        <v>4364</v>
      </c>
      <c r="B362" s="200" t="s">
        <v>4365</v>
      </c>
      <c r="C362" s="200">
        <v>2</v>
      </c>
      <c r="D362" s="197"/>
    </row>
    <row r="363" spans="1:4" ht="15.5" x14ac:dyDescent="0.35">
      <c r="A363" s="199" t="s">
        <v>300</v>
      </c>
      <c r="B363" s="200" t="s">
        <v>4366</v>
      </c>
      <c r="C363" s="200">
        <v>4</v>
      </c>
      <c r="D363" s="197"/>
    </row>
    <row r="364" spans="1:4" ht="15.5" x14ac:dyDescent="0.35">
      <c r="A364" s="199" t="s">
        <v>4367</v>
      </c>
      <c r="B364" s="200" t="s">
        <v>4368</v>
      </c>
      <c r="C364" s="200">
        <v>4</v>
      </c>
      <c r="D364" s="197"/>
    </row>
    <row r="365" spans="1:4" ht="15.5" x14ac:dyDescent="0.35">
      <c r="A365" s="199" t="s">
        <v>4369</v>
      </c>
      <c r="B365" s="200" t="s">
        <v>4370</v>
      </c>
      <c r="C365" s="200">
        <v>5</v>
      </c>
      <c r="D365" s="197"/>
    </row>
    <row r="366" spans="1:4" ht="15.5" x14ac:dyDescent="0.35">
      <c r="A366" s="199" t="s">
        <v>4371</v>
      </c>
      <c r="B366" s="200" t="s">
        <v>4372</v>
      </c>
      <c r="C366" s="200">
        <v>2</v>
      </c>
      <c r="D366" s="197"/>
    </row>
    <row r="367" spans="1:4" ht="15.5" x14ac:dyDescent="0.35">
      <c r="A367" s="199" t="s">
        <v>4373</v>
      </c>
      <c r="B367" s="200" t="s">
        <v>4374</v>
      </c>
      <c r="C367" s="200">
        <v>4</v>
      </c>
      <c r="D367" s="197"/>
    </row>
    <row r="368" spans="1:4" ht="15.5" x14ac:dyDescent="0.35">
      <c r="A368" s="199" t="s">
        <v>4375</v>
      </c>
      <c r="B368" s="200" t="s">
        <v>4376</v>
      </c>
      <c r="C368" s="200">
        <v>4</v>
      </c>
      <c r="D368" s="197"/>
    </row>
    <row r="369" spans="1:4" ht="15.5" x14ac:dyDescent="0.35">
      <c r="A369" s="199" t="s">
        <v>4377</v>
      </c>
      <c r="B369" s="200" t="s">
        <v>4378</v>
      </c>
      <c r="C369" s="200">
        <v>5</v>
      </c>
      <c r="D369" s="197"/>
    </row>
    <row r="370" spans="1:4" ht="15.5" x14ac:dyDescent="0.35">
      <c r="A370" s="199" t="s">
        <v>4379</v>
      </c>
      <c r="B370" s="200" t="s">
        <v>4380</v>
      </c>
      <c r="C370" s="200">
        <v>8</v>
      </c>
      <c r="D370" s="197"/>
    </row>
    <row r="371" spans="1:4" ht="15.5" x14ac:dyDescent="0.35">
      <c r="A371" s="199" t="s">
        <v>2709</v>
      </c>
      <c r="B371" s="200" t="s">
        <v>4381</v>
      </c>
      <c r="C371" s="200">
        <v>3</v>
      </c>
      <c r="D371" s="197"/>
    </row>
    <row r="372" spans="1:4" ht="15.5" x14ac:dyDescent="0.35">
      <c r="A372" s="199" t="s">
        <v>4382</v>
      </c>
      <c r="B372" s="200" t="s">
        <v>4383</v>
      </c>
      <c r="C372" s="200">
        <v>4</v>
      </c>
      <c r="D372" s="197"/>
    </row>
    <row r="373" spans="1:4" ht="15.5" x14ac:dyDescent="0.35">
      <c r="A373" s="199" t="s">
        <v>1006</v>
      </c>
      <c r="B373" s="200" t="s">
        <v>4384</v>
      </c>
      <c r="C373" s="200">
        <v>4</v>
      </c>
      <c r="D373" s="197"/>
    </row>
    <row r="374" spans="1:4" ht="31" x14ac:dyDescent="0.35">
      <c r="A374" s="199" t="s">
        <v>4385</v>
      </c>
      <c r="B374" s="200" t="s">
        <v>4386</v>
      </c>
      <c r="C374" s="200">
        <v>4</v>
      </c>
      <c r="D374" s="197"/>
    </row>
    <row r="375" spans="1:4" ht="15.5" x14ac:dyDescent="0.35">
      <c r="A375" s="199" t="s">
        <v>4387</v>
      </c>
      <c r="B375" s="200" t="s">
        <v>4388</v>
      </c>
      <c r="C375" s="200">
        <v>5</v>
      </c>
      <c r="D375" s="197"/>
    </row>
    <row r="376" spans="1:4" ht="15.5" x14ac:dyDescent="0.35">
      <c r="A376" s="199" t="s">
        <v>4389</v>
      </c>
      <c r="B376" s="200" t="s">
        <v>4390</v>
      </c>
      <c r="C376" s="200">
        <v>5</v>
      </c>
      <c r="D376" s="197"/>
    </row>
    <row r="377" spans="1:4" ht="15.5" x14ac:dyDescent="0.35">
      <c r="A377" s="199" t="s">
        <v>1491</v>
      </c>
      <c r="B377" s="200" t="s">
        <v>4391</v>
      </c>
      <c r="C377" s="200">
        <v>5</v>
      </c>
      <c r="D377" s="197"/>
    </row>
    <row r="378" spans="1:4" ht="15.5" x14ac:dyDescent="0.35">
      <c r="A378" s="199" t="s">
        <v>391</v>
      </c>
      <c r="B378" s="200" t="s">
        <v>4392</v>
      </c>
      <c r="C378" s="200">
        <v>4</v>
      </c>
      <c r="D378" s="197"/>
    </row>
    <row r="379" spans="1:4" ht="15.5" x14ac:dyDescent="0.35">
      <c r="A379" s="199" t="s">
        <v>4393</v>
      </c>
      <c r="B379" s="200" t="s">
        <v>4394</v>
      </c>
      <c r="C379" s="200">
        <v>6</v>
      </c>
      <c r="D379" s="197"/>
    </row>
    <row r="380" spans="1:4" ht="15.5" x14ac:dyDescent="0.35">
      <c r="A380" s="199" t="s">
        <v>4395</v>
      </c>
      <c r="B380" s="200" t="s">
        <v>4396</v>
      </c>
      <c r="C380" s="200">
        <v>4</v>
      </c>
      <c r="D380" s="197"/>
    </row>
    <row r="381" spans="1:4" ht="15.5" x14ac:dyDescent="0.35">
      <c r="A381" s="199" t="s">
        <v>4397</v>
      </c>
      <c r="B381" s="200" t="s">
        <v>3738</v>
      </c>
      <c r="C381" s="200">
        <v>2</v>
      </c>
      <c r="D381" s="197"/>
    </row>
    <row r="382" spans="1:4" ht="15.5" x14ac:dyDescent="0.35">
      <c r="A382" s="199" t="s">
        <v>4398</v>
      </c>
      <c r="B382" s="200" t="s">
        <v>4399</v>
      </c>
      <c r="C382" s="200">
        <v>4</v>
      </c>
      <c r="D382" s="197"/>
    </row>
    <row r="383" spans="1:4" ht="15.5" x14ac:dyDescent="0.35">
      <c r="A383" s="199" t="s">
        <v>4400</v>
      </c>
      <c r="B383" s="200" t="s">
        <v>4401</v>
      </c>
      <c r="C383" s="200">
        <v>1</v>
      </c>
      <c r="D383" s="197"/>
    </row>
    <row r="384" spans="1:4" ht="15.5" x14ac:dyDescent="0.35">
      <c r="A384" s="199" t="s">
        <v>4402</v>
      </c>
      <c r="B384" s="200" t="s">
        <v>4403</v>
      </c>
      <c r="C384" s="200">
        <v>4</v>
      </c>
      <c r="D384" s="197"/>
    </row>
    <row r="385" spans="1:4" ht="15.5" x14ac:dyDescent="0.35">
      <c r="A385" s="199" t="s">
        <v>4404</v>
      </c>
      <c r="B385" s="200" t="s">
        <v>4405</v>
      </c>
      <c r="C385" s="200">
        <v>3</v>
      </c>
      <c r="D385" s="197"/>
    </row>
    <row r="386" spans="1:4" ht="15.5" x14ac:dyDescent="0.35">
      <c r="A386" s="199" t="s">
        <v>4406</v>
      </c>
      <c r="B386" s="200" t="s">
        <v>4407</v>
      </c>
      <c r="C386" s="200">
        <v>5</v>
      </c>
      <c r="D386" s="197"/>
    </row>
    <row r="387" spans="1:4" ht="15.5" x14ac:dyDescent="0.35">
      <c r="A387" s="199" t="s">
        <v>4408</v>
      </c>
      <c r="B387" s="200" t="s">
        <v>4409</v>
      </c>
      <c r="C387" s="200">
        <v>4</v>
      </c>
      <c r="D387" s="197"/>
    </row>
    <row r="388" spans="1:4" ht="15.5" x14ac:dyDescent="0.35">
      <c r="A388" s="199" t="s">
        <v>4410</v>
      </c>
      <c r="B388" s="200" t="s">
        <v>4411</v>
      </c>
      <c r="C388" s="200">
        <v>4</v>
      </c>
      <c r="D388" s="197"/>
    </row>
    <row r="389" spans="1:4" ht="15.5" x14ac:dyDescent="0.35">
      <c r="A389" s="199" t="s">
        <v>4412</v>
      </c>
      <c r="B389" s="200" t="s">
        <v>4413</v>
      </c>
      <c r="C389" s="200">
        <v>5</v>
      </c>
      <c r="D389" s="197"/>
    </row>
    <row r="390" spans="1:4" ht="15.5" x14ac:dyDescent="0.35">
      <c r="A390" s="199" t="s">
        <v>4414</v>
      </c>
      <c r="B390" s="200" t="s">
        <v>4415</v>
      </c>
      <c r="C390" s="200">
        <v>1</v>
      </c>
      <c r="D390" s="197"/>
    </row>
    <row r="391" spans="1:4" ht="15.5" x14ac:dyDescent="0.35">
      <c r="A391" s="199" t="s">
        <v>4416</v>
      </c>
      <c r="B391" s="200" t="s">
        <v>4417</v>
      </c>
      <c r="C391" s="200">
        <v>1</v>
      </c>
      <c r="D391" s="197"/>
    </row>
    <row r="392" spans="1:4" ht="15.5" x14ac:dyDescent="0.35">
      <c r="A392" s="199" t="s">
        <v>4418</v>
      </c>
      <c r="B392" s="200" t="s">
        <v>3738</v>
      </c>
      <c r="C392" s="200">
        <v>2</v>
      </c>
      <c r="D392" s="197"/>
    </row>
    <row r="393" spans="1:4" ht="15.5" x14ac:dyDescent="0.35">
      <c r="A393" s="199" t="s">
        <v>4419</v>
      </c>
      <c r="B393" s="200" t="s">
        <v>4420</v>
      </c>
      <c r="C393" s="200">
        <v>1</v>
      </c>
      <c r="D393" s="197"/>
    </row>
    <row r="394" spans="1:4" ht="15.5" x14ac:dyDescent="0.35">
      <c r="A394" s="199" t="s">
        <v>4421</v>
      </c>
      <c r="B394" s="200" t="s">
        <v>4422</v>
      </c>
      <c r="C394" s="200">
        <v>1</v>
      </c>
      <c r="D394" s="197"/>
    </row>
    <row r="395" spans="1:4" ht="15.5" x14ac:dyDescent="0.35">
      <c r="A395" s="199" t="s">
        <v>4423</v>
      </c>
      <c r="B395" s="200" t="s">
        <v>4424</v>
      </c>
      <c r="C395" s="200">
        <v>1</v>
      </c>
      <c r="D395" s="197"/>
    </row>
    <row r="396" spans="1:4" ht="15.5" x14ac:dyDescent="0.35">
      <c r="A396" s="199" t="s">
        <v>4425</v>
      </c>
      <c r="B396" s="200" t="s">
        <v>4426</v>
      </c>
      <c r="C396" s="200">
        <v>1</v>
      </c>
      <c r="D396" s="197"/>
    </row>
    <row r="397" spans="1:4" ht="15.5" x14ac:dyDescent="0.35">
      <c r="A397" s="199" t="s">
        <v>4427</v>
      </c>
      <c r="B397" s="200" t="s">
        <v>4428</v>
      </c>
      <c r="C397" s="200">
        <v>1</v>
      </c>
      <c r="D397" s="197"/>
    </row>
    <row r="398" spans="1:4" ht="15.5" x14ac:dyDescent="0.35">
      <c r="A398" s="199" t="s">
        <v>4429</v>
      </c>
      <c r="B398" s="200" t="s">
        <v>4430</v>
      </c>
      <c r="C398" s="200">
        <v>1</v>
      </c>
      <c r="D398" s="197"/>
    </row>
    <row r="399" spans="1:4" ht="15.5" x14ac:dyDescent="0.35">
      <c r="A399" s="199" t="s">
        <v>4431</v>
      </c>
      <c r="B399" s="200" t="s">
        <v>4432</v>
      </c>
      <c r="C399" s="200">
        <v>1</v>
      </c>
      <c r="D399" s="197"/>
    </row>
    <row r="400" spans="1:4" ht="15.5" x14ac:dyDescent="0.35">
      <c r="A400" s="199" t="s">
        <v>4433</v>
      </c>
      <c r="B400" s="200" t="s">
        <v>4434</v>
      </c>
      <c r="C400" s="200">
        <v>1</v>
      </c>
      <c r="D400" s="197"/>
    </row>
    <row r="401" spans="1:4" ht="15.5" x14ac:dyDescent="0.35">
      <c r="A401" s="199" t="s">
        <v>4435</v>
      </c>
      <c r="B401" s="200" t="s">
        <v>4436</v>
      </c>
      <c r="C401" s="200">
        <v>1</v>
      </c>
      <c r="D401" s="197"/>
    </row>
    <row r="402" spans="1:4" ht="15.5" x14ac:dyDescent="0.35">
      <c r="A402" s="199" t="s">
        <v>4437</v>
      </c>
      <c r="B402" s="200" t="s">
        <v>4438</v>
      </c>
      <c r="C402" s="200">
        <v>1</v>
      </c>
      <c r="D402" s="197"/>
    </row>
    <row r="403" spans="1:4" ht="15.5" x14ac:dyDescent="0.35">
      <c r="A403" s="199" t="s">
        <v>4439</v>
      </c>
      <c r="B403" s="200" t="s">
        <v>4440</v>
      </c>
      <c r="C403" s="200">
        <v>1</v>
      </c>
      <c r="D403" s="197"/>
    </row>
    <row r="404" spans="1:4" ht="15.5" x14ac:dyDescent="0.35">
      <c r="A404" s="199" t="s">
        <v>4441</v>
      </c>
      <c r="B404" s="200" t="s">
        <v>4442</v>
      </c>
      <c r="C404" s="200">
        <v>1</v>
      </c>
      <c r="D404" s="197"/>
    </row>
    <row r="405" spans="1:4" ht="15.5" x14ac:dyDescent="0.35">
      <c r="A405" s="199" t="s">
        <v>4443</v>
      </c>
      <c r="B405" s="200" t="s">
        <v>4444</v>
      </c>
      <c r="C405" s="200">
        <v>1</v>
      </c>
      <c r="D405" s="197"/>
    </row>
    <row r="406" spans="1:4" ht="15.5" x14ac:dyDescent="0.35">
      <c r="A406" s="199" t="s">
        <v>4445</v>
      </c>
      <c r="B406" s="200" t="s">
        <v>4446</v>
      </c>
      <c r="C406" s="200">
        <v>1</v>
      </c>
      <c r="D406" s="197"/>
    </row>
    <row r="407" spans="1:4" ht="15.5" x14ac:dyDescent="0.35">
      <c r="A407" s="199" t="s">
        <v>4447</v>
      </c>
      <c r="B407" s="200" t="s">
        <v>4448</v>
      </c>
      <c r="C407" s="200">
        <v>1</v>
      </c>
      <c r="D407" s="197"/>
    </row>
    <row r="408" spans="1:4" ht="15.5" x14ac:dyDescent="0.35">
      <c r="A408" s="199" t="s">
        <v>4449</v>
      </c>
      <c r="B408" s="200" t="s">
        <v>4450</v>
      </c>
      <c r="C408" s="200">
        <v>1</v>
      </c>
      <c r="D408" s="197"/>
    </row>
    <row r="409" spans="1:4" ht="15.5" x14ac:dyDescent="0.35">
      <c r="A409" s="199" t="s">
        <v>4451</v>
      </c>
      <c r="B409" s="200" t="s">
        <v>4452</v>
      </c>
      <c r="C409" s="200">
        <v>1</v>
      </c>
      <c r="D409" s="197"/>
    </row>
    <row r="410" spans="1:4" ht="15.5" x14ac:dyDescent="0.35">
      <c r="A410" s="199" t="s">
        <v>4453</v>
      </c>
      <c r="B410" s="200" t="s">
        <v>4454</v>
      </c>
      <c r="C410" s="200">
        <v>1</v>
      </c>
      <c r="D410" s="197"/>
    </row>
    <row r="411" spans="1:4" ht="15.5" x14ac:dyDescent="0.35">
      <c r="A411" s="199" t="s">
        <v>4455</v>
      </c>
      <c r="B411" s="200" t="s">
        <v>4456</v>
      </c>
      <c r="C411" s="200">
        <v>1</v>
      </c>
      <c r="D411" s="197"/>
    </row>
    <row r="412" spans="1:4" ht="15.5" x14ac:dyDescent="0.35">
      <c r="A412" s="199" t="s">
        <v>4457</v>
      </c>
      <c r="B412" s="200" t="s">
        <v>4458</v>
      </c>
      <c r="C412" s="200">
        <v>1</v>
      </c>
      <c r="D412" s="197"/>
    </row>
    <row r="413" spans="1:4" ht="15.5" x14ac:dyDescent="0.35">
      <c r="A413" s="199" t="s">
        <v>4459</v>
      </c>
      <c r="B413" s="200" t="s">
        <v>4460</v>
      </c>
      <c r="C413" s="200">
        <v>1</v>
      </c>
      <c r="D413" s="197"/>
    </row>
    <row r="414" spans="1:4" ht="15.5" x14ac:dyDescent="0.35">
      <c r="A414" s="199" t="s">
        <v>4461</v>
      </c>
      <c r="B414" s="200" t="s">
        <v>4462</v>
      </c>
      <c r="C414" s="200">
        <v>1</v>
      </c>
      <c r="D414" s="197"/>
    </row>
    <row r="415" spans="1:4" ht="15.5" x14ac:dyDescent="0.35">
      <c r="A415" s="199" t="s">
        <v>4463</v>
      </c>
      <c r="B415" s="200" t="s">
        <v>4464</v>
      </c>
      <c r="C415" s="200">
        <v>1</v>
      </c>
      <c r="D415" s="197"/>
    </row>
    <row r="416" spans="1:4" ht="15.5" x14ac:dyDescent="0.35">
      <c r="A416" s="199" t="s">
        <v>4465</v>
      </c>
      <c r="B416" s="200" t="s">
        <v>4466</v>
      </c>
      <c r="C416" s="200">
        <v>1</v>
      </c>
      <c r="D416" s="197"/>
    </row>
    <row r="417" spans="1:4" ht="15.5" x14ac:dyDescent="0.35">
      <c r="A417" s="199" t="s">
        <v>4467</v>
      </c>
      <c r="B417" s="200" t="s">
        <v>4468</v>
      </c>
      <c r="C417" s="200">
        <v>1</v>
      </c>
      <c r="D417" s="197"/>
    </row>
    <row r="418" spans="1:4" ht="15.5" x14ac:dyDescent="0.35">
      <c r="A418" s="199" t="s">
        <v>4469</v>
      </c>
      <c r="B418" s="200" t="s">
        <v>4470</v>
      </c>
      <c r="C418" s="200">
        <v>1</v>
      </c>
      <c r="D418" s="197"/>
    </row>
    <row r="419" spans="1:4" ht="15.5" x14ac:dyDescent="0.35">
      <c r="A419" s="199" t="s">
        <v>4471</v>
      </c>
      <c r="B419" s="200" t="s">
        <v>4472</v>
      </c>
      <c r="C419" s="200">
        <v>1</v>
      </c>
      <c r="D419" s="197"/>
    </row>
    <row r="420" spans="1:4" ht="15.5" x14ac:dyDescent="0.35">
      <c r="A420" s="199" t="s">
        <v>4473</v>
      </c>
      <c r="B420" s="200" t="s">
        <v>4474</v>
      </c>
      <c r="C420" s="200">
        <v>1</v>
      </c>
      <c r="D420" s="197"/>
    </row>
    <row r="421" spans="1:4" ht="15.5" x14ac:dyDescent="0.35">
      <c r="A421" s="199" t="s">
        <v>4475</v>
      </c>
      <c r="B421" s="200" t="s">
        <v>4476</v>
      </c>
      <c r="C421" s="200">
        <v>1</v>
      </c>
      <c r="D421" s="197"/>
    </row>
    <row r="422" spans="1:4" ht="15.5" x14ac:dyDescent="0.35">
      <c r="A422" s="199" t="s">
        <v>4477</v>
      </c>
      <c r="B422" s="200" t="s">
        <v>4478</v>
      </c>
      <c r="C422" s="200">
        <v>1</v>
      </c>
      <c r="D422" s="197"/>
    </row>
    <row r="423" spans="1:4" ht="15.5" x14ac:dyDescent="0.35">
      <c r="A423" s="199" t="s">
        <v>4479</v>
      </c>
      <c r="B423" s="200" t="s">
        <v>4480</v>
      </c>
      <c r="C423" s="200">
        <v>1</v>
      </c>
      <c r="D423" s="197"/>
    </row>
    <row r="424" spans="1:4" ht="15.5" x14ac:dyDescent="0.35">
      <c r="A424" s="199" t="s">
        <v>4481</v>
      </c>
      <c r="B424" s="200" t="s">
        <v>4482</v>
      </c>
      <c r="C424" s="200">
        <v>1</v>
      </c>
      <c r="D424" s="197"/>
    </row>
    <row r="425" spans="1:4" ht="15.5" x14ac:dyDescent="0.35">
      <c r="A425" s="199" t="s">
        <v>4483</v>
      </c>
      <c r="B425" s="200" t="s">
        <v>4484</v>
      </c>
      <c r="C425" s="200">
        <v>1</v>
      </c>
      <c r="D425" s="197"/>
    </row>
    <row r="426" spans="1:4" ht="15.5" x14ac:dyDescent="0.35">
      <c r="A426" s="199" t="s">
        <v>4485</v>
      </c>
      <c r="B426" s="200" t="s">
        <v>4486</v>
      </c>
      <c r="C426" s="200">
        <v>1</v>
      </c>
      <c r="D426" s="197"/>
    </row>
    <row r="427" spans="1:4" ht="15.5" x14ac:dyDescent="0.35">
      <c r="A427" s="199" t="s">
        <v>4487</v>
      </c>
      <c r="B427" s="200" t="s">
        <v>4488</v>
      </c>
      <c r="C427" s="200">
        <v>1</v>
      </c>
      <c r="D427" s="197"/>
    </row>
    <row r="428" spans="1:4" ht="15.5" x14ac:dyDescent="0.35">
      <c r="A428" s="199" t="s">
        <v>4489</v>
      </c>
      <c r="B428" s="200" t="s">
        <v>4490</v>
      </c>
      <c r="C428" s="200">
        <v>1</v>
      </c>
      <c r="D428" s="197"/>
    </row>
    <row r="429" spans="1:4" ht="15.5" x14ac:dyDescent="0.35">
      <c r="A429" s="199" t="s">
        <v>4491</v>
      </c>
      <c r="B429" s="200" t="s">
        <v>4478</v>
      </c>
      <c r="C429" s="200">
        <v>1</v>
      </c>
      <c r="D429" s="197"/>
    </row>
    <row r="430" spans="1:4" ht="15.5" x14ac:dyDescent="0.35">
      <c r="A430" s="199" t="s">
        <v>4492</v>
      </c>
      <c r="B430" s="200" t="s">
        <v>4493</v>
      </c>
      <c r="C430" s="200">
        <v>1</v>
      </c>
      <c r="D430" s="197"/>
    </row>
    <row r="431" spans="1:4" ht="15.5" x14ac:dyDescent="0.35">
      <c r="A431" s="199" t="s">
        <v>4494</v>
      </c>
      <c r="B431" s="200" t="s">
        <v>4495</v>
      </c>
      <c r="C431" s="200">
        <v>1</v>
      </c>
      <c r="D431" s="197"/>
    </row>
    <row r="432" spans="1:4" ht="15.5" x14ac:dyDescent="0.35">
      <c r="A432" s="199" t="s">
        <v>4496</v>
      </c>
      <c r="B432" s="200" t="s">
        <v>4497</v>
      </c>
      <c r="C432" s="200">
        <v>1</v>
      </c>
      <c r="D432" s="197"/>
    </row>
    <row r="433" spans="1:4" ht="15.5" x14ac:dyDescent="0.35">
      <c r="A433" s="199" t="s">
        <v>4498</v>
      </c>
      <c r="B433" s="200" t="s">
        <v>4499</v>
      </c>
      <c r="C433" s="200">
        <v>1</v>
      </c>
      <c r="D433" s="197"/>
    </row>
    <row r="434" spans="1:4" ht="15.5" x14ac:dyDescent="0.35">
      <c r="A434" s="199" t="s">
        <v>4500</v>
      </c>
      <c r="B434" s="200" t="s">
        <v>4501</v>
      </c>
      <c r="C434" s="200">
        <v>1</v>
      </c>
      <c r="D434" s="197"/>
    </row>
    <row r="435" spans="1:4" ht="15.5" x14ac:dyDescent="0.35">
      <c r="A435" s="199" t="s">
        <v>4502</v>
      </c>
      <c r="B435" s="200" t="s">
        <v>4503</v>
      </c>
      <c r="C435" s="200">
        <v>1</v>
      </c>
      <c r="D435" s="197"/>
    </row>
    <row r="436" spans="1:4" ht="15.5" x14ac:dyDescent="0.35">
      <c r="A436" s="199" t="s">
        <v>4504</v>
      </c>
      <c r="B436" s="200" t="s">
        <v>4505</v>
      </c>
      <c r="C436" s="200">
        <v>1</v>
      </c>
      <c r="D436" s="197"/>
    </row>
    <row r="437" spans="1:4" ht="15.5" x14ac:dyDescent="0.35">
      <c r="A437" s="199" t="s">
        <v>4506</v>
      </c>
      <c r="B437" s="200" t="s">
        <v>4507</v>
      </c>
      <c r="C437" s="200">
        <v>1</v>
      </c>
      <c r="D437" s="197"/>
    </row>
    <row r="438" spans="1:4" ht="15.5" x14ac:dyDescent="0.35">
      <c r="A438" s="199" t="s">
        <v>4508</v>
      </c>
      <c r="B438" s="200" t="s">
        <v>4509</v>
      </c>
      <c r="C438" s="200">
        <v>1</v>
      </c>
      <c r="D438" s="197"/>
    </row>
    <row r="439" spans="1:4" ht="15.5" x14ac:dyDescent="0.35">
      <c r="A439" s="199" t="s">
        <v>4510</v>
      </c>
      <c r="B439" s="200" t="s">
        <v>4511</v>
      </c>
      <c r="C439" s="200">
        <v>1</v>
      </c>
      <c r="D439" s="197"/>
    </row>
    <row r="440" spans="1:4" ht="15.5" x14ac:dyDescent="0.35">
      <c r="A440" s="199" t="s">
        <v>4512</v>
      </c>
      <c r="B440" s="200" t="s">
        <v>4513</v>
      </c>
      <c r="C440" s="200">
        <v>1</v>
      </c>
      <c r="D440" s="197"/>
    </row>
    <row r="441" spans="1:4" ht="15.5" x14ac:dyDescent="0.35">
      <c r="A441" s="199" t="s">
        <v>4514</v>
      </c>
      <c r="B441" s="200" t="s">
        <v>4515</v>
      </c>
      <c r="C441" s="200">
        <v>1</v>
      </c>
      <c r="D441" s="197"/>
    </row>
    <row r="442" spans="1:4" ht="15.5" x14ac:dyDescent="0.35">
      <c r="A442" s="199" t="s">
        <v>4516</v>
      </c>
      <c r="B442" s="200" t="s">
        <v>4517</v>
      </c>
      <c r="C442" s="200">
        <v>1</v>
      </c>
      <c r="D442" s="197"/>
    </row>
    <row r="443" spans="1:4" ht="15.5" x14ac:dyDescent="0.35">
      <c r="A443" s="199" t="s">
        <v>4518</v>
      </c>
      <c r="B443" s="200" t="s">
        <v>4519</v>
      </c>
      <c r="C443" s="200">
        <v>1</v>
      </c>
      <c r="D443" s="197"/>
    </row>
    <row r="444" spans="1:4" ht="15.5" x14ac:dyDescent="0.35">
      <c r="A444" s="199" t="s">
        <v>4520</v>
      </c>
      <c r="B444" s="200" t="s">
        <v>4521</v>
      </c>
      <c r="C444" s="200">
        <v>1</v>
      </c>
      <c r="D444" s="197"/>
    </row>
    <row r="445" spans="1:4" ht="15.5" x14ac:dyDescent="0.35">
      <c r="A445" s="199" t="s">
        <v>4522</v>
      </c>
      <c r="B445" s="200" t="s">
        <v>4523</v>
      </c>
      <c r="C445" s="200">
        <v>1</v>
      </c>
      <c r="D445" s="197"/>
    </row>
    <row r="446" spans="1:4" ht="15.5" x14ac:dyDescent="0.35">
      <c r="A446" s="199" t="s">
        <v>4524</v>
      </c>
      <c r="B446" s="200" t="s">
        <v>4525</v>
      </c>
      <c r="C446" s="200">
        <v>1</v>
      </c>
      <c r="D446" s="197"/>
    </row>
    <row r="447" spans="1:4" ht="15.5" x14ac:dyDescent="0.35">
      <c r="A447" s="199" t="s">
        <v>4526</v>
      </c>
      <c r="B447" s="200" t="s">
        <v>4527</v>
      </c>
      <c r="C447" s="200">
        <v>1</v>
      </c>
      <c r="D447" s="197"/>
    </row>
    <row r="448" spans="1:4" ht="15.5" x14ac:dyDescent="0.35">
      <c r="A448" s="199" t="s">
        <v>4528</v>
      </c>
      <c r="B448" s="200" t="s">
        <v>4529</v>
      </c>
      <c r="C448" s="200">
        <v>1</v>
      </c>
      <c r="D448" s="197"/>
    </row>
    <row r="449" spans="1:4" ht="15.5" x14ac:dyDescent="0.35">
      <c r="A449" s="199" t="s">
        <v>4530</v>
      </c>
      <c r="B449" s="200" t="s">
        <v>4531</v>
      </c>
      <c r="C449" s="200">
        <v>1</v>
      </c>
      <c r="D449" s="197"/>
    </row>
    <row r="450" spans="1:4" ht="15.5" x14ac:dyDescent="0.35">
      <c r="A450" s="199" t="s">
        <v>4532</v>
      </c>
      <c r="B450" s="200" t="s">
        <v>4533</v>
      </c>
      <c r="C450" s="200">
        <v>1</v>
      </c>
      <c r="D450" s="197"/>
    </row>
    <row r="451" spans="1:4" ht="15.5" x14ac:dyDescent="0.35">
      <c r="A451" s="199" t="s">
        <v>4534</v>
      </c>
      <c r="B451" s="200" t="s">
        <v>4535</v>
      </c>
      <c r="C451" s="200">
        <v>1</v>
      </c>
      <c r="D451" s="197"/>
    </row>
    <row r="452" spans="1:4" ht="15.5" x14ac:dyDescent="0.35">
      <c r="A452" s="199" t="s">
        <v>4536</v>
      </c>
      <c r="B452" s="200" t="s">
        <v>4537</v>
      </c>
      <c r="C452" s="200">
        <v>1</v>
      </c>
      <c r="D452" s="197"/>
    </row>
    <row r="453" spans="1:4" ht="15.5" x14ac:dyDescent="0.35">
      <c r="A453" s="199" t="s">
        <v>4538</v>
      </c>
      <c r="B453" s="200" t="s">
        <v>4539</v>
      </c>
      <c r="C453" s="200">
        <v>1</v>
      </c>
      <c r="D453" s="197"/>
    </row>
    <row r="454" spans="1:4" ht="15.5" x14ac:dyDescent="0.35">
      <c r="A454" s="199" t="s">
        <v>4540</v>
      </c>
      <c r="B454" s="200" t="s">
        <v>4541</v>
      </c>
      <c r="C454" s="200">
        <v>1</v>
      </c>
      <c r="D454" s="197"/>
    </row>
    <row r="455" spans="1:4" ht="15.5" x14ac:dyDescent="0.35">
      <c r="A455" s="199" t="s">
        <v>4542</v>
      </c>
      <c r="B455" s="200" t="s">
        <v>4543</v>
      </c>
      <c r="C455" s="200">
        <v>1</v>
      </c>
      <c r="D455" s="197"/>
    </row>
    <row r="456" spans="1:4" ht="15.5" x14ac:dyDescent="0.35">
      <c r="A456" s="199" t="s">
        <v>4544</v>
      </c>
      <c r="B456" s="200" t="s">
        <v>4545</v>
      </c>
      <c r="C456" s="200">
        <v>1</v>
      </c>
      <c r="D456" s="197"/>
    </row>
    <row r="457" spans="1:4" ht="15.5" x14ac:dyDescent="0.35">
      <c r="A457" s="199" t="s">
        <v>4546</v>
      </c>
      <c r="B457" s="200" t="s">
        <v>4547</v>
      </c>
      <c r="C457" s="200">
        <v>1</v>
      </c>
      <c r="D457" s="197"/>
    </row>
    <row r="458" spans="1:4" ht="15.5" x14ac:dyDescent="0.35">
      <c r="A458" s="199" t="s">
        <v>4548</v>
      </c>
      <c r="B458" s="200" t="s">
        <v>4549</v>
      </c>
      <c r="C458" s="200">
        <v>1</v>
      </c>
      <c r="D458" s="197"/>
    </row>
    <row r="459" spans="1:4" ht="15.5" x14ac:dyDescent="0.35">
      <c r="A459" s="199" t="s">
        <v>4550</v>
      </c>
      <c r="B459" s="200" t="s">
        <v>4551</v>
      </c>
      <c r="C459" s="200">
        <v>1</v>
      </c>
      <c r="D459" s="197"/>
    </row>
    <row r="460" spans="1:4" ht="15.5" x14ac:dyDescent="0.35">
      <c r="A460" s="199" t="s">
        <v>4552</v>
      </c>
      <c r="B460" s="200" t="s">
        <v>4553</v>
      </c>
      <c r="C460" s="200">
        <v>1</v>
      </c>
      <c r="D460" s="197"/>
    </row>
    <row r="461" spans="1:4" ht="15.5" x14ac:dyDescent="0.35">
      <c r="A461" s="199" t="s">
        <v>4554</v>
      </c>
      <c r="B461" s="200" t="s">
        <v>4555</v>
      </c>
      <c r="C461" s="200">
        <v>1</v>
      </c>
      <c r="D461" s="197"/>
    </row>
    <row r="462" spans="1:4" ht="15.5" x14ac:dyDescent="0.35">
      <c r="A462" s="199" t="s">
        <v>4556</v>
      </c>
      <c r="B462" s="200" t="s">
        <v>4557</v>
      </c>
      <c r="C462" s="200">
        <v>1</v>
      </c>
      <c r="D462" s="197"/>
    </row>
    <row r="463" spans="1:4" ht="15.5" x14ac:dyDescent="0.35">
      <c r="A463" s="199" t="s">
        <v>4558</v>
      </c>
      <c r="B463" s="200" t="s">
        <v>4559</v>
      </c>
      <c r="C463" s="200">
        <v>1</v>
      </c>
      <c r="D463" s="197"/>
    </row>
    <row r="464" spans="1:4" ht="15.5" x14ac:dyDescent="0.35">
      <c r="A464" s="199" t="s">
        <v>4560</v>
      </c>
      <c r="B464" s="200" t="s">
        <v>4561</v>
      </c>
      <c r="C464" s="200">
        <v>1</v>
      </c>
      <c r="D464" s="197"/>
    </row>
    <row r="465" spans="1:4" ht="15.5" x14ac:dyDescent="0.35">
      <c r="A465" s="199" t="s">
        <v>4562</v>
      </c>
      <c r="B465" s="200" t="s">
        <v>4563</v>
      </c>
      <c r="C465" s="200">
        <v>1</v>
      </c>
      <c r="D465" s="197"/>
    </row>
    <row r="466" spans="1:4" ht="15.5" x14ac:dyDescent="0.35">
      <c r="A466" s="199" t="s">
        <v>4564</v>
      </c>
      <c r="B466" s="200" t="s">
        <v>4565</v>
      </c>
      <c r="C466" s="200">
        <v>1</v>
      </c>
      <c r="D466" s="197"/>
    </row>
    <row r="467" spans="1:4" ht="15.5" x14ac:dyDescent="0.35">
      <c r="A467" s="199" t="s">
        <v>4566</v>
      </c>
      <c r="B467" s="200" t="s">
        <v>4567</v>
      </c>
      <c r="C467" s="200">
        <v>1</v>
      </c>
      <c r="D467" s="197"/>
    </row>
    <row r="468" spans="1:4" ht="15.5" x14ac:dyDescent="0.35">
      <c r="A468" s="199" t="s">
        <v>4568</v>
      </c>
      <c r="B468" s="200" t="s">
        <v>4569</v>
      </c>
      <c r="C468" s="200">
        <v>1</v>
      </c>
      <c r="D468" s="197"/>
    </row>
    <row r="469" spans="1:4" ht="15.5" x14ac:dyDescent="0.35">
      <c r="A469" s="199" t="s">
        <v>4570</v>
      </c>
      <c r="B469" s="200" t="s">
        <v>4571</v>
      </c>
      <c r="C469" s="200">
        <v>1</v>
      </c>
      <c r="D469" s="197"/>
    </row>
    <row r="470" spans="1:4" ht="15.5" x14ac:dyDescent="0.35">
      <c r="A470" s="199" t="s">
        <v>4572</v>
      </c>
      <c r="B470" s="200" t="s">
        <v>4573</v>
      </c>
      <c r="C470" s="200">
        <v>1</v>
      </c>
      <c r="D470" s="197"/>
    </row>
    <row r="471" spans="1:4" ht="15.5" x14ac:dyDescent="0.35">
      <c r="A471" s="199" t="s">
        <v>4574</v>
      </c>
      <c r="B471" s="200" t="s">
        <v>4575</v>
      </c>
      <c r="C471" s="200">
        <v>1</v>
      </c>
      <c r="D471" s="197"/>
    </row>
    <row r="472" spans="1:4" ht="15.5" x14ac:dyDescent="0.35">
      <c r="A472" s="199" t="s">
        <v>4576</v>
      </c>
      <c r="B472" s="200" t="s">
        <v>4577</v>
      </c>
      <c r="C472" s="200">
        <v>1</v>
      </c>
      <c r="D472" s="197"/>
    </row>
    <row r="473" spans="1:4" ht="15.5" x14ac:dyDescent="0.35">
      <c r="A473" s="199" t="s">
        <v>4578</v>
      </c>
      <c r="B473" s="200" t="s">
        <v>4579</v>
      </c>
      <c r="C473" s="200">
        <v>1</v>
      </c>
      <c r="D473" s="197"/>
    </row>
    <row r="474" spans="1:4" ht="15.5" x14ac:dyDescent="0.35">
      <c r="A474" s="199" t="s">
        <v>4580</v>
      </c>
      <c r="B474" s="200" t="s">
        <v>4581</v>
      </c>
      <c r="C474" s="200">
        <v>1</v>
      </c>
      <c r="D474" s="197"/>
    </row>
    <row r="475" spans="1:4" ht="15.5" x14ac:dyDescent="0.35">
      <c r="A475" s="199" t="s">
        <v>4582</v>
      </c>
      <c r="B475" s="200" t="s">
        <v>4583</v>
      </c>
      <c r="C475" s="200">
        <v>5</v>
      </c>
      <c r="D475" s="197"/>
    </row>
    <row r="476" spans="1:4" ht="15.5" x14ac:dyDescent="0.35">
      <c r="A476" s="199" t="s">
        <v>4584</v>
      </c>
      <c r="B476" s="200" t="s">
        <v>4585</v>
      </c>
      <c r="C476" s="200">
        <v>4</v>
      </c>
      <c r="D476" s="197"/>
    </row>
    <row r="477" spans="1:4" ht="15.5" x14ac:dyDescent="0.35">
      <c r="A477" s="199" t="s">
        <v>4586</v>
      </c>
      <c r="B477" s="200" t="s">
        <v>4587</v>
      </c>
      <c r="C477" s="200">
        <v>1</v>
      </c>
      <c r="D477" s="197"/>
    </row>
    <row r="478" spans="1:4" ht="15.5" x14ac:dyDescent="0.35">
      <c r="A478" s="199" t="s">
        <v>4588</v>
      </c>
      <c r="B478" s="200" t="s">
        <v>4589</v>
      </c>
      <c r="C478" s="200">
        <v>1</v>
      </c>
      <c r="D478" s="197"/>
    </row>
    <row r="479" spans="1:4" ht="15.5" x14ac:dyDescent="0.35">
      <c r="A479" s="199" t="s">
        <v>4590</v>
      </c>
      <c r="B479" s="200" t="s">
        <v>4591</v>
      </c>
      <c r="C479" s="200">
        <v>1</v>
      </c>
      <c r="D479" s="197"/>
    </row>
    <row r="480" spans="1:4" ht="15.5" x14ac:dyDescent="0.35">
      <c r="A480" s="199" t="s">
        <v>4592</v>
      </c>
      <c r="B480" s="200" t="s">
        <v>4593</v>
      </c>
      <c r="C480" s="200">
        <v>1</v>
      </c>
      <c r="D480" s="197"/>
    </row>
    <row r="481" spans="1:4" ht="15.5" x14ac:dyDescent="0.35">
      <c r="A481" s="199" t="s">
        <v>4594</v>
      </c>
      <c r="B481" s="200" t="s">
        <v>4595</v>
      </c>
      <c r="C481" s="200">
        <v>1</v>
      </c>
      <c r="D481" s="197"/>
    </row>
    <row r="482" spans="1:4" ht="15.5" x14ac:dyDescent="0.35">
      <c r="A482" s="199" t="s">
        <v>4596</v>
      </c>
      <c r="B482" s="200" t="s">
        <v>4597</v>
      </c>
      <c r="C482" s="200">
        <v>1</v>
      </c>
      <c r="D482" s="197"/>
    </row>
    <row r="483" spans="1:4" ht="15.5" x14ac:dyDescent="0.35">
      <c r="A483" s="199" t="s">
        <v>4598</v>
      </c>
      <c r="B483" s="200" t="s">
        <v>4599</v>
      </c>
      <c r="C483" s="200">
        <v>1</v>
      </c>
      <c r="D483" s="197"/>
    </row>
    <row r="484" spans="1:4" ht="15.5" x14ac:dyDescent="0.35">
      <c r="A484" s="199" t="s">
        <v>4600</v>
      </c>
      <c r="B484" s="200" t="s">
        <v>4601</v>
      </c>
      <c r="C484" s="200">
        <v>1</v>
      </c>
      <c r="D484" s="197"/>
    </row>
    <row r="485" spans="1:4" ht="15.5" x14ac:dyDescent="0.35">
      <c r="A485" s="199" t="s">
        <v>4602</v>
      </c>
      <c r="B485" s="200" t="s">
        <v>4603</v>
      </c>
      <c r="C485" s="200">
        <v>1</v>
      </c>
      <c r="D485" s="197"/>
    </row>
    <row r="486" spans="1:4" ht="15.5" x14ac:dyDescent="0.35">
      <c r="A486" s="199" t="s">
        <v>4604</v>
      </c>
      <c r="B486" s="200" t="s">
        <v>4605</v>
      </c>
      <c r="C486" s="200">
        <v>1</v>
      </c>
      <c r="D486" s="197"/>
    </row>
    <row r="487" spans="1:4" ht="15.5" x14ac:dyDescent="0.35">
      <c r="A487" s="199" t="s">
        <v>4606</v>
      </c>
      <c r="B487" s="200" t="s">
        <v>4607</v>
      </c>
      <c r="C487" s="200">
        <v>1</v>
      </c>
      <c r="D487" s="197"/>
    </row>
    <row r="488" spans="1:4" ht="15.5" x14ac:dyDescent="0.35">
      <c r="A488" s="199" t="s">
        <v>4608</v>
      </c>
      <c r="B488" s="200" t="s">
        <v>4609</v>
      </c>
      <c r="C488" s="200">
        <v>1</v>
      </c>
      <c r="D488" s="197"/>
    </row>
    <row r="489" spans="1:4" ht="15.5" x14ac:dyDescent="0.35">
      <c r="A489" s="199" t="s">
        <v>4610</v>
      </c>
      <c r="B489" s="200" t="s">
        <v>4611</v>
      </c>
      <c r="C489" s="200">
        <v>1</v>
      </c>
      <c r="D489" s="197"/>
    </row>
    <row r="490" spans="1:4" ht="15.5" x14ac:dyDescent="0.35">
      <c r="A490" s="199" t="s">
        <v>4612</v>
      </c>
      <c r="B490" s="200" t="s">
        <v>4613</v>
      </c>
      <c r="C490" s="200">
        <v>8</v>
      </c>
      <c r="D490" s="197"/>
    </row>
    <row r="491" spans="1:4" ht="15.5" x14ac:dyDescent="0.35">
      <c r="A491" s="199" t="s">
        <v>4614</v>
      </c>
      <c r="B491" s="200" t="s">
        <v>4615</v>
      </c>
      <c r="C491" s="200">
        <v>1</v>
      </c>
      <c r="D491" s="197"/>
    </row>
    <row r="492" spans="1:4" ht="15.5" x14ac:dyDescent="0.35">
      <c r="A492" s="199" t="s">
        <v>4616</v>
      </c>
      <c r="B492" s="200" t="s">
        <v>4617</v>
      </c>
      <c r="C492" s="200">
        <v>1</v>
      </c>
      <c r="D492" s="197"/>
    </row>
    <row r="493" spans="1:4" ht="15.5" x14ac:dyDescent="0.35">
      <c r="A493" s="199" t="s">
        <v>4618</v>
      </c>
      <c r="B493" s="200" t="s">
        <v>4619</v>
      </c>
      <c r="C493" s="200">
        <v>1</v>
      </c>
      <c r="D493" s="197"/>
    </row>
    <row r="494" spans="1:4" ht="15.5" x14ac:dyDescent="0.35">
      <c r="A494" s="199" t="s">
        <v>4620</v>
      </c>
      <c r="B494" s="200" t="s">
        <v>4621</v>
      </c>
      <c r="C494" s="200">
        <v>1</v>
      </c>
      <c r="D494" s="197"/>
    </row>
    <row r="495" spans="1:4" ht="15.5" x14ac:dyDescent="0.35">
      <c r="A495" s="199" t="s">
        <v>4622</v>
      </c>
      <c r="B495" s="200" t="s">
        <v>4623</v>
      </c>
      <c r="C495" s="200">
        <v>1</v>
      </c>
      <c r="D495" s="197"/>
    </row>
    <row r="496" spans="1:4" ht="15.5" x14ac:dyDescent="0.35">
      <c r="A496" s="199" t="s">
        <v>4624</v>
      </c>
      <c r="B496" s="200" t="s">
        <v>4625</v>
      </c>
      <c r="C496" s="200">
        <v>1</v>
      </c>
      <c r="D496" s="197"/>
    </row>
    <row r="497" spans="1:4" ht="15.5" x14ac:dyDescent="0.35">
      <c r="A497" s="199" t="s">
        <v>4626</v>
      </c>
      <c r="B497" s="200" t="s">
        <v>4627</v>
      </c>
      <c r="C497" s="200">
        <v>1</v>
      </c>
      <c r="D497" s="197"/>
    </row>
    <row r="498" spans="1:4" ht="15.5" x14ac:dyDescent="0.35">
      <c r="A498" s="199" t="s">
        <v>4628</v>
      </c>
      <c r="B498" s="200" t="s">
        <v>4629</v>
      </c>
      <c r="C498" s="200">
        <v>1</v>
      </c>
      <c r="D498" s="197"/>
    </row>
    <row r="499" spans="1:4" ht="15.5" x14ac:dyDescent="0.35">
      <c r="A499" s="199" t="s">
        <v>4630</v>
      </c>
      <c r="B499" s="200" t="s">
        <v>4631</v>
      </c>
      <c r="C499" s="200">
        <v>1</v>
      </c>
      <c r="D499" s="197"/>
    </row>
    <row r="500" spans="1:4" ht="15.5" x14ac:dyDescent="0.35">
      <c r="A500" s="199" t="s">
        <v>4632</v>
      </c>
      <c r="B500" s="200" t="s">
        <v>4633</v>
      </c>
      <c r="C500" s="200">
        <v>1</v>
      </c>
      <c r="D500" s="197"/>
    </row>
    <row r="501" spans="1:4" ht="15.5" x14ac:dyDescent="0.35">
      <c r="A501" s="199" t="s">
        <v>4634</v>
      </c>
      <c r="B501" s="200" t="s">
        <v>4635</v>
      </c>
      <c r="C501" s="200">
        <v>1</v>
      </c>
      <c r="D501" s="197"/>
    </row>
    <row r="502" spans="1:4" ht="15.5" x14ac:dyDescent="0.35">
      <c r="A502" s="199" t="s">
        <v>4636</v>
      </c>
      <c r="B502" s="200" t="s">
        <v>4637</v>
      </c>
      <c r="C502" s="200">
        <v>1</v>
      </c>
      <c r="D502" s="197"/>
    </row>
    <row r="503" spans="1:4" ht="15.5" x14ac:dyDescent="0.35">
      <c r="A503" s="199" t="s">
        <v>4638</v>
      </c>
      <c r="B503" s="200" t="s">
        <v>4639</v>
      </c>
      <c r="C503" s="200">
        <v>1</v>
      </c>
      <c r="D503" s="197"/>
    </row>
    <row r="504" spans="1:4" ht="15.5" x14ac:dyDescent="0.35">
      <c r="A504" s="199" t="s">
        <v>4640</v>
      </c>
      <c r="B504" s="200" t="s">
        <v>4641</v>
      </c>
      <c r="C504" s="200">
        <v>1</v>
      </c>
      <c r="D504" s="197"/>
    </row>
    <row r="505" spans="1:4" ht="15.5" x14ac:dyDescent="0.35">
      <c r="A505" s="199" t="s">
        <v>4642</v>
      </c>
      <c r="B505" s="200" t="s">
        <v>4643</v>
      </c>
      <c r="C505" s="200">
        <v>1</v>
      </c>
      <c r="D505" s="197"/>
    </row>
    <row r="506" spans="1:4" ht="15.5" x14ac:dyDescent="0.35">
      <c r="A506" s="199" t="s">
        <v>4644</v>
      </c>
      <c r="B506" s="200" t="s">
        <v>4645</v>
      </c>
      <c r="C506" s="200">
        <v>1</v>
      </c>
      <c r="D506" s="197"/>
    </row>
    <row r="507" spans="1:4" ht="15.5" x14ac:dyDescent="0.35">
      <c r="A507" s="199" t="s">
        <v>4646</v>
      </c>
      <c r="B507" s="200" t="s">
        <v>4647</v>
      </c>
      <c r="C507" s="200">
        <v>1</v>
      </c>
      <c r="D507" s="197"/>
    </row>
    <row r="508" spans="1:4" ht="15.5" x14ac:dyDescent="0.35">
      <c r="A508" s="199" t="s">
        <v>4648</v>
      </c>
      <c r="B508" s="200" t="s">
        <v>4649</v>
      </c>
      <c r="C508" s="200">
        <v>1</v>
      </c>
      <c r="D508" s="197"/>
    </row>
    <row r="509" spans="1:4" ht="15.5" x14ac:dyDescent="0.35">
      <c r="A509" s="199" t="s">
        <v>4650</v>
      </c>
      <c r="B509" s="200" t="s">
        <v>4651</v>
      </c>
      <c r="C509" s="200">
        <v>1</v>
      </c>
      <c r="D509" s="197"/>
    </row>
    <row r="510" spans="1:4" ht="15.5" x14ac:dyDescent="0.35">
      <c r="A510" s="199" t="s">
        <v>4652</v>
      </c>
      <c r="B510" s="200" t="s">
        <v>4653</v>
      </c>
      <c r="C510" s="200">
        <v>1</v>
      </c>
      <c r="D510" s="197"/>
    </row>
    <row r="511" spans="1:4" ht="15.5" x14ac:dyDescent="0.35">
      <c r="A511" s="199" t="s">
        <v>4654</v>
      </c>
      <c r="B511" s="200" t="s">
        <v>4655</v>
      </c>
      <c r="C511" s="200">
        <v>1</v>
      </c>
      <c r="D511" s="197"/>
    </row>
    <row r="512" spans="1:4" ht="15.5" x14ac:dyDescent="0.35">
      <c r="A512" s="199" t="s">
        <v>4656</v>
      </c>
      <c r="B512" s="200" t="s">
        <v>4657</v>
      </c>
      <c r="C512" s="200">
        <v>1</v>
      </c>
      <c r="D512" s="197"/>
    </row>
    <row r="513" spans="1:4" ht="15.5" x14ac:dyDescent="0.35">
      <c r="A513" s="199" t="s">
        <v>4658</v>
      </c>
      <c r="B513" s="200" t="s">
        <v>4659</v>
      </c>
      <c r="C513" s="200">
        <v>1</v>
      </c>
      <c r="D513" s="197"/>
    </row>
    <row r="514" spans="1:4" ht="15.5" x14ac:dyDescent="0.35">
      <c r="A514" s="199" t="s">
        <v>4660</v>
      </c>
      <c r="B514" s="200" t="s">
        <v>4661</v>
      </c>
      <c r="C514" s="200">
        <v>1</v>
      </c>
      <c r="D514" s="197"/>
    </row>
    <row r="515" spans="1:4" ht="15.5" x14ac:dyDescent="0.35">
      <c r="A515" s="199" t="s">
        <v>4662</v>
      </c>
      <c r="B515" s="200" t="s">
        <v>4663</v>
      </c>
      <c r="C515" s="200">
        <v>1</v>
      </c>
      <c r="D515" s="197"/>
    </row>
    <row r="516" spans="1:4" ht="15.5" x14ac:dyDescent="0.35">
      <c r="A516" s="199" t="s">
        <v>4664</v>
      </c>
      <c r="B516" s="200" t="s">
        <v>4665</v>
      </c>
      <c r="C516" s="200">
        <v>1</v>
      </c>
      <c r="D516" s="197"/>
    </row>
    <row r="517" spans="1:4" ht="15.5" x14ac:dyDescent="0.35">
      <c r="A517" s="199" t="s">
        <v>4666</v>
      </c>
      <c r="B517" s="200" t="s">
        <v>4667</v>
      </c>
      <c r="C517" s="200">
        <v>1</v>
      </c>
      <c r="D517" s="197"/>
    </row>
    <row r="518" spans="1:4" ht="15.5" x14ac:dyDescent="0.35">
      <c r="A518" s="199" t="s">
        <v>4668</v>
      </c>
      <c r="B518" s="200" t="s">
        <v>4669</v>
      </c>
      <c r="C518" s="200">
        <v>1</v>
      </c>
      <c r="D518" s="197"/>
    </row>
    <row r="519" spans="1:4" ht="15.5" x14ac:dyDescent="0.35">
      <c r="A519" s="199" t="s">
        <v>4670</v>
      </c>
      <c r="B519" s="200" t="s">
        <v>4671</v>
      </c>
      <c r="C519" s="200">
        <v>1</v>
      </c>
      <c r="D519" s="197"/>
    </row>
    <row r="520" spans="1:4" ht="15.5" x14ac:dyDescent="0.35">
      <c r="A520" s="199" t="s">
        <v>4672</v>
      </c>
      <c r="B520" s="200" t="s">
        <v>4673</v>
      </c>
      <c r="C520" s="200">
        <v>1</v>
      </c>
      <c r="D520" s="197"/>
    </row>
    <row r="521" spans="1:4" ht="15.5" x14ac:dyDescent="0.35">
      <c r="A521" s="199" t="s">
        <v>4674</v>
      </c>
      <c r="B521" s="200" t="s">
        <v>4675</v>
      </c>
      <c r="C521" s="200">
        <v>1</v>
      </c>
      <c r="D521" s="197"/>
    </row>
    <row r="522" spans="1:4" ht="15.5" x14ac:dyDescent="0.35">
      <c r="A522" s="199" t="s">
        <v>4676</v>
      </c>
      <c r="B522" s="200" t="s">
        <v>4677</v>
      </c>
      <c r="C522" s="200">
        <v>1</v>
      </c>
      <c r="D522" s="197"/>
    </row>
    <row r="523" spans="1:4" ht="15.5" x14ac:dyDescent="0.35">
      <c r="A523" s="199" t="s">
        <v>4678</v>
      </c>
      <c r="B523" s="200" t="s">
        <v>4679</v>
      </c>
      <c r="C523" s="200">
        <v>1</v>
      </c>
      <c r="D523" s="197"/>
    </row>
    <row r="524" spans="1:4" ht="15.5" x14ac:dyDescent="0.35">
      <c r="A524" s="199" t="s">
        <v>4680</v>
      </c>
      <c r="B524" s="200" t="s">
        <v>4681</v>
      </c>
      <c r="C524" s="200">
        <v>1</v>
      </c>
      <c r="D524" s="197"/>
    </row>
    <row r="525" spans="1:4" ht="15.5" x14ac:dyDescent="0.35">
      <c r="A525" s="199" t="s">
        <v>4682</v>
      </c>
      <c r="B525" s="200" t="s">
        <v>4683</v>
      </c>
      <c r="C525" s="200">
        <v>1</v>
      </c>
      <c r="D525" s="197"/>
    </row>
    <row r="526" spans="1:4" ht="15.5" x14ac:dyDescent="0.35">
      <c r="A526" s="199" t="s">
        <v>4684</v>
      </c>
      <c r="B526" s="200" t="s">
        <v>4685</v>
      </c>
      <c r="C526" s="200">
        <v>1</v>
      </c>
      <c r="D526" s="197"/>
    </row>
    <row r="527" spans="1:4" ht="15.5" x14ac:dyDescent="0.35">
      <c r="A527" s="199" t="s">
        <v>4686</v>
      </c>
      <c r="B527" s="200" t="s">
        <v>4687</v>
      </c>
      <c r="C527" s="200">
        <v>1</v>
      </c>
      <c r="D527" s="197"/>
    </row>
    <row r="528" spans="1:4" ht="15.5" x14ac:dyDescent="0.35">
      <c r="A528" s="199" t="s">
        <v>4688</v>
      </c>
      <c r="B528" s="200" t="s">
        <v>4689</v>
      </c>
      <c r="C528" s="200">
        <v>1</v>
      </c>
      <c r="D528" s="197"/>
    </row>
    <row r="529" spans="1:4" ht="15.5" x14ac:dyDescent="0.35">
      <c r="A529" s="199" t="s">
        <v>4690</v>
      </c>
      <c r="B529" s="200" t="s">
        <v>4691</v>
      </c>
      <c r="C529" s="200">
        <v>1</v>
      </c>
      <c r="D529" s="197"/>
    </row>
    <row r="530" spans="1:4" ht="15.5" x14ac:dyDescent="0.35">
      <c r="A530" s="199" t="s">
        <v>4692</v>
      </c>
      <c r="B530" s="200" t="s">
        <v>4693</v>
      </c>
      <c r="C530" s="200">
        <v>1</v>
      </c>
      <c r="D530" s="197"/>
    </row>
    <row r="531" spans="1:4" ht="15.5" x14ac:dyDescent="0.35">
      <c r="A531" s="199" t="s">
        <v>4694</v>
      </c>
      <c r="B531" s="200" t="s">
        <v>4695</v>
      </c>
      <c r="C531" s="200">
        <v>1</v>
      </c>
      <c r="D531" s="197"/>
    </row>
    <row r="532" spans="1:4" ht="15.5" x14ac:dyDescent="0.35">
      <c r="A532" s="199" t="s">
        <v>4696</v>
      </c>
      <c r="B532" s="200" t="s">
        <v>4697</v>
      </c>
      <c r="C532" s="200">
        <v>1</v>
      </c>
      <c r="D532" s="197"/>
    </row>
    <row r="533" spans="1:4" ht="15.5" x14ac:dyDescent="0.35">
      <c r="A533" s="199" t="s">
        <v>4698</v>
      </c>
      <c r="B533" s="200" t="s">
        <v>4699</v>
      </c>
      <c r="C533" s="200">
        <v>1</v>
      </c>
      <c r="D533" s="197"/>
    </row>
    <row r="534" spans="1:4" ht="31" x14ac:dyDescent="0.35">
      <c r="A534" s="199" t="s">
        <v>4700</v>
      </c>
      <c r="B534" s="200" t="s">
        <v>4701</v>
      </c>
      <c r="C534" s="200">
        <v>1</v>
      </c>
      <c r="D534" s="197"/>
    </row>
    <row r="535" spans="1:4" ht="31" x14ac:dyDescent="0.35">
      <c r="A535" s="199" t="s">
        <v>4702</v>
      </c>
      <c r="B535" s="200" t="s">
        <v>4703</v>
      </c>
      <c r="C535" s="200">
        <v>1</v>
      </c>
      <c r="D535" s="197"/>
    </row>
    <row r="536" spans="1:4" ht="15.5" x14ac:dyDescent="0.35">
      <c r="A536" s="199" t="s">
        <v>4704</v>
      </c>
      <c r="B536" s="200" t="s">
        <v>4705</v>
      </c>
      <c r="C536" s="200">
        <v>1</v>
      </c>
      <c r="D536" s="197"/>
    </row>
    <row r="537" spans="1:4" ht="15.5" x14ac:dyDescent="0.35">
      <c r="A537" s="199" t="s">
        <v>4706</v>
      </c>
      <c r="B537" s="200" t="s">
        <v>4707</v>
      </c>
      <c r="C537" s="200">
        <v>1</v>
      </c>
      <c r="D537" s="197"/>
    </row>
    <row r="538" spans="1:4" ht="15.5" x14ac:dyDescent="0.35">
      <c r="A538" s="199" t="s">
        <v>4708</v>
      </c>
      <c r="B538" s="200" t="s">
        <v>4709</v>
      </c>
      <c r="C538" s="200">
        <v>1</v>
      </c>
      <c r="D538" s="197"/>
    </row>
    <row r="539" spans="1:4" ht="15.5" x14ac:dyDescent="0.35">
      <c r="A539" s="199" t="s">
        <v>4710</v>
      </c>
      <c r="B539" s="200" t="s">
        <v>4711</v>
      </c>
      <c r="C539" s="200">
        <v>1</v>
      </c>
      <c r="D539" s="197"/>
    </row>
    <row r="540" spans="1:4" ht="15.5" x14ac:dyDescent="0.35">
      <c r="A540" s="199" t="s">
        <v>4712</v>
      </c>
      <c r="B540" s="200" t="s">
        <v>4713</v>
      </c>
      <c r="C540" s="200">
        <v>1</v>
      </c>
      <c r="D540" s="197"/>
    </row>
    <row r="541" spans="1:4" ht="15.5" x14ac:dyDescent="0.35">
      <c r="A541" s="199" t="s">
        <v>4714</v>
      </c>
      <c r="B541" s="200" t="s">
        <v>4715</v>
      </c>
      <c r="C541" s="200">
        <v>1</v>
      </c>
      <c r="D541" s="197"/>
    </row>
    <row r="542" spans="1:4" ht="15.5" x14ac:dyDescent="0.35">
      <c r="A542" s="199" t="s">
        <v>4716</v>
      </c>
      <c r="B542" s="200" t="s">
        <v>4717</v>
      </c>
      <c r="C542" s="200">
        <v>1</v>
      </c>
      <c r="D542" s="197"/>
    </row>
    <row r="543" spans="1:4" ht="15.5" x14ac:dyDescent="0.35">
      <c r="A543" s="199" t="s">
        <v>4718</v>
      </c>
      <c r="B543" s="200" t="s">
        <v>4719</v>
      </c>
      <c r="C543" s="200">
        <v>1</v>
      </c>
      <c r="D543" s="197"/>
    </row>
    <row r="544" spans="1:4" ht="15.5" x14ac:dyDescent="0.35">
      <c r="A544" s="199" t="s">
        <v>4720</v>
      </c>
      <c r="B544" s="200" t="s">
        <v>4721</v>
      </c>
      <c r="C544" s="200">
        <v>1</v>
      </c>
      <c r="D544" s="197"/>
    </row>
    <row r="545" spans="1:4" ht="15.5" x14ac:dyDescent="0.35">
      <c r="A545" s="199" t="s">
        <v>4722</v>
      </c>
      <c r="B545" s="200" t="s">
        <v>4723</v>
      </c>
      <c r="C545" s="200">
        <v>1</v>
      </c>
      <c r="D545" s="197"/>
    </row>
    <row r="546" spans="1:4" ht="15.5" x14ac:dyDescent="0.35">
      <c r="A546" s="199" t="s">
        <v>4724</v>
      </c>
      <c r="B546" s="200" t="s">
        <v>4725</v>
      </c>
      <c r="C546" s="200">
        <v>1</v>
      </c>
      <c r="D546" s="197"/>
    </row>
    <row r="547" spans="1:4" ht="15.5" x14ac:dyDescent="0.35">
      <c r="A547" s="199" t="s">
        <v>4726</v>
      </c>
      <c r="B547" s="200" t="s">
        <v>4727</v>
      </c>
      <c r="C547" s="200">
        <v>1</v>
      </c>
      <c r="D547" s="197"/>
    </row>
    <row r="548" spans="1:4" ht="15.5" x14ac:dyDescent="0.35">
      <c r="A548" s="199" t="s">
        <v>4728</v>
      </c>
      <c r="B548" s="200" t="s">
        <v>4729</v>
      </c>
      <c r="C548" s="200">
        <v>1</v>
      </c>
      <c r="D548" s="197"/>
    </row>
  </sheetData>
  <autoFilter ref="A1:U1" xr:uid="{00000000-0001-0000-07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F61"/>
  <sheetViews>
    <sheetView topLeftCell="A27" zoomScale="90" zoomScaleNormal="90" workbookViewId="0">
      <selection activeCell="AB57" sqref="AB57"/>
    </sheetView>
  </sheetViews>
  <sheetFormatPr defaultColWidth="9.26953125" defaultRowHeight="12.75" customHeight="1" x14ac:dyDescent="0.35"/>
  <cols>
    <col min="1" max="1" width="11.7265625" style="25" customWidth="1"/>
    <col min="2" max="2" width="10.7265625" style="25" customWidth="1"/>
    <col min="3" max="3" width="7.81640625" style="25" customWidth="1"/>
    <col min="4" max="4" width="9.453125" style="25" customWidth="1"/>
    <col min="5" max="5" width="6.54296875" style="25" customWidth="1"/>
    <col min="6" max="6" width="9.7265625" style="25" customWidth="1"/>
    <col min="7" max="7" width="7.453125" style="25" customWidth="1"/>
    <col min="8" max="8" width="8.7265625" style="25" hidden="1" customWidth="1"/>
    <col min="9" max="9" width="6.7265625" style="25" hidden="1" customWidth="1"/>
    <col min="10" max="10" width="2" style="25" customWidth="1"/>
    <col min="11" max="11" width="9.26953125" style="25" customWidth="1"/>
    <col min="12" max="12" width="2.453125" style="25" customWidth="1"/>
    <col min="13" max="15" width="9.26953125" style="25" customWidth="1"/>
    <col min="16" max="16" width="4" style="25" customWidth="1"/>
    <col min="17" max="17" width="16.26953125" style="25" customWidth="1"/>
    <col min="18" max="18" width="12.54296875" style="25" customWidth="1"/>
    <col min="19" max="19" width="11.7265625" style="25" customWidth="1"/>
    <col min="20" max="20" width="12.453125" style="25" customWidth="1"/>
    <col min="21" max="21" width="11.26953125" style="25" customWidth="1"/>
    <col min="22" max="22" width="13" style="25" customWidth="1"/>
    <col min="23" max="23" width="11.26953125" style="25" customWidth="1"/>
    <col min="24" max="24" width="8.7265625" style="25" hidden="1" customWidth="1"/>
    <col min="25" max="25" width="6.7265625" style="25" hidden="1" customWidth="1"/>
    <col min="26" max="26" width="3.54296875" style="25" customWidth="1"/>
    <col min="27" max="30" width="9.26953125" style="25"/>
    <col min="31" max="31" width="9.26953125" style="25" customWidth="1"/>
    <col min="32" max="32" width="1" style="25" customWidth="1"/>
    <col min="33" max="16384" width="9.26953125" style="25"/>
  </cols>
  <sheetData>
    <row r="1" spans="1:32" ht="14.5" x14ac:dyDescent="0.35">
      <c r="A1" s="317" t="s">
        <v>35</v>
      </c>
      <c r="B1" s="227"/>
      <c r="C1" s="227"/>
      <c r="D1" s="227"/>
      <c r="E1" s="227"/>
      <c r="F1" s="227"/>
      <c r="G1" s="227"/>
      <c r="H1" s="227"/>
      <c r="I1" s="227"/>
      <c r="J1" s="227"/>
      <c r="K1" s="227"/>
      <c r="L1" s="227"/>
      <c r="M1" s="227"/>
      <c r="N1" s="227"/>
      <c r="O1" s="227"/>
      <c r="P1" s="325"/>
      <c r="Q1" s="317"/>
      <c r="R1" s="227"/>
      <c r="S1" s="227"/>
      <c r="T1" s="227"/>
      <c r="U1" s="227"/>
      <c r="V1" s="227"/>
      <c r="W1" s="227"/>
      <c r="X1" s="227"/>
      <c r="Y1" s="227"/>
      <c r="Z1" s="227"/>
      <c r="AA1" s="227"/>
      <c r="AB1" s="227"/>
      <c r="AC1" s="227"/>
      <c r="AD1" s="227"/>
      <c r="AE1" s="227"/>
      <c r="AF1" s="325"/>
    </row>
    <row r="2" spans="1:32" ht="18" customHeight="1" x14ac:dyDescent="0.35">
      <c r="A2" s="62" t="s">
        <v>36</v>
      </c>
      <c r="B2" s="26"/>
      <c r="C2" s="26"/>
      <c r="D2" s="26"/>
      <c r="E2" s="26"/>
      <c r="F2" s="26"/>
      <c r="G2" s="26"/>
      <c r="H2" s="26"/>
      <c r="I2" s="26"/>
      <c r="J2" s="26"/>
      <c r="K2" s="26"/>
      <c r="L2" s="26"/>
      <c r="M2" s="26"/>
      <c r="N2" s="26"/>
      <c r="O2" s="26"/>
      <c r="P2" s="63"/>
      <c r="Q2" s="62"/>
      <c r="R2" s="26"/>
      <c r="S2" s="26"/>
      <c r="T2" s="26"/>
      <c r="U2" s="26"/>
      <c r="V2" s="26"/>
      <c r="W2" s="26"/>
      <c r="X2" s="26"/>
      <c r="Y2" s="26"/>
      <c r="Z2" s="26"/>
      <c r="AA2" s="26"/>
      <c r="AB2" s="26"/>
      <c r="AC2" s="26"/>
      <c r="AD2" s="26"/>
      <c r="AE2" s="26"/>
      <c r="AF2" s="63"/>
    </row>
    <row r="3" spans="1:32" ht="12.75" customHeight="1" x14ac:dyDescent="0.35">
      <c r="A3" s="64" t="s">
        <v>37</v>
      </c>
      <c r="B3" s="27"/>
      <c r="C3" s="27"/>
      <c r="D3" s="27"/>
      <c r="E3" s="27"/>
      <c r="F3" s="27"/>
      <c r="G3" s="27"/>
      <c r="H3" s="27"/>
      <c r="I3" s="27"/>
      <c r="J3" s="27"/>
      <c r="K3" s="27"/>
      <c r="L3" s="27"/>
      <c r="M3" s="27"/>
      <c r="N3" s="27"/>
      <c r="O3" s="27"/>
      <c r="P3" s="65"/>
      <c r="Q3" s="64"/>
      <c r="R3" s="27"/>
      <c r="S3" s="27"/>
      <c r="T3" s="27"/>
      <c r="U3" s="27"/>
      <c r="V3" s="27"/>
      <c r="W3" s="27"/>
      <c r="X3" s="27"/>
      <c r="Y3" s="27"/>
      <c r="Z3" s="27"/>
      <c r="AA3" s="27"/>
      <c r="AB3" s="27"/>
      <c r="AC3" s="27"/>
      <c r="AD3" s="27"/>
      <c r="AE3" s="27"/>
      <c r="AF3" s="65"/>
    </row>
    <row r="4" spans="1:32" ht="14.5" x14ac:dyDescent="0.35">
      <c r="A4" s="64"/>
      <c r="B4" s="27"/>
      <c r="C4" s="27"/>
      <c r="D4" s="27"/>
      <c r="E4" s="27"/>
      <c r="F4" s="27"/>
      <c r="G4" s="27"/>
      <c r="H4" s="27"/>
      <c r="I4" s="27"/>
      <c r="J4" s="27"/>
      <c r="K4" s="27"/>
      <c r="L4" s="27"/>
      <c r="M4" s="27"/>
      <c r="N4" s="27"/>
      <c r="O4" s="27"/>
      <c r="P4" s="65"/>
      <c r="Q4" s="64"/>
      <c r="R4" s="27"/>
      <c r="S4" s="27"/>
      <c r="T4" s="27"/>
      <c r="U4" s="27"/>
      <c r="V4" s="27"/>
      <c r="W4" s="27"/>
      <c r="X4" s="27"/>
      <c r="Y4" s="27"/>
      <c r="Z4" s="27"/>
      <c r="AA4" s="27"/>
      <c r="AB4" s="27"/>
      <c r="AC4" s="27"/>
      <c r="AD4" s="27"/>
      <c r="AE4" s="27"/>
      <c r="AF4" s="65"/>
    </row>
    <row r="5" spans="1:32" ht="14.5" x14ac:dyDescent="0.35">
      <c r="A5" s="64" t="s">
        <v>38</v>
      </c>
      <c r="B5" s="27"/>
      <c r="C5" s="27"/>
      <c r="D5" s="27"/>
      <c r="E5" s="27"/>
      <c r="F5" s="27"/>
      <c r="G5" s="27"/>
      <c r="H5" s="27"/>
      <c r="I5" s="27"/>
      <c r="J5" s="27"/>
      <c r="K5" s="27"/>
      <c r="L5" s="27"/>
      <c r="M5" s="27"/>
      <c r="N5" s="27"/>
      <c r="O5" s="27"/>
      <c r="P5" s="65"/>
      <c r="Q5" s="64"/>
      <c r="R5" s="27"/>
      <c r="S5" s="27"/>
      <c r="T5" s="27"/>
      <c r="U5" s="27"/>
      <c r="V5" s="27"/>
      <c r="W5" s="27"/>
      <c r="X5" s="27"/>
      <c r="Y5" s="27"/>
      <c r="Z5" s="27"/>
      <c r="AA5" s="27"/>
      <c r="AB5" s="27"/>
      <c r="AC5" s="27"/>
      <c r="AD5" s="27"/>
      <c r="AE5" s="27"/>
      <c r="AF5" s="65"/>
    </row>
    <row r="6" spans="1:32" ht="14.5" x14ac:dyDescent="0.35">
      <c r="A6" s="64" t="s">
        <v>39</v>
      </c>
      <c r="B6" s="27"/>
      <c r="C6" s="27"/>
      <c r="D6" s="27"/>
      <c r="E6" s="27"/>
      <c r="F6" s="27"/>
      <c r="G6" s="27"/>
      <c r="H6" s="27"/>
      <c r="I6" s="27"/>
      <c r="J6" s="27"/>
      <c r="K6" s="27"/>
      <c r="L6" s="27"/>
      <c r="M6" s="27"/>
      <c r="N6" s="27"/>
      <c r="O6" s="27"/>
      <c r="P6" s="65"/>
      <c r="Q6" s="64"/>
      <c r="R6" s="27"/>
      <c r="S6" s="27"/>
      <c r="T6" s="27"/>
      <c r="U6" s="27"/>
      <c r="V6" s="27"/>
      <c r="W6" s="27"/>
      <c r="X6" s="27"/>
      <c r="Y6" s="27"/>
      <c r="Z6" s="27"/>
      <c r="AA6" s="27"/>
      <c r="AB6" s="27"/>
      <c r="AC6" s="27"/>
      <c r="AD6" s="27"/>
      <c r="AE6" s="27"/>
      <c r="AF6" s="65"/>
    </row>
    <row r="7" spans="1:32" ht="14.5" x14ac:dyDescent="0.35">
      <c r="A7" s="66"/>
      <c r="B7" s="67"/>
      <c r="C7" s="67"/>
      <c r="D7" s="67"/>
      <c r="E7" s="67"/>
      <c r="F7" s="67"/>
      <c r="G7" s="67"/>
      <c r="H7" s="67"/>
      <c r="I7" s="67"/>
      <c r="J7" s="67"/>
      <c r="K7" s="67"/>
      <c r="L7" s="67"/>
      <c r="M7" s="67"/>
      <c r="N7" s="67"/>
      <c r="O7" s="67"/>
      <c r="P7" s="68"/>
      <c r="Q7" s="66"/>
      <c r="R7" s="67"/>
      <c r="S7" s="67"/>
      <c r="T7" s="67"/>
      <c r="U7" s="67"/>
      <c r="V7" s="67"/>
      <c r="W7" s="67"/>
      <c r="X7" s="67"/>
      <c r="Y7" s="67"/>
      <c r="Z7" s="67"/>
      <c r="AA7" s="67"/>
      <c r="AB7" s="67"/>
      <c r="AC7" s="67"/>
      <c r="AD7" s="67"/>
      <c r="AE7" s="67"/>
      <c r="AF7" s="68"/>
    </row>
    <row r="8" spans="1:32" ht="14.5" x14ac:dyDescent="0.35">
      <c r="A8" s="228"/>
      <c r="B8" s="229"/>
      <c r="C8" s="229"/>
      <c r="D8" s="229"/>
      <c r="E8" s="229"/>
      <c r="F8" s="229"/>
      <c r="G8" s="229"/>
      <c r="H8" s="229"/>
      <c r="I8" s="229"/>
      <c r="J8" s="229"/>
      <c r="K8" s="229"/>
      <c r="L8" s="229"/>
      <c r="M8" s="229"/>
      <c r="N8" s="229"/>
      <c r="O8" s="229"/>
      <c r="P8" s="230"/>
      <c r="Q8" s="228"/>
      <c r="R8" s="229"/>
      <c r="S8" s="229"/>
      <c r="T8" s="229"/>
      <c r="U8" s="229"/>
      <c r="V8" s="229"/>
      <c r="W8" s="229"/>
      <c r="X8" s="229"/>
      <c r="Y8" s="229"/>
      <c r="Z8" s="229"/>
      <c r="AA8" s="229"/>
      <c r="AB8" s="229"/>
      <c r="AC8" s="229"/>
      <c r="AD8" s="229"/>
      <c r="AE8" s="229"/>
      <c r="AF8" s="230"/>
    </row>
    <row r="9" spans="1:32" ht="14.5" x14ac:dyDescent="0.35">
      <c r="A9" s="28"/>
      <c r="B9" s="231" t="s">
        <v>40</v>
      </c>
      <c r="C9" s="232"/>
      <c r="D9" s="232"/>
      <c r="E9" s="232"/>
      <c r="F9" s="232"/>
      <c r="G9" s="233"/>
      <c r="P9" s="90"/>
      <c r="Q9" s="28"/>
      <c r="R9" s="231" t="s">
        <v>41</v>
      </c>
      <c r="S9" s="232"/>
      <c r="T9" s="232"/>
      <c r="U9" s="232"/>
      <c r="V9" s="232"/>
      <c r="W9" s="233"/>
      <c r="AF9" s="90"/>
    </row>
    <row r="10" spans="1:32" ht="14.5" x14ac:dyDescent="0.35">
      <c r="A10" s="28"/>
      <c r="B10" s="318" t="s">
        <v>42</v>
      </c>
      <c r="C10" s="234"/>
      <c r="D10" s="235"/>
      <c r="E10" s="235"/>
      <c r="F10" s="235"/>
      <c r="G10" s="326"/>
      <c r="K10" s="236" t="s">
        <v>43</v>
      </c>
      <c r="L10" s="237"/>
      <c r="M10" s="237"/>
      <c r="N10" s="237"/>
      <c r="O10" s="238"/>
      <c r="P10" s="90"/>
      <c r="Q10" s="28"/>
      <c r="R10" s="318" t="s">
        <v>42</v>
      </c>
      <c r="S10" s="234"/>
      <c r="T10" s="235"/>
      <c r="U10" s="235"/>
      <c r="V10" s="235"/>
      <c r="W10" s="326"/>
      <c r="AA10" s="236" t="s">
        <v>43</v>
      </c>
      <c r="AB10" s="237"/>
      <c r="AC10" s="237"/>
      <c r="AD10" s="237"/>
      <c r="AE10" s="238"/>
      <c r="AF10" s="90"/>
    </row>
    <row r="11" spans="1:32" ht="36" customHeight="1" x14ac:dyDescent="0.35">
      <c r="A11" s="336" t="s">
        <v>44</v>
      </c>
      <c r="B11" s="30" t="s">
        <v>45</v>
      </c>
      <c r="C11" s="319" t="s">
        <v>46</v>
      </c>
      <c r="D11" s="319" t="s">
        <v>47</v>
      </c>
      <c r="E11" s="319" t="s">
        <v>48</v>
      </c>
      <c r="F11" s="319" t="s">
        <v>49</v>
      </c>
      <c r="G11" s="320" t="s">
        <v>50</v>
      </c>
      <c r="K11" s="239" t="s">
        <v>51</v>
      </c>
      <c r="L11" s="240"/>
      <c r="M11" s="241" t="s">
        <v>52</v>
      </c>
      <c r="N11" s="241" t="s">
        <v>53</v>
      </c>
      <c r="O11" s="242" t="s">
        <v>54</v>
      </c>
      <c r="P11" s="90"/>
      <c r="Q11" s="336" t="s">
        <v>55</v>
      </c>
      <c r="R11" s="30" t="s">
        <v>45</v>
      </c>
      <c r="S11" s="319" t="s">
        <v>46</v>
      </c>
      <c r="T11" s="319" t="s">
        <v>47</v>
      </c>
      <c r="U11" s="319" t="s">
        <v>48</v>
      </c>
      <c r="V11" s="319" t="s">
        <v>49</v>
      </c>
      <c r="W11" s="320" t="s">
        <v>50</v>
      </c>
      <c r="AA11" s="239" t="s">
        <v>51</v>
      </c>
      <c r="AB11" s="240"/>
      <c r="AC11" s="241" t="s">
        <v>52</v>
      </c>
      <c r="AD11" s="241" t="s">
        <v>53</v>
      </c>
      <c r="AE11" s="242" t="s">
        <v>54</v>
      </c>
      <c r="AF11" s="90"/>
    </row>
    <row r="12" spans="1:32" ht="14.5" x14ac:dyDescent="0.35">
      <c r="A12" s="337"/>
      <c r="B12" s="70">
        <f>COUNTIF('Gen Test Cases'!J3:J52,"Pass")+COUNTIF('ASA Test Cases'!J3:J84,"Pass")</f>
        <v>0</v>
      </c>
      <c r="C12" s="70">
        <f>COUNTIF('Gen Test Cases'!J3:J52,"Fail")+COUNTIF('ASA Test Cases'!J:J,"Fail")</f>
        <v>0</v>
      </c>
      <c r="D12" s="70">
        <f>COUNTIF('Gen Test Cases'!J3:J52,"Info")+COUNTIF('ASA Test Cases'!J:J,"Info")</f>
        <v>0</v>
      </c>
      <c r="E12" s="70">
        <f>COUNTIF('Gen Test Cases'!J3:J52,"N/A")+COUNTIF('ASA Test Cases'!J:J,"N/A")</f>
        <v>0</v>
      </c>
      <c r="F12" s="70">
        <f>B12+C12</f>
        <v>0</v>
      </c>
      <c r="G12" s="69">
        <f>D24/100</f>
        <v>0</v>
      </c>
      <c r="K12" s="243" t="s">
        <v>56</v>
      </c>
      <c r="L12" s="244"/>
      <c r="M12" s="245">
        <f>COUNTA('Gen Test Cases'!J3:J52)+COUNTA('ASA Test Cases'!J3:J84)</f>
        <v>0</v>
      </c>
      <c r="N12" s="245">
        <f>O12-M12</f>
        <v>132</v>
      </c>
      <c r="O12" s="246">
        <f>COUNTA('Gen Test Cases'!A3:A52)+COUNTA('ASA Test Cases'!A3:A84)</f>
        <v>132</v>
      </c>
      <c r="P12" s="90"/>
      <c r="Q12" s="337"/>
      <c r="R12" s="70">
        <f>COUNTIF('Gen Test Cases'!J3:J52,"Pass")+COUNTIF('ASA Test Cases'!Z:Z,"Pass")</f>
        <v>0</v>
      </c>
      <c r="S12" s="70">
        <f>COUNTIF('Gen Test Cases'!Z3:Z52,"Fail")+COUNTIF('ASA Test Cases'!Z:Z,"Fail")</f>
        <v>0</v>
      </c>
      <c r="T12" s="70">
        <f>COUNTIF('Gen Test Cases'!Z3:Z52,"Info")+COUNTIF('ASA Test Cases'!Z:Z,"Info")</f>
        <v>0</v>
      </c>
      <c r="U12" s="70">
        <f>COUNTIF('Gen Test Cases'!Z3:Z52,"N/A")+COUNTIF('ASA Test Cases'!Z:Z,"N/A")</f>
        <v>0</v>
      </c>
      <c r="V12" s="70">
        <f>R12+S12</f>
        <v>0</v>
      </c>
      <c r="W12" s="69">
        <f>T24/100</f>
        <v>0</v>
      </c>
      <c r="AA12" s="243" t="s">
        <v>56</v>
      </c>
      <c r="AB12" s="244"/>
      <c r="AC12" s="245">
        <f>COUNTA('Gen Test Cases'!J3:J52)+COUNTA('Check Point Firewall'!J3:J44)</f>
        <v>0</v>
      </c>
      <c r="AD12" s="245">
        <f>AE12-AC12</f>
        <v>92</v>
      </c>
      <c r="AE12" s="246">
        <f>COUNTA('Gen Test Cases'!A3:A52)+COUNTA('Check Point Firewall'!A3:A44)</f>
        <v>92</v>
      </c>
      <c r="AF12" s="90"/>
    </row>
    <row r="13" spans="1:32" ht="14.5" x14ac:dyDescent="0.35">
      <c r="A13" s="338"/>
      <c r="P13" s="90"/>
      <c r="Q13" s="338"/>
      <c r="AF13" s="90"/>
    </row>
    <row r="14" spans="1:32" ht="14.5" x14ac:dyDescent="0.35">
      <c r="A14" s="29"/>
      <c r="B14" s="318" t="s">
        <v>57</v>
      </c>
      <c r="C14" s="235"/>
      <c r="D14" s="235"/>
      <c r="E14" s="235"/>
      <c r="F14" s="235"/>
      <c r="G14" s="327"/>
      <c r="O14" s="35"/>
      <c r="P14" s="90"/>
      <c r="Q14" s="29"/>
      <c r="R14" s="318" t="s">
        <v>57</v>
      </c>
      <c r="S14" s="235"/>
      <c r="T14" s="235"/>
      <c r="U14" s="235"/>
      <c r="V14" s="235"/>
      <c r="W14" s="327"/>
      <c r="AE14" s="35"/>
      <c r="AF14" s="90"/>
    </row>
    <row r="15" spans="1:32" ht="14.5" x14ac:dyDescent="0.35">
      <c r="A15" s="29"/>
      <c r="B15" s="33" t="s">
        <v>58</v>
      </c>
      <c r="C15" s="33" t="s">
        <v>59</v>
      </c>
      <c r="D15" s="33" t="s">
        <v>60</v>
      </c>
      <c r="E15" s="33" t="s">
        <v>61</v>
      </c>
      <c r="F15" s="33" t="s">
        <v>48</v>
      </c>
      <c r="G15" s="33" t="s">
        <v>62</v>
      </c>
      <c r="H15" s="34" t="s">
        <v>63</v>
      </c>
      <c r="I15" s="34" t="s">
        <v>64</v>
      </c>
      <c r="O15" s="31"/>
      <c r="P15" s="90"/>
      <c r="Q15" s="29"/>
      <c r="R15" s="33" t="s">
        <v>58</v>
      </c>
      <c r="S15" s="33" t="s">
        <v>59</v>
      </c>
      <c r="T15" s="33" t="s">
        <v>60</v>
      </c>
      <c r="U15" s="33" t="s">
        <v>61</v>
      </c>
      <c r="V15" s="33" t="s">
        <v>48</v>
      </c>
      <c r="W15" s="33" t="s">
        <v>62</v>
      </c>
      <c r="X15" s="34" t="s">
        <v>63</v>
      </c>
      <c r="Y15" s="34" t="s">
        <v>64</v>
      </c>
      <c r="AE15" s="31"/>
      <c r="AF15" s="90"/>
    </row>
    <row r="16" spans="1:32" ht="14.5" x14ac:dyDescent="0.35">
      <c r="A16" s="32"/>
      <c r="B16" s="36">
        <v>8</v>
      </c>
      <c r="C16" s="36">
        <f>COUNTIF('Gen Test Cases'!AA:AA,B16)+COUNTIF('ASA Test Cases'!AA:AA,B16)</f>
        <v>0</v>
      </c>
      <c r="D16" s="36">
        <f>COUNTIFS('Gen Test Cases'!AA:AA,B16,'Gen Test Cases'!J:J,$D$15)+COUNTIFS('ASA Test Cases'!AA:AA,B16,'ASA Test Cases'!J:J,$D$15)</f>
        <v>0</v>
      </c>
      <c r="E16" s="36">
        <f>COUNTIFS('Gen Test Cases'!AA:AA,B16,'Gen Test Cases'!J:J,$E$15)+COUNTIFS('ASA Test Cases'!AA:AA,B16,'ASA Test Cases'!J:J,$E$15)</f>
        <v>0</v>
      </c>
      <c r="F16" s="36">
        <f>COUNTIFS('Gen Test Cases'!AA:AA,B16,'Gen Test Cases'!J:J,$F$15)+COUNTIFS('ASA Test Cases'!AA:AA,B16,'ASA Test Cases'!J:J,$F$15)</f>
        <v>0</v>
      </c>
      <c r="G16" s="97">
        <v>1500</v>
      </c>
      <c r="H16" s="25">
        <f t="shared" ref="H16:H23" si="0">(C16-F16)*(G16)</f>
        <v>0</v>
      </c>
      <c r="I16" s="25">
        <f t="shared" ref="I16:I23" si="1">D16*G16</f>
        <v>0</v>
      </c>
      <c r="O16" s="31"/>
      <c r="P16" s="90"/>
      <c r="Q16" s="32"/>
      <c r="R16" s="36">
        <v>8</v>
      </c>
      <c r="S16" s="36">
        <f>COUNTIF('Gen Test Cases'!AA:AA,R16)+COUNTIF('Check Point Firewall'!AA:AA,R16)</f>
        <v>0</v>
      </c>
      <c r="T16" s="36">
        <f>COUNTIFS('Gen Test Cases'!AA:AA,R16,'Gen Test Cases'!J:J,$T$15)+COUNTIFS('Check Point Firewall'!AA:AA,R16,'Check Point Firewall'!J:J,$T$15)</f>
        <v>0</v>
      </c>
      <c r="U16" s="36">
        <f>COUNTIFS('Gen Test Cases'!AA:AA,R16,'Gen Test Cases'!J:J,$U$15)+COUNTIFS('Check Point Firewall'!AA:AA,R16,'Check Point Firewall'!J:J,$U$15)</f>
        <v>0</v>
      </c>
      <c r="V16" s="36">
        <f>COUNTIFS('Gen Test Cases'!AA:AA,R16,'Gen Test Cases'!J:J,$V$15)+COUNTIFS('Check Point Firewall'!AA:AA,R16,'Check Point Firewall'!J:J,$V$15)</f>
        <v>0</v>
      </c>
      <c r="W16" s="97">
        <v>1500</v>
      </c>
      <c r="X16" s="25">
        <f t="shared" ref="X16:X23" si="2">(S16-V16)*(W16)</f>
        <v>0</v>
      </c>
      <c r="Y16" s="25">
        <f t="shared" ref="Y16:Y23" si="3">T16*W16</f>
        <v>0</v>
      </c>
      <c r="AE16" s="31"/>
      <c r="AF16" s="90"/>
    </row>
    <row r="17" spans="1:32" ht="14.5" x14ac:dyDescent="0.35">
      <c r="A17" s="32"/>
      <c r="B17" s="36">
        <v>7</v>
      </c>
      <c r="C17" s="36">
        <f>COUNTIF('Gen Test Cases'!AA:AA,B17)+COUNTIF('ASA Test Cases'!AA:AA,B17)</f>
        <v>1</v>
      </c>
      <c r="D17" s="36">
        <f>COUNTIFS('Gen Test Cases'!AA:AA,B17,'Gen Test Cases'!J:J,$D$15)+COUNTIFS('ASA Test Cases'!AA:AA,B17,'ASA Test Cases'!J:J,$D$15)</f>
        <v>0</v>
      </c>
      <c r="E17" s="36">
        <f>COUNTIFS('Gen Test Cases'!AA:AA,B17,'Gen Test Cases'!J:J,$E$15)+COUNTIFS('ASA Test Cases'!AA:AA,B17,'ASA Test Cases'!J:J,$E$15)</f>
        <v>0</v>
      </c>
      <c r="F17" s="36">
        <f>COUNTIFS('Gen Test Cases'!AA:AA,B17,'Gen Test Cases'!J:J,$F$15)+COUNTIFS('ASA Test Cases'!AA:AA,B17,'ASA Test Cases'!J:J,$F$15)</f>
        <v>0</v>
      </c>
      <c r="G17" s="97">
        <v>1500</v>
      </c>
      <c r="H17" s="25">
        <f t="shared" si="0"/>
        <v>1500</v>
      </c>
      <c r="I17" s="25">
        <f t="shared" si="1"/>
        <v>0</v>
      </c>
      <c r="O17" s="31"/>
      <c r="P17" s="90"/>
      <c r="Q17" s="32"/>
      <c r="R17" s="36">
        <v>7</v>
      </c>
      <c r="S17" s="36">
        <f>COUNTIF('Gen Test Cases'!AA:AA,R17)+COUNTIF('Check Point Firewall'!AA:AA,R17)</f>
        <v>0</v>
      </c>
      <c r="T17" s="36">
        <f>COUNTIFS('Gen Test Cases'!AA:AA,R17,'Gen Test Cases'!J:J,$T$15)+COUNTIFS('Check Point Firewall'!AA:AA,R17,'Check Point Firewall'!J:J,$T$15)</f>
        <v>0</v>
      </c>
      <c r="U17" s="36">
        <f>COUNTIFS('Gen Test Cases'!AA:AA,R17,'Gen Test Cases'!J:J,$U$15)+COUNTIFS('Check Point Firewall'!AA:AA,R17,'Check Point Firewall'!J:J,$U$15)</f>
        <v>0</v>
      </c>
      <c r="V17" s="36">
        <f>COUNTIFS('Gen Test Cases'!AA:AA,R17,'Gen Test Cases'!J:J,$V$15)+COUNTIFS('Check Point Firewall'!AA:AA,R17,'Check Point Firewall'!J:J,$V$15)</f>
        <v>0</v>
      </c>
      <c r="W17" s="97">
        <v>1500</v>
      </c>
      <c r="X17" s="25">
        <f t="shared" si="2"/>
        <v>0</v>
      </c>
      <c r="Y17" s="25">
        <f t="shared" si="3"/>
        <v>0</v>
      </c>
      <c r="AE17" s="31"/>
      <c r="AF17" s="90"/>
    </row>
    <row r="18" spans="1:32" ht="14.5" x14ac:dyDescent="0.35">
      <c r="A18" s="32"/>
      <c r="B18" s="36">
        <v>6</v>
      </c>
      <c r="C18" s="36">
        <f>COUNTIF('Gen Test Cases'!AA:AA,B18)+COUNTIF('ASA Test Cases'!AA:AA,B18)</f>
        <v>36</v>
      </c>
      <c r="D18" s="36">
        <f>COUNTIFS('Gen Test Cases'!AA:AA,B18,'Gen Test Cases'!J:J,$D$15)+COUNTIFS('ASA Test Cases'!AA:AA,B18,'ASA Test Cases'!J:J,$D$15)</f>
        <v>0</v>
      </c>
      <c r="E18" s="36">
        <f>COUNTIFS('Gen Test Cases'!AA:AA,B18,'Gen Test Cases'!J:J,$E$15)+COUNTIFS('ASA Test Cases'!AA:AA,B18,'ASA Test Cases'!J:J,$E$15)</f>
        <v>0</v>
      </c>
      <c r="F18" s="36">
        <f>COUNTIFS('Gen Test Cases'!AA:AA,B18,'Gen Test Cases'!J:J,$F$15)+COUNTIFS('ASA Test Cases'!AA:AA,B18,'ASA Test Cases'!J:J,$F$15)</f>
        <v>0</v>
      </c>
      <c r="G18" s="97">
        <v>1500</v>
      </c>
      <c r="H18" s="25">
        <f t="shared" si="0"/>
        <v>54000</v>
      </c>
      <c r="I18" s="25">
        <f t="shared" si="1"/>
        <v>0</v>
      </c>
      <c r="O18" s="31"/>
      <c r="P18" s="90"/>
      <c r="Q18" s="32"/>
      <c r="R18" s="36">
        <v>6</v>
      </c>
      <c r="S18" s="36">
        <f>COUNTIF('Gen Test Cases'!AA:AA,R18)+COUNTIF('Check Point Firewall'!AA:AA,R18)</f>
        <v>11</v>
      </c>
      <c r="T18" s="36">
        <f>COUNTIFS('Gen Test Cases'!AA:AA,R18,'Gen Test Cases'!J:J,$T$15)+COUNTIFS('Check Point Firewall'!AA:AA,R18,'Check Point Firewall'!J:J,$T$15)</f>
        <v>0</v>
      </c>
      <c r="U18" s="36">
        <f>COUNTIFS('Gen Test Cases'!AA:AA,R18,'Gen Test Cases'!J:J,$U$15)+COUNTIFS('Check Point Firewall'!AA:AA,R18,'Check Point Firewall'!J:J,$U$15)</f>
        <v>0</v>
      </c>
      <c r="V18" s="36">
        <f>COUNTIFS('Gen Test Cases'!AA:AA,R18,'Gen Test Cases'!J:J,$V$15)+COUNTIFS('Check Point Firewall'!AA:AA,R18,'Check Point Firewall'!J:J,$V$15)</f>
        <v>0</v>
      </c>
      <c r="W18" s="97">
        <v>1500</v>
      </c>
      <c r="X18" s="25">
        <f t="shared" si="2"/>
        <v>16500</v>
      </c>
      <c r="Y18" s="25">
        <f t="shared" si="3"/>
        <v>0</v>
      </c>
      <c r="AE18" s="31"/>
      <c r="AF18" s="90"/>
    </row>
    <row r="19" spans="1:32" ht="14.5" x14ac:dyDescent="0.35">
      <c r="A19" s="32"/>
      <c r="B19" s="36">
        <v>5</v>
      </c>
      <c r="C19" s="36">
        <f>COUNTIF('Gen Test Cases'!AA:AA,B19)+COUNTIF('ASA Test Cases'!AA:AA,B19)</f>
        <v>34</v>
      </c>
      <c r="D19" s="36">
        <f>COUNTIFS('Gen Test Cases'!AA:AA,B19,'Gen Test Cases'!J:J,$D$15)+COUNTIFS('ASA Test Cases'!AA:AA,B19,'ASA Test Cases'!J:J,$D$15)</f>
        <v>0</v>
      </c>
      <c r="E19" s="36">
        <f>COUNTIFS('Gen Test Cases'!AA:AA,B19,'Gen Test Cases'!J:J,$E$15)+COUNTIFS('ASA Test Cases'!AA:AA,B19,'ASA Test Cases'!J:J,$E$15)</f>
        <v>0</v>
      </c>
      <c r="F19" s="36">
        <f>COUNTIFS('Gen Test Cases'!AA:AA,B19,'Gen Test Cases'!J:J,$F$15)+COUNTIFS('ASA Test Cases'!AA:AA,B19,'ASA Test Cases'!J:J,$F$15)</f>
        <v>0</v>
      </c>
      <c r="G19" s="97">
        <v>1500</v>
      </c>
      <c r="H19" s="25">
        <f t="shared" si="0"/>
        <v>51000</v>
      </c>
      <c r="I19" s="25">
        <f t="shared" si="1"/>
        <v>0</v>
      </c>
      <c r="O19" s="31"/>
      <c r="P19" s="90"/>
      <c r="Q19" s="32"/>
      <c r="R19" s="36">
        <v>5</v>
      </c>
      <c r="S19" s="36">
        <f>COUNTIF('Gen Test Cases'!AA:AA,R19)+COUNTIF('Check Point Firewall'!AA:AA,R19)</f>
        <v>26</v>
      </c>
      <c r="T19" s="36">
        <f>COUNTIFS('Gen Test Cases'!AA:AA,R19,'Gen Test Cases'!J:J,$T$15)+COUNTIFS('Check Point Firewall'!AA:AA,R19,'Check Point Firewall'!J:J,$T$15)</f>
        <v>0</v>
      </c>
      <c r="U19" s="36">
        <f>COUNTIFS('Gen Test Cases'!AA:AA,R19,'Gen Test Cases'!J:J,$U$15)+COUNTIFS('Check Point Firewall'!AA:AA,R19,'Check Point Firewall'!J:J,$U$15)</f>
        <v>0</v>
      </c>
      <c r="V19" s="36">
        <f>COUNTIFS('Gen Test Cases'!AA:AA,R19,'Gen Test Cases'!J:J,$V$15)+COUNTIFS('Check Point Firewall'!AA:AA,R19,'Check Point Firewall'!J:J,$V$15)</f>
        <v>0</v>
      </c>
      <c r="W19" s="97">
        <v>1500</v>
      </c>
      <c r="X19" s="25">
        <f t="shared" si="2"/>
        <v>39000</v>
      </c>
      <c r="Y19" s="25">
        <f t="shared" si="3"/>
        <v>0</v>
      </c>
      <c r="AE19" s="31"/>
      <c r="AF19" s="90"/>
    </row>
    <row r="20" spans="1:32" ht="14.5" x14ac:dyDescent="0.35">
      <c r="A20" s="32"/>
      <c r="B20" s="36">
        <v>4</v>
      </c>
      <c r="C20" s="36">
        <f>COUNTIF('Gen Test Cases'!AA:AA,B20)+COUNTIF('ASA Test Cases'!AA:AA,B20)</f>
        <v>35</v>
      </c>
      <c r="D20" s="36">
        <f>COUNTIFS('Gen Test Cases'!AA:AA,B20,'Gen Test Cases'!J:J,$D$15)+COUNTIFS('ASA Test Cases'!AA:AA,B20,'ASA Test Cases'!J:J,$D$15)</f>
        <v>0</v>
      </c>
      <c r="E20" s="36">
        <f>COUNTIFS('Gen Test Cases'!AA:AA,B20,'Gen Test Cases'!J:J,$E$15)+COUNTIFS('ASA Test Cases'!AA:AA,B20,'ASA Test Cases'!J:J,$E$15)</f>
        <v>0</v>
      </c>
      <c r="F20" s="36">
        <f>COUNTIFS('Gen Test Cases'!AA:AA,B20,'Gen Test Cases'!J:J,$F$15)+COUNTIFS('ASA Test Cases'!AA:AA,B20,'ASA Test Cases'!J:J,$F$15)</f>
        <v>0</v>
      </c>
      <c r="G20" s="97">
        <v>1500</v>
      </c>
      <c r="H20" s="25">
        <f t="shared" si="0"/>
        <v>52500</v>
      </c>
      <c r="I20" s="25">
        <f t="shared" si="1"/>
        <v>0</v>
      </c>
      <c r="O20" s="31"/>
      <c r="P20" s="90"/>
      <c r="Q20" s="32"/>
      <c r="R20" s="36">
        <v>4</v>
      </c>
      <c r="S20" s="36">
        <f>COUNTIF('Gen Test Cases'!AA:AA,R20)+COUNTIF('Check Point Firewall'!AA:AA,R20)</f>
        <v>32</v>
      </c>
      <c r="T20" s="36">
        <f>COUNTIFS('Gen Test Cases'!AA:AA,R20,'Gen Test Cases'!J:J,$T$15)+COUNTIFS('Check Point Firewall'!AA:AA,R20,'Check Point Firewall'!J:J,$T$15)</f>
        <v>0</v>
      </c>
      <c r="U20" s="36">
        <f>COUNTIFS('Gen Test Cases'!AA:AA,R20,'Gen Test Cases'!J:J,$U$15)+COUNTIFS('Check Point Firewall'!AA:AA,R20,'Check Point Firewall'!J:J,$U$15)</f>
        <v>0</v>
      </c>
      <c r="V20" s="36">
        <f>COUNTIFS('Gen Test Cases'!AA:AA,R20,'Gen Test Cases'!J:J,$V$15)+COUNTIFS('Check Point Firewall'!AA:AA,R20,'Check Point Firewall'!J:J,$V$15)</f>
        <v>0</v>
      </c>
      <c r="W20" s="97">
        <v>1500</v>
      </c>
      <c r="X20" s="25">
        <f t="shared" si="2"/>
        <v>48000</v>
      </c>
      <c r="Y20" s="25">
        <f t="shared" si="3"/>
        <v>0</v>
      </c>
      <c r="AE20" s="31"/>
      <c r="AF20" s="90"/>
    </row>
    <row r="21" spans="1:32" ht="14.5" x14ac:dyDescent="0.35">
      <c r="A21" s="32"/>
      <c r="B21" s="36">
        <v>3</v>
      </c>
      <c r="C21" s="36">
        <f>COUNTIF('Gen Test Cases'!AA:AA,B21)+COUNTIF('ASA Test Cases'!AA:AA,B21)</f>
        <v>7</v>
      </c>
      <c r="D21" s="36">
        <f>COUNTIFS('Gen Test Cases'!AA:AA,B21,'Gen Test Cases'!J:J,$D$15)+COUNTIFS('ASA Test Cases'!AA:AA,B21,'ASA Test Cases'!J:J,$D$15)</f>
        <v>0</v>
      </c>
      <c r="E21" s="36">
        <f>COUNTIFS('Gen Test Cases'!AA:AA,B21,'Gen Test Cases'!J:J,$E$15)+COUNTIFS('ASA Test Cases'!AA:AA,B21,'ASA Test Cases'!J:J,$E$15)</f>
        <v>0</v>
      </c>
      <c r="F21" s="36">
        <f>COUNTIFS('Gen Test Cases'!AA:AA,B21,'Gen Test Cases'!J:J,$F$15)+COUNTIFS('ASA Test Cases'!AA:AA,B21,'ASA Test Cases'!J:J,$F$15)</f>
        <v>0</v>
      </c>
      <c r="G21" s="97">
        <v>1500</v>
      </c>
      <c r="H21" s="25">
        <f t="shared" si="0"/>
        <v>10500</v>
      </c>
      <c r="I21" s="25">
        <f t="shared" si="1"/>
        <v>0</v>
      </c>
      <c r="P21" s="90"/>
      <c r="Q21" s="32"/>
      <c r="R21" s="36">
        <v>3</v>
      </c>
      <c r="S21" s="36">
        <f>COUNTIF('Gen Test Cases'!AA:AA,R21)+COUNTIF('Check Point Firewall'!AA:AA,R21)</f>
        <v>5</v>
      </c>
      <c r="T21" s="36">
        <f>COUNTIFS('Gen Test Cases'!AA:AA,R21,'Gen Test Cases'!J:J,$T$15)+COUNTIFS('Check Point Firewall'!AA:AA,R21,'Check Point Firewall'!J:J,$T$15)</f>
        <v>0</v>
      </c>
      <c r="U21" s="36">
        <f>COUNTIFS('Gen Test Cases'!AA:AA,R21,'Gen Test Cases'!J:J,$U$15)+COUNTIFS('Check Point Firewall'!AA:AA,R21,'Check Point Firewall'!J:J,$U$15)</f>
        <v>0</v>
      </c>
      <c r="V21" s="36">
        <f>COUNTIFS('Gen Test Cases'!AA:AA,R21,'Gen Test Cases'!J:J,$V$15)+COUNTIFS('Check Point Firewall'!AA:AA,R21,'Check Point Firewall'!J:J,$V$15)</f>
        <v>0</v>
      </c>
      <c r="W21" s="97">
        <v>1500</v>
      </c>
      <c r="X21" s="25">
        <f t="shared" si="2"/>
        <v>7500</v>
      </c>
      <c r="Y21" s="25">
        <f t="shared" si="3"/>
        <v>0</v>
      </c>
      <c r="AF21" s="90"/>
    </row>
    <row r="22" spans="1:32" ht="14.5" x14ac:dyDescent="0.35">
      <c r="A22" s="32"/>
      <c r="B22" s="36">
        <v>2</v>
      </c>
      <c r="C22" s="36">
        <f>COUNTIF('Gen Test Cases'!AA:AA,B22)+COUNTIF('ASA Test Cases'!AA:AA,B22)</f>
        <v>4</v>
      </c>
      <c r="D22" s="36">
        <f>COUNTIFS('Gen Test Cases'!AA:AA,B22,'Gen Test Cases'!J:J,$D$15)+COUNTIFS('ASA Test Cases'!AA:AA,B22,'ASA Test Cases'!J:J,$D$15)</f>
        <v>0</v>
      </c>
      <c r="E22" s="36">
        <f>COUNTIFS('Gen Test Cases'!AA:AA,B22,'Gen Test Cases'!J:J,$E$15)+COUNTIFS('ASA Test Cases'!AA:AA,B22,'ASA Test Cases'!J:J,$E$15)</f>
        <v>0</v>
      </c>
      <c r="F22" s="36">
        <f>COUNTIFS('Gen Test Cases'!AA:AA,B22,'Gen Test Cases'!J:J,$F$15)+COUNTIFS('ASA Test Cases'!AA:AA,B22,'ASA Test Cases'!J:J,$F$15)</f>
        <v>0</v>
      </c>
      <c r="G22" s="97">
        <v>1500</v>
      </c>
      <c r="H22" s="25">
        <f t="shared" si="0"/>
        <v>6000</v>
      </c>
      <c r="I22" s="25">
        <f t="shared" si="1"/>
        <v>0</v>
      </c>
      <c r="P22" s="90"/>
      <c r="Q22" s="32"/>
      <c r="R22" s="36">
        <v>2</v>
      </c>
      <c r="S22" s="36">
        <f>COUNTIF('Gen Test Cases'!AA:AA,R22)+COUNTIF('Check Point Firewall'!AA:AA,R22)</f>
        <v>1</v>
      </c>
      <c r="T22" s="36">
        <f>COUNTIFS('Gen Test Cases'!AA:AA,R22,'Gen Test Cases'!J:J,$T$15)+COUNTIFS('Check Point Firewall'!AA:AA,R22,'Check Point Firewall'!J:J,$T$15)</f>
        <v>0</v>
      </c>
      <c r="U22" s="36">
        <f>COUNTIFS('Gen Test Cases'!AA:AA,R22,'Gen Test Cases'!J:J,$U$15)+COUNTIFS('Check Point Firewall'!AA:AA,R22,'Check Point Firewall'!J:J,$U$15)</f>
        <v>0</v>
      </c>
      <c r="V22" s="36">
        <f>COUNTIFS('Gen Test Cases'!AA:AA,R22,'Gen Test Cases'!J:J,$V$15)+COUNTIFS('Check Point Firewall'!AA:AA,R22,'Check Point Firewall'!J:J,$V$15)</f>
        <v>0</v>
      </c>
      <c r="W22" s="97">
        <v>1500</v>
      </c>
      <c r="X22" s="25">
        <f t="shared" si="2"/>
        <v>1500</v>
      </c>
      <c r="Y22" s="25">
        <f t="shared" si="3"/>
        <v>0</v>
      </c>
      <c r="AF22" s="90"/>
    </row>
    <row r="23" spans="1:32" ht="14.5" x14ac:dyDescent="0.35">
      <c r="A23" s="32"/>
      <c r="B23" s="36">
        <v>1</v>
      </c>
      <c r="C23" s="36">
        <f>COUNTIF('Gen Test Cases'!AA:AA,B23)+COUNTIF('ASA Test Cases'!AA:AA,B23)</f>
        <v>0</v>
      </c>
      <c r="D23" s="36">
        <f>COUNTIFS('Gen Test Cases'!AA:AA,B23,'Gen Test Cases'!J:J,$D$15)+COUNTIFS('ASA Test Cases'!AA:AA,B23,'ASA Test Cases'!J:J,$D$15)</f>
        <v>0</v>
      </c>
      <c r="E23" s="36">
        <f>COUNTIFS('Gen Test Cases'!AA:AA,B23,'Gen Test Cases'!J:J,$E$15)+COUNTIFS('ASA Test Cases'!AA:AA,B23,'ASA Test Cases'!J:J,$E$15)</f>
        <v>0</v>
      </c>
      <c r="F23" s="36">
        <f>COUNTIFS('Gen Test Cases'!AA:AA,B23,'Gen Test Cases'!J:J,$F$15)+COUNTIFS('ASA Test Cases'!AA:AA,B23,'ASA Test Cases'!J:J,$F$15)</f>
        <v>0</v>
      </c>
      <c r="G23" s="97">
        <v>1500</v>
      </c>
      <c r="H23" s="25">
        <f t="shared" si="0"/>
        <v>0</v>
      </c>
      <c r="I23" s="25">
        <f t="shared" si="1"/>
        <v>0</v>
      </c>
      <c r="P23" s="90"/>
      <c r="Q23" s="32"/>
      <c r="R23" s="36">
        <v>1</v>
      </c>
      <c r="S23" s="36">
        <f>COUNTIF('Gen Test Cases'!AA:AA,R23)+COUNTIF('Check Point Firewall'!AA:AA,R23)</f>
        <v>4</v>
      </c>
      <c r="T23" s="36">
        <f>COUNTIFS('Gen Test Cases'!AA:AA,R23,'Gen Test Cases'!J:J,$T$15)+COUNTIFS('Check Point Firewall'!AA:AA,R23,'Check Point Firewall'!J:J,$T$15)</f>
        <v>0</v>
      </c>
      <c r="U23" s="36">
        <f>COUNTIFS('Gen Test Cases'!AA:AA,R23,'Gen Test Cases'!J:J,$U$15)+COUNTIFS('Check Point Firewall'!AA:AA,R23,'Check Point Firewall'!J:J,$U$15)</f>
        <v>0</v>
      </c>
      <c r="V23" s="36">
        <f>COUNTIFS('Gen Test Cases'!AA:AA,R23,'Gen Test Cases'!J:J,$V$15)+COUNTIFS('Check Point Firewall'!AA:AA,R23,'Check Point Firewall'!J:J,$V$15)</f>
        <v>0</v>
      </c>
      <c r="W23" s="97">
        <v>1500</v>
      </c>
      <c r="X23" s="25">
        <f t="shared" si="2"/>
        <v>6000</v>
      </c>
      <c r="Y23" s="25">
        <f t="shared" si="3"/>
        <v>0</v>
      </c>
      <c r="AF23" s="90"/>
    </row>
    <row r="24" spans="1:32" ht="14.5" hidden="1" x14ac:dyDescent="0.35">
      <c r="A24" s="32"/>
      <c r="B24" s="321" t="s">
        <v>65</v>
      </c>
      <c r="C24" s="247"/>
      <c r="D24" s="328">
        <f>SUM(I16:I23)/SUM(H16:H23)*100</f>
        <v>0</v>
      </c>
      <c r="J24" s="35"/>
      <c r="K24" s="35"/>
      <c r="L24" s="35"/>
      <c r="M24" s="35"/>
      <c r="N24" s="35"/>
      <c r="P24" s="90"/>
      <c r="Q24" s="32"/>
      <c r="R24" s="321" t="s">
        <v>65</v>
      </c>
      <c r="S24" s="247"/>
      <c r="T24" s="328">
        <f>SUM(Y16:Y23)/SUM(X16:X23)*100</f>
        <v>0</v>
      </c>
      <c r="Z24" s="35"/>
      <c r="AA24" s="35"/>
      <c r="AB24" s="35"/>
      <c r="AC24" s="35"/>
      <c r="AD24" s="35"/>
      <c r="AF24" s="90"/>
    </row>
    <row r="25" spans="1:32" ht="14.5" x14ac:dyDescent="0.35">
      <c r="A25" s="91"/>
      <c r="B25" s="92"/>
      <c r="C25" s="92"/>
      <c r="D25" s="92"/>
      <c r="E25" s="92"/>
      <c r="F25" s="92"/>
      <c r="G25" s="92"/>
      <c r="H25" s="92"/>
      <c r="I25" s="92"/>
      <c r="J25" s="92"/>
      <c r="K25" s="92"/>
      <c r="L25" s="92"/>
      <c r="M25" s="92"/>
      <c r="N25" s="92"/>
      <c r="O25" s="92"/>
      <c r="P25" s="93"/>
      <c r="Q25" s="91"/>
      <c r="R25" s="92"/>
      <c r="S25" s="92"/>
      <c r="T25" s="92"/>
      <c r="U25" s="92"/>
      <c r="V25" s="92"/>
      <c r="W25" s="92"/>
      <c r="X25" s="92"/>
      <c r="Y25" s="92"/>
      <c r="Z25" s="92"/>
      <c r="AA25" s="92"/>
      <c r="AB25" s="92"/>
      <c r="AC25" s="92"/>
      <c r="AD25" s="92"/>
      <c r="AE25" s="92"/>
      <c r="AF25" s="93"/>
    </row>
    <row r="26" spans="1:32" ht="14.5" x14ac:dyDescent="0.35">
      <c r="A26" s="228"/>
      <c r="B26" s="229"/>
      <c r="C26" s="229"/>
      <c r="D26" s="229"/>
      <c r="E26" s="229"/>
      <c r="F26" s="229"/>
      <c r="G26" s="229"/>
      <c r="H26" s="229"/>
      <c r="I26" s="229"/>
      <c r="J26" s="229"/>
      <c r="K26" s="229"/>
      <c r="L26" s="229"/>
      <c r="M26" s="229"/>
      <c r="N26" s="229"/>
      <c r="O26" s="229"/>
      <c r="P26" s="230"/>
      <c r="Q26" s="228"/>
      <c r="R26" s="229"/>
      <c r="S26" s="229"/>
      <c r="T26" s="229"/>
      <c r="U26" s="229"/>
      <c r="V26" s="229"/>
      <c r="W26" s="229"/>
      <c r="X26" s="229"/>
      <c r="Y26" s="229"/>
      <c r="Z26" s="229"/>
      <c r="AA26" s="229"/>
      <c r="AB26" s="229"/>
      <c r="AC26" s="229"/>
      <c r="AD26" s="229"/>
      <c r="AE26" s="229"/>
      <c r="AF26" s="230"/>
    </row>
    <row r="27" spans="1:32" ht="14.5" x14ac:dyDescent="0.35">
      <c r="A27" s="28"/>
      <c r="B27" s="231" t="s">
        <v>66</v>
      </c>
      <c r="C27" s="232"/>
      <c r="D27" s="232"/>
      <c r="E27" s="232"/>
      <c r="F27" s="232"/>
      <c r="G27" s="233"/>
      <c r="P27" s="90"/>
      <c r="Q27" s="28"/>
      <c r="R27" s="231" t="s">
        <v>67</v>
      </c>
      <c r="S27" s="232"/>
      <c r="T27" s="232"/>
      <c r="U27" s="232"/>
      <c r="V27" s="232"/>
      <c r="W27" s="233"/>
      <c r="AF27" s="90"/>
    </row>
    <row r="28" spans="1:32" ht="14.5" x14ac:dyDescent="0.35">
      <c r="A28" s="28"/>
      <c r="B28" s="318" t="s">
        <v>42</v>
      </c>
      <c r="C28" s="234"/>
      <c r="D28" s="235"/>
      <c r="E28" s="235"/>
      <c r="F28" s="235"/>
      <c r="G28" s="326"/>
      <c r="K28" s="236" t="s">
        <v>43</v>
      </c>
      <c r="L28" s="237"/>
      <c r="M28" s="237"/>
      <c r="N28" s="237"/>
      <c r="O28" s="238"/>
      <c r="P28" s="90"/>
      <c r="Q28" s="28"/>
      <c r="R28" s="318" t="s">
        <v>42</v>
      </c>
      <c r="S28" s="234"/>
      <c r="T28" s="235"/>
      <c r="U28" s="235"/>
      <c r="V28" s="235"/>
      <c r="W28" s="326"/>
      <c r="AA28" s="236" t="s">
        <v>43</v>
      </c>
      <c r="AB28" s="237"/>
      <c r="AC28" s="237"/>
      <c r="AD28" s="237"/>
      <c r="AE28" s="238"/>
      <c r="AF28" s="90"/>
    </row>
    <row r="29" spans="1:32" ht="48" x14ac:dyDescent="0.35">
      <c r="A29" s="336" t="s">
        <v>68</v>
      </c>
      <c r="B29" s="30" t="s">
        <v>45</v>
      </c>
      <c r="C29" s="319" t="s">
        <v>46</v>
      </c>
      <c r="D29" s="319" t="s">
        <v>47</v>
      </c>
      <c r="E29" s="319" t="s">
        <v>48</v>
      </c>
      <c r="F29" s="319" t="s">
        <v>49</v>
      </c>
      <c r="G29" s="320" t="s">
        <v>50</v>
      </c>
      <c r="K29" s="239" t="s">
        <v>51</v>
      </c>
      <c r="L29" s="240"/>
      <c r="M29" s="241" t="s">
        <v>52</v>
      </c>
      <c r="N29" s="241" t="s">
        <v>53</v>
      </c>
      <c r="O29" s="242" t="s">
        <v>54</v>
      </c>
      <c r="P29" s="90"/>
      <c r="Q29" s="336" t="s">
        <v>69</v>
      </c>
      <c r="R29" s="30" t="s">
        <v>45</v>
      </c>
      <c r="S29" s="319" t="s">
        <v>46</v>
      </c>
      <c r="T29" s="319" t="s">
        <v>47</v>
      </c>
      <c r="U29" s="319" t="s">
        <v>48</v>
      </c>
      <c r="V29" s="319" t="s">
        <v>49</v>
      </c>
      <c r="W29" s="320" t="s">
        <v>50</v>
      </c>
      <c r="AA29" s="239" t="s">
        <v>51</v>
      </c>
      <c r="AB29" s="240"/>
      <c r="AC29" s="241" t="s">
        <v>52</v>
      </c>
      <c r="AD29" s="241" t="s">
        <v>53</v>
      </c>
      <c r="AE29" s="242" t="s">
        <v>54</v>
      </c>
      <c r="AF29" s="90"/>
    </row>
    <row r="30" spans="1:32" ht="14.5" x14ac:dyDescent="0.35">
      <c r="A30" s="337"/>
      <c r="B30" s="70">
        <f>COUNTIF('Gen Test Cases'!J:J,"Pass")+COUNTIF('Fortigate Firewall '!J3:J28,"Pass")</f>
        <v>0</v>
      </c>
      <c r="C30" s="70">
        <f>COUNTIF('Gen Test Cases'!J:J,"Fail")+COUNTIF('Fortigate Firewall '!J3:J28,"Fail")</f>
        <v>0</v>
      </c>
      <c r="D30" s="70">
        <f>COUNTIF('Gen Test Cases'!J:J,"Info")+COUNTIF('Fortigate Firewall '!J3:J28,"Info")</f>
        <v>0</v>
      </c>
      <c r="E30" s="70">
        <f>COUNTIF('Gen Test Cases'!J:J,"N/A")+COUNTIF('Fortigate Firewall '!J3:J28,"N/A")</f>
        <v>0</v>
      </c>
      <c r="F30" s="70">
        <f>B30+C30</f>
        <v>0</v>
      </c>
      <c r="G30" s="69">
        <f>D42/100</f>
        <v>0</v>
      </c>
      <c r="K30" s="243" t="s">
        <v>56</v>
      </c>
      <c r="L30" s="244"/>
      <c r="M30" s="245">
        <f>COUNTA('Gen Test Cases'!J3:J52)+COUNTA('Fortigate Firewall '!J3:J28)</f>
        <v>0</v>
      </c>
      <c r="N30" s="245">
        <f>O30-M30</f>
        <v>76</v>
      </c>
      <c r="O30" s="246">
        <f>COUNTA('Gen Test Cases'!A3:A52)+COUNTA('Fortigate Firewall '!A3:A28)</f>
        <v>76</v>
      </c>
      <c r="P30" s="90"/>
      <c r="Q30" s="337"/>
      <c r="R30" s="70">
        <f>COUNTIF('Gen Test Cases'!J3:J52,"Pass")+COUNTIF(PaloAlto9.1!J3:J68,"Pass")</f>
        <v>0</v>
      </c>
      <c r="S30" s="70">
        <f>COUNTIF('Gen Test Cases'!J3:J52,"Fail")+COUNTIF(PaloAlto9.1!J3:J68,"Fail")</f>
        <v>0</v>
      </c>
      <c r="T30" s="70">
        <f>COUNTIF('Gen Test Cases'!J3:J52,"Info")+COUNTIF(PaloAlto9.1!J3:J68,"Info")</f>
        <v>0</v>
      </c>
      <c r="U30" s="70">
        <f>COUNTIF('Gen Test Cases'!J3:J52,"N/A")+COUNTIF(PaloAlto9.1!J3:J68,"N/A")</f>
        <v>0</v>
      </c>
      <c r="V30" s="70">
        <f>R30+S30</f>
        <v>0</v>
      </c>
      <c r="W30" s="69">
        <f>T42/100</f>
        <v>0</v>
      </c>
      <c r="AA30" s="243" t="s">
        <v>56</v>
      </c>
      <c r="AB30" s="244"/>
      <c r="AC30" s="245">
        <f>COUNTA('Gen Test Cases'!J3:J52)+COUNTA(PaloAlto9.1!J3:J68)</f>
        <v>0</v>
      </c>
      <c r="AD30" s="245">
        <f>AE30-AC30</f>
        <v>116</v>
      </c>
      <c r="AE30" s="246">
        <f>COUNTA('Gen Test Cases'!A3:A52)+COUNTA(PaloAlto9.1!A3:A68)</f>
        <v>116</v>
      </c>
      <c r="AF30" s="90"/>
    </row>
    <row r="31" spans="1:32" ht="14.5" x14ac:dyDescent="0.35">
      <c r="A31" s="338"/>
      <c r="P31" s="90"/>
      <c r="Q31" s="338"/>
      <c r="AF31" s="90"/>
    </row>
    <row r="32" spans="1:32" ht="14.5" x14ac:dyDescent="0.35">
      <c r="A32" s="29"/>
      <c r="B32" s="318" t="s">
        <v>57</v>
      </c>
      <c r="C32" s="235"/>
      <c r="D32" s="235"/>
      <c r="E32" s="235"/>
      <c r="F32" s="235"/>
      <c r="G32" s="327"/>
      <c r="O32" s="35"/>
      <c r="P32" s="90"/>
      <c r="Q32" s="29"/>
      <c r="R32" s="318" t="s">
        <v>57</v>
      </c>
      <c r="S32" s="235"/>
      <c r="T32" s="235"/>
      <c r="U32" s="235"/>
      <c r="V32" s="235"/>
      <c r="W32" s="327"/>
      <c r="AE32" s="35"/>
      <c r="AF32" s="90"/>
    </row>
    <row r="33" spans="1:32" ht="14.5" x14ac:dyDescent="0.35">
      <c r="A33" s="29"/>
      <c r="B33" s="33" t="s">
        <v>58</v>
      </c>
      <c r="C33" s="33" t="s">
        <v>59</v>
      </c>
      <c r="D33" s="33" t="s">
        <v>60</v>
      </c>
      <c r="E33" s="33" t="s">
        <v>61</v>
      </c>
      <c r="F33" s="33" t="s">
        <v>48</v>
      </c>
      <c r="G33" s="33" t="s">
        <v>62</v>
      </c>
      <c r="H33" s="34" t="s">
        <v>63</v>
      </c>
      <c r="I33" s="34" t="s">
        <v>64</v>
      </c>
      <c r="O33" s="31"/>
      <c r="P33" s="90"/>
      <c r="Q33" s="29"/>
      <c r="R33" s="33" t="s">
        <v>58</v>
      </c>
      <c r="S33" s="33" t="s">
        <v>59</v>
      </c>
      <c r="T33" s="33" t="s">
        <v>60</v>
      </c>
      <c r="U33" s="33" t="s">
        <v>61</v>
      </c>
      <c r="V33" s="33" t="s">
        <v>48</v>
      </c>
      <c r="W33" s="33" t="s">
        <v>62</v>
      </c>
      <c r="X33" s="34" t="s">
        <v>63</v>
      </c>
      <c r="Y33" s="34" t="s">
        <v>64</v>
      </c>
      <c r="AE33" s="31"/>
      <c r="AF33" s="90"/>
    </row>
    <row r="34" spans="1:32" ht="14.5" x14ac:dyDescent="0.35">
      <c r="A34" s="32"/>
      <c r="B34" s="36">
        <v>8</v>
      </c>
      <c r="C34" s="36">
        <f>COUNTIF('Gen Test Cases'!AA:AA,B34)+COUNTIF('Fortigate Firewall '!AA:AA,B34)</f>
        <v>0</v>
      </c>
      <c r="D34" s="36">
        <f>COUNTIFS('Gen Test Cases'!AA:AA,B34,'Gen Test Cases'!J:J,$D$33)+COUNTIFS('Fortigate Firewall '!AA:AA,B34,'Fortigate Firewall '!J:J,$D$33)</f>
        <v>0</v>
      </c>
      <c r="E34" s="36">
        <f>COUNTIFS('Gen Test Cases'!AA:AA,B34,'Gen Test Cases'!J:J,$E$33)+COUNTIFS('Fortigate Firewall '!AA:AA,B34,'Fortigate Firewall '!J:J,$E$33)</f>
        <v>0</v>
      </c>
      <c r="F34" s="36">
        <f>COUNTIFS('Gen Test Cases'!AA:AA,B34,'Gen Test Cases'!J:J,$F$33)+COUNTIFS('Fortigate Firewall '!AA:AA,B34,'Fortigate Firewall '!J:J,$F$33)</f>
        <v>0</v>
      </c>
      <c r="G34" s="97">
        <v>1500</v>
      </c>
      <c r="H34" s="25">
        <f t="shared" ref="H34:H41" si="4">(C34-F34)*(G34)</f>
        <v>0</v>
      </c>
      <c r="I34" s="25">
        <f t="shared" ref="I34:I41" si="5">D34*G34</f>
        <v>0</v>
      </c>
      <c r="O34" s="31"/>
      <c r="P34" s="90"/>
      <c r="Q34" s="32"/>
      <c r="R34" s="36">
        <v>8</v>
      </c>
      <c r="S34" s="36">
        <f>COUNTIF('Gen Test Cases'!AA:AA,R34)+COUNTIF(PaloAlto9.1!AA:AA,R34)</f>
        <v>2</v>
      </c>
      <c r="T34" s="36">
        <f>COUNTIFS('Gen Test Cases'!AA:AA,R34,'Gen Test Cases'!J:J,$T$33)+COUNTIFS(PaloAlto9.1!AA:AA,R34,PaloAlto9.1!J:J,$T$33)</f>
        <v>0</v>
      </c>
      <c r="U34" s="36">
        <f>COUNTIFS('Gen Test Cases'!AA:AA,R34,'Gen Test Cases'!J:J,$U$33)+COUNTIFS(PaloAlto9.1!AA:AA,R34,PaloAlto9.1!J:J,$U$33)</f>
        <v>0</v>
      </c>
      <c r="V34" s="36">
        <f>COUNTIFS('Gen Test Cases'!AA:AA,R34,'Gen Test Cases'!J:J,$V$33)+COUNTIFS(PaloAlto9.1!AA:AA,R34,PaloAlto9.1!J:J,$V$33)</f>
        <v>0</v>
      </c>
      <c r="W34" s="97">
        <v>1500</v>
      </c>
      <c r="X34" s="25">
        <f t="shared" ref="X34:X41" si="6">(S34-V34)*(W34)</f>
        <v>3000</v>
      </c>
      <c r="Y34" s="25">
        <f t="shared" ref="Y34:Y41" si="7">T34*W34</f>
        <v>0</v>
      </c>
      <c r="AE34" s="31"/>
      <c r="AF34" s="90"/>
    </row>
    <row r="35" spans="1:32" ht="14.5" x14ac:dyDescent="0.35">
      <c r="A35" s="32"/>
      <c r="B35" s="36">
        <v>7</v>
      </c>
      <c r="C35" s="36">
        <f>COUNTIF('Gen Test Cases'!AA:AA,B35)+COUNTIF('Fortigate Firewall '!AA:AA,B35)</f>
        <v>0</v>
      </c>
      <c r="D35" s="36">
        <f>COUNTIFS('Gen Test Cases'!AA:AA,B35,'Gen Test Cases'!J:J,$D$33)+COUNTIFS('Fortigate Firewall '!AA:AA,B35,'Fortigate Firewall '!J:J,$D$33)</f>
        <v>0</v>
      </c>
      <c r="E35" s="36">
        <f>COUNTIFS('Gen Test Cases'!AA:AA,B35,'Gen Test Cases'!J:J,$E$33)+COUNTIFS('Fortigate Firewall '!AA:AA,B35,'Fortigate Firewall '!J:J,$E$33)</f>
        <v>0</v>
      </c>
      <c r="F35" s="36">
        <f>COUNTIFS('Gen Test Cases'!AA:AA,B35,'Gen Test Cases'!J:J,$F$33)+COUNTIFS('Fortigate Firewall '!AA:AA,B35,'Fortigate Firewall '!J:J,$F$33)</f>
        <v>0</v>
      </c>
      <c r="G35" s="97">
        <v>1500</v>
      </c>
      <c r="H35" s="25">
        <f t="shared" si="4"/>
        <v>0</v>
      </c>
      <c r="I35" s="25">
        <f t="shared" si="5"/>
        <v>0</v>
      </c>
      <c r="O35" s="31"/>
      <c r="P35" s="90"/>
      <c r="Q35" s="32"/>
      <c r="R35" s="36">
        <v>7</v>
      </c>
      <c r="S35" s="36">
        <f>COUNTIF('Gen Test Cases'!AA:AA,R35)+COUNTIF(PaloAlto9.1!AA:AA,R35)</f>
        <v>0</v>
      </c>
      <c r="T35" s="36">
        <f>COUNTIFS('Gen Test Cases'!AA:AA,R35,'Gen Test Cases'!J:J,$T$33)+COUNTIFS(PaloAlto9.1!AA:AA,R35,PaloAlto9.1!J:J,$T$33)</f>
        <v>0</v>
      </c>
      <c r="U35" s="36">
        <f>COUNTIFS('Gen Test Cases'!AA:AA,R35,'Gen Test Cases'!J:J,$U$33)+COUNTIFS(PaloAlto9.1!AA:AA,R35,PaloAlto9.1!J:J,$U$33)</f>
        <v>0</v>
      </c>
      <c r="V35" s="36">
        <f>COUNTIFS('Gen Test Cases'!AA:AA,R35,'Gen Test Cases'!J:J,$V$33)+COUNTIFS(PaloAlto9.1!AA:AA,R35,PaloAlto9.1!J:J,$V$33)</f>
        <v>0</v>
      </c>
      <c r="W35" s="97">
        <v>1500</v>
      </c>
      <c r="X35" s="25">
        <f t="shared" si="6"/>
        <v>0</v>
      </c>
      <c r="Y35" s="25">
        <f t="shared" si="7"/>
        <v>0</v>
      </c>
      <c r="AE35" s="31"/>
      <c r="AF35" s="90"/>
    </row>
    <row r="36" spans="1:32" ht="14.5" x14ac:dyDescent="0.35">
      <c r="A36" s="32"/>
      <c r="B36" s="36">
        <v>6</v>
      </c>
      <c r="C36" s="36">
        <f>COUNTIF('Gen Test Cases'!AA:AA,B36)+COUNTIF('Fortigate Firewall '!AA:AA,B36)</f>
        <v>18</v>
      </c>
      <c r="D36" s="36">
        <f>COUNTIFS('Gen Test Cases'!AA:AA,B36,'Gen Test Cases'!J:J,$D$33)+COUNTIFS('Fortigate Firewall '!AA:AA,B36,'Fortigate Firewall '!J:J,$D$33)</f>
        <v>0</v>
      </c>
      <c r="E36" s="36">
        <f>COUNTIFS('Gen Test Cases'!AA:AA,B36,'Gen Test Cases'!J:J,$E$33)+COUNTIFS('Fortigate Firewall '!AA:AA,B36,'Fortigate Firewall '!J:J,$E$33)</f>
        <v>0</v>
      </c>
      <c r="F36" s="36">
        <f>COUNTIFS('Gen Test Cases'!AA:AA,B36,'Gen Test Cases'!J:J,$F$33)+COUNTIFS('Fortigate Firewall '!AA:AA,B36,'Fortigate Firewall '!J:J,$F$33)</f>
        <v>0</v>
      </c>
      <c r="G36" s="97">
        <v>1500</v>
      </c>
      <c r="H36" s="25">
        <f t="shared" si="4"/>
        <v>27000</v>
      </c>
      <c r="I36" s="25">
        <f t="shared" si="5"/>
        <v>0</v>
      </c>
      <c r="O36" s="31"/>
      <c r="P36" s="90"/>
      <c r="Q36" s="32"/>
      <c r="R36" s="36">
        <v>6</v>
      </c>
      <c r="S36" s="36">
        <f>COUNTIF('Gen Test Cases'!AA:AA,R36)+COUNTIF(PaloAlto9.1!AA:AA,R36)</f>
        <v>29</v>
      </c>
      <c r="T36" s="36">
        <f>COUNTIFS('Gen Test Cases'!AA:AA,R36,'Gen Test Cases'!J:J,$T$33)+COUNTIFS(PaloAlto9.1!AA:AA,R36,PaloAlto9.1!J:J,$T$33)</f>
        <v>0</v>
      </c>
      <c r="U36" s="36">
        <f>COUNTIFS('Gen Test Cases'!AA:AA,R36,'Gen Test Cases'!J:J,$U$33)+COUNTIFS(PaloAlto9.1!AA:AA,R36,PaloAlto9.1!J:J,$U$33)</f>
        <v>0</v>
      </c>
      <c r="V36" s="36">
        <f>COUNTIFS('Gen Test Cases'!AA:AA,R36,'Gen Test Cases'!J:J,$V$33)+COUNTIFS(PaloAlto9.1!AA:AA,R36,PaloAlto9.1!J:J,$V$33)</f>
        <v>0</v>
      </c>
      <c r="W36" s="97">
        <v>1500</v>
      </c>
      <c r="X36" s="25">
        <f t="shared" si="6"/>
        <v>43500</v>
      </c>
      <c r="Y36" s="25">
        <f t="shared" si="7"/>
        <v>0</v>
      </c>
      <c r="AE36" s="31"/>
      <c r="AF36" s="90"/>
    </row>
    <row r="37" spans="1:32" ht="14.5" x14ac:dyDescent="0.35">
      <c r="A37" s="32"/>
      <c r="B37" s="36">
        <v>5</v>
      </c>
      <c r="C37" s="36">
        <f>COUNTIF('Gen Test Cases'!AA:AA,B37)+COUNTIF('Fortigate Firewall '!AA:AA,B37)</f>
        <v>18</v>
      </c>
      <c r="D37" s="36">
        <f>COUNTIFS('Gen Test Cases'!AA:AA,B37,'Gen Test Cases'!J:J,$D$33)+COUNTIFS('Fortigate Firewall '!AA:AA,B37,'Fortigate Firewall '!J:J,$D$33)</f>
        <v>0</v>
      </c>
      <c r="E37" s="36">
        <f>COUNTIFS('Gen Test Cases'!AA:AA,B37,'Gen Test Cases'!J:J,$E$33)+COUNTIFS('Fortigate Firewall '!AA:AA,B37,'Fortigate Firewall '!J:J,$E$33)</f>
        <v>0</v>
      </c>
      <c r="F37" s="36">
        <f>COUNTIFS('Gen Test Cases'!AA:AA,B37,'Gen Test Cases'!J:J,$F$33)+COUNTIFS('Fortigate Firewall '!AA:AA,B37,'Fortigate Firewall '!J:J,$F$33)</f>
        <v>0</v>
      </c>
      <c r="G37" s="97">
        <v>1500</v>
      </c>
      <c r="H37" s="25">
        <f t="shared" si="4"/>
        <v>27000</v>
      </c>
      <c r="I37" s="25">
        <f t="shared" si="5"/>
        <v>0</v>
      </c>
      <c r="O37" s="31"/>
      <c r="P37" s="90"/>
      <c r="Q37" s="32"/>
      <c r="R37" s="36">
        <v>5</v>
      </c>
      <c r="S37" s="36">
        <f>COUNTIF('Gen Test Cases'!AA:AA,R37)+COUNTIF(PaloAlto9.1!AA:AA,R37)</f>
        <v>29</v>
      </c>
      <c r="T37" s="36">
        <f>COUNTIFS('Gen Test Cases'!AA:AA,R37,'Gen Test Cases'!J:J,$T$33)+COUNTIFS(PaloAlto9.1!AA:AA,R37,PaloAlto9.1!J:J,$T$33)</f>
        <v>0</v>
      </c>
      <c r="U37" s="36">
        <f>COUNTIFS('Gen Test Cases'!AA:AA,R37,'Gen Test Cases'!J:J,$U$33)+COUNTIFS(PaloAlto9.1!AA:AA,R37,PaloAlto9.1!J:J,$U$33)</f>
        <v>0</v>
      </c>
      <c r="V37" s="36">
        <f>COUNTIFS('Gen Test Cases'!AA:AA,R37,'Gen Test Cases'!J:J,$V$33)+COUNTIFS(PaloAlto9.1!AA:AA,R37,PaloAlto9.1!J:J,$V$33)</f>
        <v>0</v>
      </c>
      <c r="W37" s="97">
        <v>1500</v>
      </c>
      <c r="X37" s="25">
        <f t="shared" si="6"/>
        <v>43500</v>
      </c>
      <c r="Y37" s="25">
        <f t="shared" si="7"/>
        <v>0</v>
      </c>
      <c r="AE37" s="31"/>
      <c r="AF37" s="90"/>
    </row>
    <row r="38" spans="1:32" ht="14.5" x14ac:dyDescent="0.35">
      <c r="A38" s="32"/>
      <c r="B38" s="36">
        <v>4</v>
      </c>
      <c r="C38" s="36">
        <f>COUNTIF('Gen Test Cases'!AA:AA,B38)+COUNTIF('Fortigate Firewall '!AA:AA,B38)</f>
        <v>22</v>
      </c>
      <c r="D38" s="36">
        <f>COUNTIFS('Gen Test Cases'!AA:AA,B38,'Gen Test Cases'!J:J,$D$33)+COUNTIFS('Fortigate Firewall '!AA:AA,B38,'Fortigate Firewall '!J:J,$D$33)</f>
        <v>0</v>
      </c>
      <c r="E38" s="36">
        <f>COUNTIFS('Gen Test Cases'!AA:AA,B38,'Gen Test Cases'!J:J,$E$33)+COUNTIFS('Fortigate Firewall '!AA:AA,B38,'Fortigate Firewall '!J:J,$E$33)</f>
        <v>0</v>
      </c>
      <c r="F38" s="36">
        <f>COUNTIFS('Gen Test Cases'!AA:AA,B38,'Gen Test Cases'!J:J,$F$33)+COUNTIFS('Fortigate Firewall '!AA:AA,B38,'Fortigate Firewall '!J:J,$F$33)</f>
        <v>0</v>
      </c>
      <c r="G38" s="97">
        <v>1500</v>
      </c>
      <c r="H38" s="25">
        <f t="shared" si="4"/>
        <v>33000</v>
      </c>
      <c r="I38" s="25">
        <f t="shared" si="5"/>
        <v>0</v>
      </c>
      <c r="O38" s="31"/>
      <c r="P38" s="90"/>
      <c r="Q38" s="32"/>
      <c r="R38" s="36">
        <v>4</v>
      </c>
      <c r="S38" s="36">
        <f>COUNTIF('Gen Test Cases'!AA:AA,R38)+COUNTIF(PaloAlto9.1!AA:AA,R38)</f>
        <v>37</v>
      </c>
      <c r="T38" s="36">
        <f>COUNTIFS('Gen Test Cases'!AA:AA,R38,'Gen Test Cases'!J:J,$T$33)+COUNTIFS(PaloAlto9.1!AA:AA,R38,PaloAlto9.1!J:J,$T$33)</f>
        <v>0</v>
      </c>
      <c r="U38" s="36">
        <f>COUNTIFS('Gen Test Cases'!AA:AA,R38,'Gen Test Cases'!J:J,$U$33)+COUNTIFS(PaloAlto9.1!AA:AA,R38,PaloAlto9.1!J:J,$U$33)</f>
        <v>0</v>
      </c>
      <c r="V38" s="36">
        <f>COUNTIFS('Gen Test Cases'!AA:AA,R38,'Gen Test Cases'!J:J,$V$33)+COUNTIFS(PaloAlto9.1!AA:AA,R38,PaloAlto9.1!J:J,$V$33)</f>
        <v>0</v>
      </c>
      <c r="W38" s="97">
        <v>1500</v>
      </c>
      <c r="X38" s="25">
        <f t="shared" si="6"/>
        <v>55500</v>
      </c>
      <c r="Y38" s="25">
        <f t="shared" si="7"/>
        <v>0</v>
      </c>
      <c r="AE38" s="31"/>
      <c r="AF38" s="90"/>
    </row>
    <row r="39" spans="1:32" ht="14.5" x14ac:dyDescent="0.35">
      <c r="A39" s="32"/>
      <c r="B39" s="36">
        <v>3</v>
      </c>
      <c r="C39" s="36">
        <f>COUNTIF('Gen Test Cases'!AA:AA,B39)+COUNTIF('Fortigate Firewall '!AA:AA,B39)</f>
        <v>4</v>
      </c>
      <c r="D39" s="36">
        <f>COUNTIFS('Gen Test Cases'!AA:AA,B39,'Gen Test Cases'!J:J,$D$33)+COUNTIFS('Fortigate Firewall '!AA:AA,B39,'Fortigate Firewall '!J:J,$D$33)</f>
        <v>0</v>
      </c>
      <c r="E39" s="36">
        <f>COUNTIFS('Gen Test Cases'!AA:AA,B39,'Gen Test Cases'!J:J,$E$33)+COUNTIFS('Fortigate Firewall '!AA:AA,B39,'Fortigate Firewall '!J:J,$E$33)</f>
        <v>0</v>
      </c>
      <c r="F39" s="36">
        <f>COUNTIFS('Gen Test Cases'!AA:AA,B39,'Gen Test Cases'!J:J,$F$33)+COUNTIFS('Fortigate Firewall '!AA:AA,B39,'Fortigate Firewall '!J:J,$F$33)</f>
        <v>0</v>
      </c>
      <c r="G39" s="97">
        <v>1500</v>
      </c>
      <c r="H39" s="25">
        <f t="shared" si="4"/>
        <v>6000</v>
      </c>
      <c r="I39" s="25">
        <f t="shared" si="5"/>
        <v>0</v>
      </c>
      <c r="P39" s="90"/>
      <c r="Q39" s="32"/>
      <c r="R39" s="36">
        <v>3</v>
      </c>
      <c r="S39" s="36">
        <f>COUNTIF('Gen Test Cases'!AA:AA,R39)+COUNTIF(PaloAlto9.1!AA:AA,R39)</f>
        <v>6</v>
      </c>
      <c r="T39" s="36">
        <f>COUNTIFS('Gen Test Cases'!AA:AA,R39,'Gen Test Cases'!J:J,$T$33)+COUNTIFS(PaloAlto9.1!AA:AA,R39,PaloAlto9.1!J:J,$T$33)</f>
        <v>0</v>
      </c>
      <c r="U39" s="36">
        <f>COUNTIFS('Gen Test Cases'!AA:AA,R39,'Gen Test Cases'!J:J,$U$33)+COUNTIFS(PaloAlto9.1!AA:AA,R39,PaloAlto9.1!J:J,$U$33)</f>
        <v>0</v>
      </c>
      <c r="V39" s="36">
        <f>COUNTIFS('Gen Test Cases'!AA:AA,R39,'Gen Test Cases'!J:J,$V$33)+COUNTIFS(PaloAlto9.1!AA:AA,R39,PaloAlto9.1!J:J,$V$33)</f>
        <v>0</v>
      </c>
      <c r="W39" s="97">
        <v>1500</v>
      </c>
      <c r="X39" s="25">
        <f t="shared" si="6"/>
        <v>9000</v>
      </c>
      <c r="Y39" s="25">
        <f t="shared" si="7"/>
        <v>0</v>
      </c>
      <c r="AF39" s="90"/>
    </row>
    <row r="40" spans="1:32" ht="14.5" x14ac:dyDescent="0.35">
      <c r="A40" s="32"/>
      <c r="B40" s="36">
        <v>2</v>
      </c>
      <c r="C40" s="36">
        <f>COUNTIF('Gen Test Cases'!AA:AA,B40)+COUNTIF('Fortigate Firewall '!AA:AA,B40)</f>
        <v>2</v>
      </c>
      <c r="D40" s="36">
        <f>COUNTIFS('Gen Test Cases'!AA:AA,B40,'Gen Test Cases'!J:J,$D$33)+COUNTIFS('Fortigate Firewall '!AA:AA,B40,'Fortigate Firewall '!J:J,$D$33)</f>
        <v>0</v>
      </c>
      <c r="E40" s="36">
        <f>COUNTIFS('Gen Test Cases'!AA:AA,B40,'Gen Test Cases'!J:J,$E$33)+COUNTIFS('Fortigate Firewall '!AA:AA,B40,'Fortigate Firewall '!J:J,$E$33)</f>
        <v>0</v>
      </c>
      <c r="F40" s="36">
        <f>COUNTIFS('Gen Test Cases'!AA:AA,B40,'Gen Test Cases'!J:J,$F$33)+COUNTIFS('Fortigate Firewall '!AA:AA,B40,'Fortigate Firewall '!J:J,$F$33)</f>
        <v>0</v>
      </c>
      <c r="G40" s="97">
        <v>1500</v>
      </c>
      <c r="H40" s="25">
        <f t="shared" si="4"/>
        <v>3000</v>
      </c>
      <c r="I40" s="25">
        <f t="shared" si="5"/>
        <v>0</v>
      </c>
      <c r="P40" s="90"/>
      <c r="Q40" s="32"/>
      <c r="R40" s="36">
        <v>2</v>
      </c>
      <c r="S40" s="36">
        <f>COUNTIF('Gen Test Cases'!AA:AA,R40)+COUNTIF(PaloAlto9.1!AA:AA,R40)</f>
        <v>1</v>
      </c>
      <c r="T40" s="36">
        <f>COUNTIFS('Gen Test Cases'!AA:AA,R40,'Gen Test Cases'!J:J,$T$33)+COUNTIFS(PaloAlto9.1!AA:AA,R40,PaloAlto9.1!J:J,$T$33)</f>
        <v>0</v>
      </c>
      <c r="U40" s="36">
        <f>COUNTIFS('Gen Test Cases'!AA:AA,R40,'Gen Test Cases'!J:J,$U$33)+COUNTIFS(PaloAlto9.1!AA:AA,R40,PaloAlto9.1!J:J,$U$33)</f>
        <v>0</v>
      </c>
      <c r="V40" s="36">
        <f>COUNTIFS('Gen Test Cases'!AA:AA,R40,'Gen Test Cases'!J:J,$V$33)+COUNTIFS(PaloAlto9.1!AA:AA,R40,PaloAlto9.1!J:J,$V$33)</f>
        <v>0</v>
      </c>
      <c r="W40" s="97">
        <v>1500</v>
      </c>
      <c r="X40" s="25">
        <f t="shared" si="6"/>
        <v>1500</v>
      </c>
      <c r="Y40" s="25">
        <f t="shared" si="7"/>
        <v>0</v>
      </c>
      <c r="AF40" s="90"/>
    </row>
    <row r="41" spans="1:32" ht="14.5" x14ac:dyDescent="0.35">
      <c r="A41" s="32"/>
      <c r="B41" s="36">
        <v>1</v>
      </c>
      <c r="C41" s="36">
        <f>COUNTIF('Gen Test Cases'!AA:AA,B41)+COUNTIF('Fortigate Firewall '!AA:AA,B41)</f>
        <v>0</v>
      </c>
      <c r="D41" s="36">
        <f>COUNTIFS('Gen Test Cases'!AA:AA,B41,'Gen Test Cases'!J:J,$D$33)+COUNTIFS('Fortigate Firewall '!AA:AA,B41,'Fortigate Firewall '!J:J,$D$33)</f>
        <v>0</v>
      </c>
      <c r="E41" s="36">
        <f>COUNTIFS('Gen Test Cases'!AA:AA,B41,'Gen Test Cases'!J:J,$E$33)+COUNTIFS('Fortigate Firewall '!AA:AA,B41,'Fortigate Firewall '!J:J,$E$33)</f>
        <v>0</v>
      </c>
      <c r="F41" s="36">
        <f>COUNTIFS('Gen Test Cases'!AA:AA,B41,'Gen Test Cases'!J:J,$F$33)+COUNTIFS('Fortigate Firewall '!AA:AA,B41,'Fortigate Firewall '!J:J,$F$33)</f>
        <v>0</v>
      </c>
      <c r="G41" s="97">
        <v>1500</v>
      </c>
      <c r="H41" s="25">
        <f t="shared" si="4"/>
        <v>0</v>
      </c>
      <c r="I41" s="25">
        <f t="shared" si="5"/>
        <v>0</v>
      </c>
      <c r="P41" s="90"/>
      <c r="Q41" s="32"/>
      <c r="R41" s="36">
        <v>1</v>
      </c>
      <c r="S41" s="36">
        <f>COUNTIF('Gen Test Cases'!AA:AA,R41)+COUNTIF(PaloAlto9.1!AA:AA,R41)</f>
        <v>0</v>
      </c>
      <c r="T41" s="36">
        <f>COUNTIFS('Gen Test Cases'!AA:AA,R41,'Gen Test Cases'!J:J,$T$33)+COUNTIFS(PaloAlto9.1!AA:AA,R41,PaloAlto9.1!J:J,$T$33)</f>
        <v>0</v>
      </c>
      <c r="U41" s="36">
        <f>COUNTIFS('Gen Test Cases'!AA:AA,R41,'Gen Test Cases'!J:J,$U$33)+COUNTIFS(PaloAlto9.1!AA:AA,R41,PaloAlto9.1!J:J,$U$33)</f>
        <v>0</v>
      </c>
      <c r="V41" s="36">
        <f>COUNTIFS('Gen Test Cases'!AA:AA,R41,'Gen Test Cases'!J:J,$V$33)+COUNTIFS(PaloAlto9.1!AA:AA,R41,PaloAlto9.1!J:J,$V$33)</f>
        <v>0</v>
      </c>
      <c r="W41" s="97">
        <v>1500</v>
      </c>
      <c r="X41" s="25">
        <f t="shared" si="6"/>
        <v>0</v>
      </c>
      <c r="Y41" s="25">
        <f t="shared" si="7"/>
        <v>0</v>
      </c>
      <c r="AF41" s="90"/>
    </row>
    <row r="42" spans="1:32" ht="14.5" hidden="1" x14ac:dyDescent="0.35">
      <c r="A42" s="32"/>
      <c r="B42" s="321" t="s">
        <v>65</v>
      </c>
      <c r="C42" s="247"/>
      <c r="D42" s="328">
        <f>SUM(I34:I41)/SUM(H34:H41)*100</f>
        <v>0</v>
      </c>
      <c r="J42" s="35"/>
      <c r="K42" s="35"/>
      <c r="L42" s="35"/>
      <c r="M42" s="35"/>
      <c r="N42" s="35"/>
      <c r="P42" s="90"/>
      <c r="Q42" s="32"/>
      <c r="R42" s="321" t="s">
        <v>65</v>
      </c>
      <c r="S42" s="247"/>
      <c r="T42" s="328">
        <f>SUM(Y34:Y41)/SUM(X34:X41)*100</f>
        <v>0</v>
      </c>
      <c r="Z42" s="35"/>
      <c r="AA42" s="35"/>
      <c r="AB42" s="35"/>
      <c r="AC42" s="35"/>
      <c r="AD42" s="35"/>
      <c r="AF42" s="90"/>
    </row>
    <row r="43" spans="1:32" ht="14.5" x14ac:dyDescent="0.35">
      <c r="A43" s="91"/>
      <c r="B43" s="92"/>
      <c r="C43" s="92"/>
      <c r="D43" s="92"/>
      <c r="E43" s="92"/>
      <c r="F43" s="92"/>
      <c r="G43" s="92"/>
      <c r="H43" s="92"/>
      <c r="I43" s="92"/>
      <c r="J43" s="92"/>
      <c r="K43" s="92"/>
      <c r="L43" s="92"/>
      <c r="M43" s="92"/>
      <c r="N43" s="92"/>
      <c r="O43" s="92"/>
      <c r="P43" s="93"/>
      <c r="Q43" s="91"/>
      <c r="R43" s="92"/>
      <c r="S43" s="92"/>
      <c r="T43" s="92"/>
      <c r="U43" s="92"/>
      <c r="V43" s="92"/>
      <c r="W43" s="92"/>
      <c r="X43" s="92"/>
      <c r="Y43" s="92"/>
      <c r="Z43" s="92"/>
      <c r="AA43" s="92"/>
      <c r="AB43" s="92"/>
      <c r="AC43" s="92"/>
      <c r="AD43" s="92"/>
      <c r="AE43" s="92"/>
      <c r="AF43" s="93"/>
    </row>
    <row r="44" spans="1:32" ht="14.5" x14ac:dyDescent="0.35">
      <c r="A44" s="228"/>
      <c r="B44" s="229"/>
      <c r="C44" s="229"/>
      <c r="D44" s="229"/>
      <c r="E44" s="229"/>
      <c r="F44" s="229"/>
      <c r="G44" s="229"/>
      <c r="H44" s="229"/>
      <c r="I44" s="229"/>
      <c r="J44" s="229"/>
      <c r="K44" s="229"/>
      <c r="L44" s="229"/>
      <c r="M44" s="229"/>
      <c r="N44" s="229"/>
      <c r="O44" s="229"/>
      <c r="P44" s="230"/>
      <c r="Q44" s="228"/>
      <c r="R44" s="229"/>
      <c r="S44" s="229"/>
      <c r="T44" s="229"/>
      <c r="U44" s="229"/>
      <c r="V44" s="229"/>
      <c r="W44" s="229"/>
      <c r="X44" s="229"/>
      <c r="Y44" s="229"/>
      <c r="Z44" s="229"/>
      <c r="AA44" s="229"/>
      <c r="AB44" s="229"/>
      <c r="AC44" s="229"/>
      <c r="AD44" s="229"/>
      <c r="AE44" s="229"/>
      <c r="AF44" s="230"/>
    </row>
    <row r="45" spans="1:32" ht="14.5" x14ac:dyDescent="0.35">
      <c r="A45" s="28"/>
      <c r="B45" s="231" t="s">
        <v>70</v>
      </c>
      <c r="C45" s="232"/>
      <c r="D45" s="232"/>
      <c r="E45" s="232"/>
      <c r="F45" s="232"/>
      <c r="G45" s="233"/>
      <c r="P45" s="90"/>
      <c r="Q45" s="28"/>
      <c r="R45" s="231" t="s">
        <v>71</v>
      </c>
      <c r="S45" s="232"/>
      <c r="T45" s="232"/>
      <c r="U45" s="232"/>
      <c r="V45" s="232"/>
      <c r="W45" s="233"/>
      <c r="AF45" s="90"/>
    </row>
    <row r="46" spans="1:32" ht="14.5" x14ac:dyDescent="0.35">
      <c r="A46" s="28"/>
      <c r="B46" s="318" t="s">
        <v>42</v>
      </c>
      <c r="C46" s="234"/>
      <c r="D46" s="235"/>
      <c r="E46" s="235"/>
      <c r="F46" s="235"/>
      <c r="G46" s="326"/>
      <c r="K46" s="236" t="s">
        <v>43</v>
      </c>
      <c r="L46" s="237"/>
      <c r="M46" s="237"/>
      <c r="N46" s="237"/>
      <c r="O46" s="238"/>
      <c r="P46" s="90"/>
      <c r="Q46" s="28"/>
      <c r="R46" s="318" t="s">
        <v>42</v>
      </c>
      <c r="S46" s="234"/>
      <c r="T46" s="235"/>
      <c r="U46" s="235"/>
      <c r="V46" s="235"/>
      <c r="W46" s="326"/>
      <c r="AA46" s="236" t="s">
        <v>43</v>
      </c>
      <c r="AB46" s="237"/>
      <c r="AC46" s="237"/>
      <c r="AD46" s="237"/>
      <c r="AE46" s="238"/>
      <c r="AF46" s="90"/>
    </row>
    <row r="47" spans="1:32" ht="48" x14ac:dyDescent="0.35">
      <c r="A47" s="336" t="s">
        <v>72</v>
      </c>
      <c r="B47" s="30" t="s">
        <v>45</v>
      </c>
      <c r="C47" s="319" t="s">
        <v>46</v>
      </c>
      <c r="D47" s="319" t="s">
        <v>47</v>
      </c>
      <c r="E47" s="319" t="s">
        <v>48</v>
      </c>
      <c r="F47" s="319" t="s">
        <v>49</v>
      </c>
      <c r="G47" s="320" t="s">
        <v>50</v>
      </c>
      <c r="K47" s="239" t="s">
        <v>51</v>
      </c>
      <c r="L47" s="240"/>
      <c r="M47" s="241" t="s">
        <v>52</v>
      </c>
      <c r="N47" s="241" t="s">
        <v>53</v>
      </c>
      <c r="O47" s="242" t="s">
        <v>54</v>
      </c>
      <c r="P47" s="90"/>
      <c r="Q47" s="336" t="s">
        <v>73</v>
      </c>
      <c r="R47" s="30" t="s">
        <v>45</v>
      </c>
      <c r="S47" s="319" t="s">
        <v>46</v>
      </c>
      <c r="T47" s="319" t="s">
        <v>47</v>
      </c>
      <c r="U47" s="319" t="s">
        <v>48</v>
      </c>
      <c r="V47" s="319" t="s">
        <v>49</v>
      </c>
      <c r="W47" s="320" t="s">
        <v>50</v>
      </c>
      <c r="AA47" s="239" t="s">
        <v>51</v>
      </c>
      <c r="AB47" s="240"/>
      <c r="AC47" s="241" t="s">
        <v>52</v>
      </c>
      <c r="AD47" s="241" t="s">
        <v>53</v>
      </c>
      <c r="AE47" s="242" t="s">
        <v>54</v>
      </c>
      <c r="AF47" s="90"/>
    </row>
    <row r="48" spans="1:32" ht="14.5" x14ac:dyDescent="0.35">
      <c r="A48" s="337"/>
      <c r="B48" s="70">
        <f>COUNTIF('Gen Test Cases'!J3:J52,"Pass")+COUNTIF(PaloAlto10!J3:J68,"Pass")</f>
        <v>0</v>
      </c>
      <c r="C48" s="70">
        <f>COUNTIF('Gen Test Cases'!J3:J52,"Fail")+COUNTIF(PaloAlto10!J3:J68,"Fail")</f>
        <v>0</v>
      </c>
      <c r="D48" s="70">
        <f>COUNTIF('Gen Test Cases'!J3:J52,"Info")+COUNTIF(PaloAlto10!J3:J68,"Info")</f>
        <v>0</v>
      </c>
      <c r="E48" s="70">
        <f>COUNTIF('Gen Test Cases'!J3:J52,"N/A")+COUNTIF(PaloAlto10!J3:J68,"N/A")</f>
        <v>0</v>
      </c>
      <c r="F48" s="70">
        <f>B48+C48</f>
        <v>0</v>
      </c>
      <c r="G48" s="69">
        <f>D60/100</f>
        <v>0</v>
      </c>
      <c r="K48" s="243" t="s">
        <v>56</v>
      </c>
      <c r="L48" s="244"/>
      <c r="M48" s="245">
        <f>COUNTA('Gen Test Cases'!J3:J70)+COUNTA(PaloAlto10!J3:J68)</f>
        <v>0</v>
      </c>
      <c r="N48" s="245">
        <f>O48-M48</f>
        <v>116</v>
      </c>
      <c r="O48" s="246">
        <f>COUNTA('Gen Test Cases'!A3:A52)+COUNTA(PaloAlto10!A3:A68)</f>
        <v>116</v>
      </c>
      <c r="P48" s="90"/>
      <c r="Q48" s="337"/>
      <c r="R48" s="70">
        <f>COUNTIF('Gen Test Cases'!J3:J52,"Pass")+COUNTIF(PaloAlto11!J3:J73,"Pass")</f>
        <v>0</v>
      </c>
      <c r="S48" s="70">
        <f>COUNTIF('Gen Test Cases'!J3:J52,"Fail")+COUNTIF(PaloAlto11!J:J,"Fail")</f>
        <v>0</v>
      </c>
      <c r="T48" s="70">
        <f>COUNTIF('Gen Test Cases'!J3:J52,"Info")+COUNTIF(PaloAlto11!J:J,"Info")</f>
        <v>0</v>
      </c>
      <c r="U48" s="70">
        <f>COUNTIF('Gen Test Cases'!J3:J52,"N/A")+COUNTIF(PaloAlto11!J:J,"N/A")</f>
        <v>0</v>
      </c>
      <c r="V48" s="70">
        <f>R48+S48</f>
        <v>0</v>
      </c>
      <c r="W48" s="69">
        <f>T60/100</f>
        <v>0</v>
      </c>
      <c r="AA48" s="243" t="s">
        <v>56</v>
      </c>
      <c r="AB48" s="244"/>
      <c r="AC48" s="245">
        <f>COUNTA('Gen Test Cases'!J3:J52)+COUNTA(PaloAlto11!J3:J73)</f>
        <v>0</v>
      </c>
      <c r="AD48" s="245">
        <f>AE48-AC48</f>
        <v>121</v>
      </c>
      <c r="AE48" s="246">
        <f>COUNTA('Gen Test Cases'!A3:A52)+COUNTA(PaloAlto11!A3:A73)</f>
        <v>121</v>
      </c>
      <c r="AF48" s="90"/>
    </row>
    <row r="49" spans="1:32" ht="14.5" x14ac:dyDescent="0.35">
      <c r="A49" s="338"/>
      <c r="P49" s="90"/>
      <c r="Q49" s="338"/>
      <c r="AF49" s="90"/>
    </row>
    <row r="50" spans="1:32" ht="14.5" x14ac:dyDescent="0.35">
      <c r="A50" s="29"/>
      <c r="B50" s="318" t="s">
        <v>57</v>
      </c>
      <c r="C50" s="235"/>
      <c r="D50" s="235"/>
      <c r="E50" s="235"/>
      <c r="F50" s="235"/>
      <c r="G50" s="327"/>
      <c r="O50" s="35"/>
      <c r="P50" s="90"/>
      <c r="Q50" s="29"/>
      <c r="R50" s="318" t="s">
        <v>57</v>
      </c>
      <c r="S50" s="235"/>
      <c r="T50" s="235"/>
      <c r="U50" s="235"/>
      <c r="V50" s="235"/>
      <c r="W50" s="327"/>
      <c r="AE50" s="35"/>
      <c r="AF50" s="90"/>
    </row>
    <row r="51" spans="1:32" ht="14.5" x14ac:dyDescent="0.35">
      <c r="A51" s="29"/>
      <c r="B51" s="33" t="s">
        <v>58</v>
      </c>
      <c r="C51" s="33" t="s">
        <v>59</v>
      </c>
      <c r="D51" s="33" t="s">
        <v>60</v>
      </c>
      <c r="E51" s="33" t="s">
        <v>61</v>
      </c>
      <c r="F51" s="33" t="s">
        <v>48</v>
      </c>
      <c r="G51" s="33" t="s">
        <v>62</v>
      </c>
      <c r="H51" s="34" t="s">
        <v>63</v>
      </c>
      <c r="I51" s="34" t="s">
        <v>64</v>
      </c>
      <c r="O51" s="31"/>
      <c r="P51" s="90"/>
      <c r="Q51" s="29"/>
      <c r="R51" s="33" t="s">
        <v>58</v>
      </c>
      <c r="S51" s="33" t="s">
        <v>59</v>
      </c>
      <c r="T51" s="33" t="s">
        <v>60</v>
      </c>
      <c r="U51" s="33" t="s">
        <v>61</v>
      </c>
      <c r="V51" s="33" t="s">
        <v>48</v>
      </c>
      <c r="W51" s="33" t="s">
        <v>62</v>
      </c>
      <c r="X51" s="34" t="s">
        <v>63</v>
      </c>
      <c r="Y51" s="34" t="s">
        <v>64</v>
      </c>
      <c r="AE51" s="31"/>
      <c r="AF51" s="90"/>
    </row>
    <row r="52" spans="1:32" ht="14.5" x14ac:dyDescent="0.35">
      <c r="A52" s="32"/>
      <c r="B52" s="36">
        <v>8</v>
      </c>
      <c r="C52" s="36">
        <f>COUNTIF('Gen Test Cases'!AA:AA,B52)+COUNTIF(PaloAlto10!AA:AA,B52)</f>
        <v>2</v>
      </c>
      <c r="D52" s="36">
        <f>COUNTIFS('Gen Test Cases'!AA:AA,B52,'Gen Test Cases'!J:J,$D$51)+COUNTIFS(PaloAlto10!AA:AA,B52,PaloAlto10!L:L,$D$51)</f>
        <v>0</v>
      </c>
      <c r="E52" s="36">
        <f>COUNTIFS('Gen Test Cases'!AA:AA,B52,'Gen Test Cases'!J:J,$E$51)+COUNTIFS(PaloAlto10!AA:AA,B52,PaloAlto10!J:J,$E$51)</f>
        <v>0</v>
      </c>
      <c r="F52" s="36">
        <f>COUNTIFS('Gen Test Cases'!AA:AA,B52,'Gen Test Cases'!J:J,$F$51)+COUNTIFS(PaloAlto10!AA:AA,B52,PaloAlto10!J:J,$F$51)</f>
        <v>0</v>
      </c>
      <c r="G52" s="97">
        <v>1500</v>
      </c>
      <c r="H52" s="25">
        <f t="shared" ref="H52:H59" si="8">(C52-F52)*(G52)</f>
        <v>3000</v>
      </c>
      <c r="I52" s="25">
        <f t="shared" ref="I52:I59" si="9">D52*G52</f>
        <v>0</v>
      </c>
      <c r="O52" s="31"/>
      <c r="P52" s="90"/>
      <c r="Q52" s="32"/>
      <c r="R52" s="36">
        <v>8</v>
      </c>
      <c r="S52" s="36">
        <f>COUNTIF('Gen Test Cases'!AA:AA,R52)+COUNTIF(PaloAlto11!AA:AA,R52)</f>
        <v>2</v>
      </c>
      <c r="T52" s="36">
        <f>COUNTIFS('Gen Test Cases'!AA:AA,R52,'Gen Test Cases'!J:J,$T$51)+COUNTIFS(PaloAlto11!AA:AA,R52,PaloAlto11!J:J,$T$51)</f>
        <v>0</v>
      </c>
      <c r="U52" s="36">
        <f>COUNTIFS('Gen Test Cases'!AA:AA,R52,'Gen Test Cases'!J:J,$U$51)+COUNTIFS(PaloAlto11!AA:AA,R52,PaloAlto11!J:J,$U$51)</f>
        <v>0</v>
      </c>
      <c r="V52" s="36">
        <f>COUNTIFS('Gen Test Cases'!AA:AA,R52,'Gen Test Cases'!J:J,$V$51)+COUNTIFS(PaloAlto11!AA:AA,R52,PaloAlto11!J:J,$V$51)</f>
        <v>0</v>
      </c>
      <c r="W52" s="97">
        <v>1500</v>
      </c>
      <c r="X52" s="25">
        <f t="shared" ref="X52:X59" si="10">(S52-V52)*(W52)</f>
        <v>3000</v>
      </c>
      <c r="Y52" s="25">
        <f t="shared" ref="Y52:Y59" si="11">T52*W52</f>
        <v>0</v>
      </c>
      <c r="AE52" s="31"/>
      <c r="AF52" s="90"/>
    </row>
    <row r="53" spans="1:32" ht="14.5" x14ac:dyDescent="0.35">
      <c r="A53" s="32"/>
      <c r="B53" s="36">
        <v>7</v>
      </c>
      <c r="C53" s="36">
        <f>COUNTIF('Gen Test Cases'!AA:AA,B53)+COUNTIF(PaloAlto10!AA:AA,B53)</f>
        <v>0</v>
      </c>
      <c r="D53" s="36">
        <f>COUNTIFS('Gen Test Cases'!AA:AA,B53,'Gen Test Cases'!J:J,$D$51)+COUNTIFS(PaloAlto10!AA:AA,B53,PaloAlto10!L:L,$D$51)</f>
        <v>0</v>
      </c>
      <c r="E53" s="36">
        <f>COUNTIFS('Gen Test Cases'!AA:AA,B53,'Gen Test Cases'!J:J,$E$51)+COUNTIFS(PaloAlto10!AA:AA,B53,PaloAlto10!J:J,$E$51)</f>
        <v>0</v>
      </c>
      <c r="F53" s="36">
        <f>COUNTIFS('Gen Test Cases'!AA:AA,B53,'Gen Test Cases'!J:J,$F$51)+COUNTIFS(PaloAlto10!AA:AA,B53,PaloAlto10!J:J,$F$51)</f>
        <v>0</v>
      </c>
      <c r="G53" s="97">
        <v>750</v>
      </c>
      <c r="H53" s="25">
        <f t="shared" si="8"/>
        <v>0</v>
      </c>
      <c r="I53" s="25">
        <f t="shared" si="9"/>
        <v>0</v>
      </c>
      <c r="O53" s="31"/>
      <c r="P53" s="90"/>
      <c r="Q53" s="32"/>
      <c r="R53" s="36">
        <v>7</v>
      </c>
      <c r="S53" s="36">
        <f>COUNTIF('Gen Test Cases'!AA:AA,R53)+COUNTIF(PaloAlto11!AA:AA,R53)</f>
        <v>0</v>
      </c>
      <c r="T53" s="36">
        <f>COUNTIFS('Gen Test Cases'!AA:AA,R53,'Gen Test Cases'!J:J,$T$51)+COUNTIFS(PaloAlto11!AA:AA,R53,PaloAlto11!J:J,$T$51)</f>
        <v>0</v>
      </c>
      <c r="U53" s="36">
        <f>COUNTIFS('Gen Test Cases'!AA:AA,R53,'Gen Test Cases'!J:J,$U$51)+COUNTIFS(PaloAlto11!AA:AA,R53,PaloAlto11!J:J,$U$51)</f>
        <v>0</v>
      </c>
      <c r="V53" s="36">
        <f>COUNTIFS('Gen Test Cases'!AA:AA,R53,'Gen Test Cases'!J:J,$V$51)+COUNTIFS(PaloAlto11!AA:AA,R53,PaloAlto11!J:J,$V$51)</f>
        <v>0</v>
      </c>
      <c r="W53" s="97">
        <v>750</v>
      </c>
      <c r="X53" s="25">
        <f t="shared" si="10"/>
        <v>0</v>
      </c>
      <c r="Y53" s="25">
        <f t="shared" si="11"/>
        <v>0</v>
      </c>
      <c r="AE53" s="31"/>
      <c r="AF53" s="90"/>
    </row>
    <row r="54" spans="1:32" ht="14.5" x14ac:dyDescent="0.35">
      <c r="A54" s="32"/>
      <c r="B54" s="36">
        <v>6</v>
      </c>
      <c r="C54" s="36">
        <f>COUNTIF('Gen Test Cases'!AA:AA,B54)+COUNTIF(PaloAlto10!AA:AA,B54)</f>
        <v>29</v>
      </c>
      <c r="D54" s="36">
        <f>COUNTIFS('Gen Test Cases'!AA:AA,B54,'Gen Test Cases'!J:J,$D$51)+COUNTIFS(PaloAlto10!AA:AA,B54,PaloAlto10!L:L,$D$51)</f>
        <v>0</v>
      </c>
      <c r="E54" s="36">
        <f>COUNTIFS('Gen Test Cases'!AA:AA,B54,'Gen Test Cases'!J:J,$E$51)+COUNTIFS(PaloAlto10!AA:AA,B54,PaloAlto10!J:J,$E$51)</f>
        <v>0</v>
      </c>
      <c r="F54" s="36">
        <f>COUNTIFS('Gen Test Cases'!AA:AA,B54,'Gen Test Cases'!J:J,$F$51)+COUNTIFS(PaloAlto10!AA:AA,B54,PaloAlto10!J:J,$F$51)</f>
        <v>0</v>
      </c>
      <c r="G54" s="97">
        <v>100</v>
      </c>
      <c r="H54" s="25">
        <f t="shared" si="8"/>
        <v>2900</v>
      </c>
      <c r="I54" s="25">
        <f t="shared" si="9"/>
        <v>0</v>
      </c>
      <c r="O54" s="31"/>
      <c r="P54" s="90"/>
      <c r="Q54" s="32"/>
      <c r="R54" s="36">
        <v>6</v>
      </c>
      <c r="S54" s="36">
        <f>COUNTIF('Gen Test Cases'!AA:AA,R54)+COUNTIF(PaloAlto11!AA:AA,R54)</f>
        <v>31</v>
      </c>
      <c r="T54" s="36">
        <f>COUNTIFS('Gen Test Cases'!AA:AA,R54,'Gen Test Cases'!J:J,$T$51)+COUNTIFS(PaloAlto11!AA:AA,R54,PaloAlto11!J:J,$T$51)</f>
        <v>0</v>
      </c>
      <c r="U54" s="36">
        <f>COUNTIFS('Gen Test Cases'!AA:AA,R54,'Gen Test Cases'!J:J,$U$51)+COUNTIFS(PaloAlto11!AA:AA,R54,PaloAlto11!J:J,$U$51)</f>
        <v>0</v>
      </c>
      <c r="V54" s="36">
        <f>COUNTIFS('Gen Test Cases'!AA:AA,R54,'Gen Test Cases'!J:J,$V$51)+COUNTIFS(PaloAlto11!AA:AA,R54,PaloAlto11!J:J,$V$51)</f>
        <v>0</v>
      </c>
      <c r="W54" s="97">
        <v>100</v>
      </c>
      <c r="X54" s="25">
        <f t="shared" si="10"/>
        <v>3100</v>
      </c>
      <c r="Y54" s="25">
        <f t="shared" si="11"/>
        <v>0</v>
      </c>
      <c r="AE54" s="31"/>
      <c r="AF54" s="90"/>
    </row>
    <row r="55" spans="1:32" ht="14.5" x14ac:dyDescent="0.35">
      <c r="A55" s="32"/>
      <c r="B55" s="36">
        <v>5</v>
      </c>
      <c r="C55" s="36">
        <f>COUNTIF('Gen Test Cases'!AA:AA,B55)+COUNTIF(PaloAlto10!AA:AA,B55)</f>
        <v>29</v>
      </c>
      <c r="D55" s="36">
        <f>COUNTIFS('Gen Test Cases'!AA:AA,B55,'Gen Test Cases'!J:J,$D$51)+COUNTIFS(PaloAlto10!AA:AA,B55,PaloAlto10!L:L,$D$51)</f>
        <v>0</v>
      </c>
      <c r="E55" s="36">
        <f>COUNTIFS('Gen Test Cases'!AA:AA,B55,'Gen Test Cases'!J:J,$E$51)+COUNTIFS(PaloAlto10!AA:AA,B55,PaloAlto10!J:J,$E$51)</f>
        <v>0</v>
      </c>
      <c r="F55" s="36">
        <f>COUNTIFS('Gen Test Cases'!AA:AA,B55,'Gen Test Cases'!J:J,$F$51)+COUNTIFS(PaloAlto10!AA:AA,B55,PaloAlto10!J:J,$F$51)</f>
        <v>0</v>
      </c>
      <c r="G55" s="97">
        <v>50</v>
      </c>
      <c r="H55" s="25">
        <f t="shared" si="8"/>
        <v>1450</v>
      </c>
      <c r="I55" s="25">
        <f t="shared" si="9"/>
        <v>0</v>
      </c>
      <c r="O55" s="31"/>
      <c r="P55" s="90"/>
      <c r="Q55" s="32"/>
      <c r="R55" s="36">
        <v>5</v>
      </c>
      <c r="S55" s="36">
        <f>COUNTIF('Gen Test Cases'!AA:AA,R55)+COUNTIF(PaloAlto11!AA:AA,R55)</f>
        <v>29</v>
      </c>
      <c r="T55" s="36">
        <f>COUNTIFS('Gen Test Cases'!AA:AA,R55,'Gen Test Cases'!J:J,$T$51)+COUNTIFS(PaloAlto11!AA:AA,R55,PaloAlto11!J:J,$T$51)</f>
        <v>0</v>
      </c>
      <c r="U55" s="36">
        <f>COUNTIFS('Gen Test Cases'!AA:AA,R55,'Gen Test Cases'!J:J,$U$51)+COUNTIFS(PaloAlto11!AA:AA,R55,PaloAlto11!J:J,$U$51)</f>
        <v>0</v>
      </c>
      <c r="V55" s="36">
        <f>COUNTIFS('Gen Test Cases'!AA:AA,R55,'Gen Test Cases'!J:J,$V$51)+COUNTIFS(PaloAlto11!AA:AA,R55,PaloAlto11!J:J,$V$51)</f>
        <v>0</v>
      </c>
      <c r="W55" s="97">
        <v>50</v>
      </c>
      <c r="X55" s="25">
        <f t="shared" si="10"/>
        <v>1450</v>
      </c>
      <c r="Y55" s="25">
        <f t="shared" si="11"/>
        <v>0</v>
      </c>
      <c r="AE55" s="31"/>
      <c r="AF55" s="90"/>
    </row>
    <row r="56" spans="1:32" ht="14.5" x14ac:dyDescent="0.35">
      <c r="A56" s="32"/>
      <c r="B56" s="36">
        <v>4</v>
      </c>
      <c r="C56" s="36">
        <f>COUNTIF('Gen Test Cases'!AA:AA,B56)+COUNTIF(PaloAlto10!AA:AA,B56)</f>
        <v>37</v>
      </c>
      <c r="D56" s="36">
        <f>COUNTIFS('Gen Test Cases'!AA:AA,B56,'Gen Test Cases'!J:J,$D$51)+COUNTIFS(PaloAlto10!AA:AA,B56,PaloAlto10!L:L,$D$51)</f>
        <v>0</v>
      </c>
      <c r="E56" s="36">
        <f>COUNTIFS('Gen Test Cases'!AA:AA,B56,'Gen Test Cases'!J:J,$E$51)+COUNTIFS(PaloAlto10!AA:AA,B56,PaloAlto10!J:J,$E$51)</f>
        <v>0</v>
      </c>
      <c r="F56" s="36">
        <f>COUNTIFS('Gen Test Cases'!AA:AA,B56,'Gen Test Cases'!J:J,$F$51)+COUNTIFS(PaloAlto10!AA:AA,B56,PaloAlto10!J:J,$F$51)</f>
        <v>0</v>
      </c>
      <c r="G56" s="97">
        <v>10</v>
      </c>
      <c r="H56" s="25">
        <f t="shared" si="8"/>
        <v>370</v>
      </c>
      <c r="I56" s="25">
        <f t="shared" si="9"/>
        <v>0</v>
      </c>
      <c r="O56" s="31"/>
      <c r="P56" s="90"/>
      <c r="Q56" s="32"/>
      <c r="R56" s="36">
        <v>4</v>
      </c>
      <c r="S56" s="36">
        <f>COUNTIF('Gen Test Cases'!AA:AA,R56)+COUNTIF(PaloAlto11!AA:AA,R56)</f>
        <v>39</v>
      </c>
      <c r="T56" s="36">
        <f>COUNTIFS('Gen Test Cases'!AA:AA,R56,'Gen Test Cases'!J:J,$T$51)+COUNTIFS(PaloAlto11!AA:AA,R56,PaloAlto11!J:J,$T$51)</f>
        <v>0</v>
      </c>
      <c r="U56" s="36">
        <f>COUNTIFS('Gen Test Cases'!AA:AA,R56,'Gen Test Cases'!J:J,$U$51)+COUNTIFS(PaloAlto11!AA:AA,R56,PaloAlto11!J:J,$U$51)</f>
        <v>0</v>
      </c>
      <c r="V56" s="36">
        <f>COUNTIFS('Gen Test Cases'!AA:AA,R56,'Gen Test Cases'!J:J,$V$51)+COUNTIFS(PaloAlto11!AA:AA,R56,PaloAlto11!J:J,$V$51)</f>
        <v>0</v>
      </c>
      <c r="W56" s="97">
        <v>10</v>
      </c>
      <c r="X56" s="25">
        <f t="shared" si="10"/>
        <v>390</v>
      </c>
      <c r="Y56" s="25">
        <f t="shared" si="11"/>
        <v>0</v>
      </c>
      <c r="AE56" s="31"/>
      <c r="AF56" s="90"/>
    </row>
    <row r="57" spans="1:32" ht="14.5" x14ac:dyDescent="0.35">
      <c r="A57" s="32"/>
      <c r="B57" s="36">
        <v>3</v>
      </c>
      <c r="C57" s="36">
        <f>COUNTIF('Gen Test Cases'!AA:AA,B57)+COUNTIF(PaloAlto10!AA:AA,B57)</f>
        <v>6</v>
      </c>
      <c r="D57" s="36">
        <f>COUNTIFS('Gen Test Cases'!AA:AA,B57,'Gen Test Cases'!J:J,$D$51)+COUNTIFS(PaloAlto10!AA:AA,B57,PaloAlto10!L:L,$D$51)</f>
        <v>0</v>
      </c>
      <c r="E57" s="36">
        <f>COUNTIFS('Gen Test Cases'!AA:AA,B57,'Gen Test Cases'!J:J,$E$51)+COUNTIFS(PaloAlto10!AA:AA,B57,PaloAlto10!J:J,$E$51)</f>
        <v>0</v>
      </c>
      <c r="F57" s="36">
        <f>COUNTIFS('Gen Test Cases'!AA:AA,B57,'Gen Test Cases'!J:J,$F$51)+COUNTIFS(PaloAlto10!AA:AA,B57,PaloAlto10!J:J,$F$51)</f>
        <v>0</v>
      </c>
      <c r="G57" s="97">
        <v>5</v>
      </c>
      <c r="H57" s="25">
        <f t="shared" si="8"/>
        <v>30</v>
      </c>
      <c r="I57" s="25">
        <f t="shared" si="9"/>
        <v>0</v>
      </c>
      <c r="P57" s="90"/>
      <c r="Q57" s="32"/>
      <c r="R57" s="36">
        <v>3</v>
      </c>
      <c r="S57" s="36">
        <f>COUNTIF('Gen Test Cases'!AA:AA,R57)+COUNTIF(PaloAlto11!AA:AA,R57)</f>
        <v>7</v>
      </c>
      <c r="T57" s="36">
        <f>COUNTIFS('Gen Test Cases'!AA:AA,R57,'Gen Test Cases'!J:J,$T$51)+COUNTIFS(PaloAlto11!AA:AA,R57,PaloAlto11!J:J,$T$51)</f>
        <v>0</v>
      </c>
      <c r="U57" s="36">
        <f>COUNTIFS('Gen Test Cases'!AA:AA,R57,'Gen Test Cases'!J:J,$U$51)+COUNTIFS(PaloAlto11!AA:AA,R57,PaloAlto11!J:J,$U$51)</f>
        <v>0</v>
      </c>
      <c r="V57" s="36">
        <f>COUNTIFS('Gen Test Cases'!AA:AA,R57,'Gen Test Cases'!J:J,$V$51)+COUNTIFS(PaloAlto11!AA:AA,R57,PaloAlto11!J:J,$V$51)</f>
        <v>0</v>
      </c>
      <c r="W57" s="97">
        <v>5</v>
      </c>
      <c r="X57" s="25">
        <f t="shared" si="10"/>
        <v>35</v>
      </c>
      <c r="Y57" s="25">
        <f t="shared" si="11"/>
        <v>0</v>
      </c>
      <c r="AF57" s="90"/>
    </row>
    <row r="58" spans="1:32" ht="14.5" x14ac:dyDescent="0.35">
      <c r="A58" s="32"/>
      <c r="B58" s="36">
        <v>2</v>
      </c>
      <c r="C58" s="36">
        <f>COUNTIF('Gen Test Cases'!AA:AA,B58)+COUNTIF(PaloAlto10!AA:AA,B58)</f>
        <v>1</v>
      </c>
      <c r="D58" s="36">
        <f>COUNTIFS('Gen Test Cases'!AA:AA,B58,'Gen Test Cases'!J:J,$D$51)+COUNTIFS(PaloAlto10!AA:AA,B58,PaloAlto10!L:L,$D$51)</f>
        <v>0</v>
      </c>
      <c r="E58" s="36">
        <f>COUNTIFS('Gen Test Cases'!AA:AA,B58,'Gen Test Cases'!J:J,$E$51)+COUNTIFS(PaloAlto10!AA:AA,B58,PaloAlto10!J:J,$E$51)</f>
        <v>0</v>
      </c>
      <c r="F58" s="36">
        <f>COUNTIFS('Gen Test Cases'!AA:AA,B58,'Gen Test Cases'!J:J,$F$51)+COUNTIFS(PaloAlto10!AA:AA,B58,PaloAlto10!J:J,$F$51)</f>
        <v>0</v>
      </c>
      <c r="G58" s="97">
        <v>2</v>
      </c>
      <c r="H58" s="25">
        <f t="shared" si="8"/>
        <v>2</v>
      </c>
      <c r="I58" s="25">
        <f t="shared" si="9"/>
        <v>0</v>
      </c>
      <c r="P58" s="90"/>
      <c r="Q58" s="32"/>
      <c r="R58" s="36">
        <v>2</v>
      </c>
      <c r="S58" s="36">
        <f>COUNTIF('Gen Test Cases'!AA:AA,R58)+COUNTIF(PaloAlto11!AA:AA,R58)</f>
        <v>1</v>
      </c>
      <c r="T58" s="36">
        <f>COUNTIFS('Gen Test Cases'!AA:AA,R58,'Gen Test Cases'!J:J,$T$51)+COUNTIFS(PaloAlto11!AA:AA,R58,PaloAlto11!J:J,$T$51)</f>
        <v>0</v>
      </c>
      <c r="U58" s="36">
        <f>COUNTIFS('Gen Test Cases'!AA:AA,R58,'Gen Test Cases'!J:J,$U$51)+COUNTIFS(PaloAlto11!AA:AA,R58,PaloAlto11!J:J,$U$51)</f>
        <v>0</v>
      </c>
      <c r="V58" s="36">
        <f>COUNTIFS('Gen Test Cases'!AA:AA,R58,'Gen Test Cases'!J:J,$V$51)+COUNTIFS(PaloAlto11!AA:AA,R58,PaloAlto11!J:J,$V$51)</f>
        <v>0</v>
      </c>
      <c r="W58" s="97">
        <v>2</v>
      </c>
      <c r="X58" s="25">
        <f t="shared" si="10"/>
        <v>2</v>
      </c>
      <c r="Y58" s="25">
        <f t="shared" si="11"/>
        <v>0</v>
      </c>
      <c r="AF58" s="90"/>
    </row>
    <row r="59" spans="1:32" ht="14.5" x14ac:dyDescent="0.35">
      <c r="A59" s="32"/>
      <c r="B59" s="36">
        <v>1</v>
      </c>
      <c r="C59" s="36">
        <f>COUNTIF('Gen Test Cases'!AA:AA,B59)+COUNTIF(PaloAlto10!AA:AA,B59)</f>
        <v>0</v>
      </c>
      <c r="D59" s="36">
        <f>COUNTIFS('Gen Test Cases'!AA:AA,B59,'Gen Test Cases'!J:J,$D$51)+COUNTIFS(PaloAlto10!AA:AA,B59,PaloAlto10!L:L,$D$51)</f>
        <v>0</v>
      </c>
      <c r="E59" s="36">
        <f>COUNTIFS('Gen Test Cases'!AA:AA,B59,'Gen Test Cases'!J:J,$E$51)+COUNTIFS(PaloAlto10!AA:AA,B59,PaloAlto10!J:J,$E$51)</f>
        <v>0</v>
      </c>
      <c r="F59" s="36">
        <f>COUNTIFS('Gen Test Cases'!AA:AA,B59,'Gen Test Cases'!J:J,$F$51)+COUNTIFS(PaloAlto10!AA:AA,B59,PaloAlto10!J:J,$F$51)</f>
        <v>0</v>
      </c>
      <c r="G59" s="97">
        <v>1</v>
      </c>
      <c r="H59" s="25">
        <f t="shared" si="8"/>
        <v>0</v>
      </c>
      <c r="I59" s="25">
        <f t="shared" si="9"/>
        <v>0</v>
      </c>
      <c r="P59" s="90"/>
      <c r="Q59" s="32"/>
      <c r="R59" s="36">
        <v>1</v>
      </c>
      <c r="S59" s="36">
        <f>COUNTIF('Gen Test Cases'!AA:AA,R59)+COUNTIF(PaloAlto11!AA:AA,R59)</f>
        <v>0</v>
      </c>
      <c r="T59" s="36">
        <f>COUNTIFS('Gen Test Cases'!AA:AA,R59,'Gen Test Cases'!J:J,$T$51)+COUNTIFS(PaloAlto11!AA:AA,R59,PaloAlto11!J:J,$T$51)</f>
        <v>0</v>
      </c>
      <c r="U59" s="36">
        <f>COUNTIFS('Gen Test Cases'!AA:AA,R59,'Gen Test Cases'!J:J,$U$51)+COUNTIFS(PaloAlto11!AA:AA,R59,PaloAlto11!J:J,$U$51)</f>
        <v>0</v>
      </c>
      <c r="V59" s="36">
        <f>COUNTIFS('Gen Test Cases'!AA:AA,R59,'Gen Test Cases'!J:J,$V$51)+COUNTIFS(PaloAlto11!AA:AA,R59,PaloAlto11!J:J,$V$51)</f>
        <v>0</v>
      </c>
      <c r="W59" s="97">
        <v>1</v>
      </c>
      <c r="X59" s="25">
        <f t="shared" si="10"/>
        <v>0</v>
      </c>
      <c r="Y59" s="25">
        <f t="shared" si="11"/>
        <v>0</v>
      </c>
      <c r="AF59" s="90"/>
    </row>
    <row r="60" spans="1:32" ht="14.5" hidden="1" x14ac:dyDescent="0.35">
      <c r="A60" s="32"/>
      <c r="B60" s="321" t="s">
        <v>65</v>
      </c>
      <c r="C60" s="247"/>
      <c r="D60" s="36">
        <f>COUNTIFS('Gen Test Cases'!AA:AA,B60,'Gen Test Cases'!J:J,$D$51)+COUNTIFS(PaloAlto10!AA:AA,B60,PaloAlto10!L:L,$D$51)</f>
        <v>0</v>
      </c>
      <c r="E60" s="36">
        <f>COUNTIFS('Gen Test Cases'!AA:AA,B60,'Gen Test Cases'!J:J,$E$51)+COUNTIFS(PaloAlto10!AA:AA,B60,PaloAlto10!J:J,$E$51)</f>
        <v>0</v>
      </c>
      <c r="J60" s="35"/>
      <c r="K60" s="35"/>
      <c r="L60" s="35"/>
      <c r="M60" s="35"/>
      <c r="N60" s="35"/>
      <c r="P60" s="90"/>
      <c r="Q60" s="32"/>
      <c r="R60" s="321" t="s">
        <v>65</v>
      </c>
      <c r="S60" s="247"/>
      <c r="T60" s="328">
        <f>SUM(Y52:Y59)/SUM(X52:X59)*100</f>
        <v>0</v>
      </c>
      <c r="U60" s="36"/>
      <c r="Z60" s="35"/>
      <c r="AA60" s="35"/>
      <c r="AB60" s="35"/>
      <c r="AC60" s="35"/>
      <c r="AD60" s="35"/>
      <c r="AF60" s="90"/>
    </row>
    <row r="61" spans="1:32" ht="14.5" x14ac:dyDescent="0.35">
      <c r="A61" s="91"/>
      <c r="B61" s="92"/>
      <c r="C61" s="92"/>
      <c r="D61" s="92"/>
      <c r="E61" s="92"/>
      <c r="F61" s="92"/>
      <c r="G61" s="92"/>
      <c r="H61" s="92"/>
      <c r="I61" s="92"/>
      <c r="J61" s="92"/>
      <c r="K61" s="92"/>
      <c r="L61" s="92"/>
      <c r="M61" s="92"/>
      <c r="N61" s="92"/>
      <c r="O61" s="92"/>
      <c r="P61" s="93"/>
      <c r="Q61" s="91"/>
      <c r="R61" s="92"/>
      <c r="S61" s="92"/>
      <c r="T61" s="92"/>
      <c r="U61" s="92"/>
      <c r="V61" s="92"/>
      <c r="W61" s="92"/>
      <c r="X61" s="92"/>
      <c r="Y61" s="92"/>
      <c r="Z61" s="92"/>
      <c r="AA61" s="92"/>
      <c r="AB61" s="92"/>
      <c r="AC61" s="92"/>
      <c r="AD61" s="92"/>
      <c r="AE61" s="92"/>
      <c r="AF61" s="93"/>
    </row>
  </sheetData>
  <mergeCells count="6">
    <mergeCell ref="Q11:Q13"/>
    <mergeCell ref="Q29:Q31"/>
    <mergeCell ref="Q47:Q49"/>
    <mergeCell ref="A11:A13"/>
    <mergeCell ref="A47:A49"/>
    <mergeCell ref="A29:A31"/>
  </mergeCells>
  <conditionalFormatting sqref="N12">
    <cfRule type="cellIs" dxfId="145" priority="28" stopIfTrue="1" operator="greaterThan">
      <formula>0</formula>
    </cfRule>
    <cfRule type="cellIs" dxfId="144" priority="29" stopIfTrue="1" operator="lessThan">
      <formula>0</formula>
    </cfRule>
  </conditionalFormatting>
  <conditionalFormatting sqref="D12">
    <cfRule type="cellIs" dxfId="143" priority="27" stopIfTrue="1" operator="greaterThan">
      <formula>0</formula>
    </cfRule>
  </conditionalFormatting>
  <conditionalFormatting sqref="N48">
    <cfRule type="cellIs" dxfId="142" priority="20" stopIfTrue="1" operator="greaterThan">
      <formula>0</formula>
    </cfRule>
    <cfRule type="cellIs" dxfId="141" priority="21" stopIfTrue="1" operator="lessThan">
      <formula>0</formula>
    </cfRule>
  </conditionalFormatting>
  <conditionalFormatting sqref="D48">
    <cfRule type="cellIs" dxfId="140" priority="19" stopIfTrue="1" operator="greaterThan">
      <formula>0</formula>
    </cfRule>
  </conditionalFormatting>
  <conditionalFormatting sqref="N30">
    <cfRule type="cellIs" dxfId="139" priority="14" stopIfTrue="1" operator="greaterThan">
      <formula>0</formula>
    </cfRule>
    <cfRule type="cellIs" dxfId="138" priority="15" stopIfTrue="1" operator="lessThan">
      <formula>0</formula>
    </cfRule>
  </conditionalFormatting>
  <conditionalFormatting sqref="D30">
    <cfRule type="cellIs" dxfId="137" priority="13" stopIfTrue="1" operator="greaterThan">
      <formula>0</formula>
    </cfRule>
  </conditionalFormatting>
  <conditionalFormatting sqref="AD12">
    <cfRule type="cellIs" dxfId="136" priority="11" stopIfTrue="1" operator="greaterThan">
      <formula>0</formula>
    </cfRule>
    <cfRule type="cellIs" dxfId="135" priority="12" stopIfTrue="1" operator="lessThan">
      <formula>0</formula>
    </cfRule>
  </conditionalFormatting>
  <conditionalFormatting sqref="T12">
    <cfRule type="cellIs" dxfId="134" priority="10" stopIfTrue="1" operator="greaterThan">
      <formula>0</formula>
    </cfRule>
  </conditionalFormatting>
  <conditionalFormatting sqref="AD48">
    <cfRule type="cellIs" dxfId="133" priority="5" stopIfTrue="1" operator="greaterThan">
      <formula>0</formula>
    </cfRule>
    <cfRule type="cellIs" dxfId="132" priority="6" stopIfTrue="1" operator="lessThan">
      <formula>0</formula>
    </cfRule>
  </conditionalFormatting>
  <conditionalFormatting sqref="T48">
    <cfRule type="cellIs" dxfId="131" priority="4" stopIfTrue="1" operator="greaterThan">
      <formula>0</formula>
    </cfRule>
  </conditionalFormatting>
  <conditionalFormatting sqref="AD30">
    <cfRule type="cellIs" dxfId="130" priority="2" stopIfTrue="1" operator="greaterThan">
      <formula>0</formula>
    </cfRule>
    <cfRule type="cellIs" dxfId="129" priority="3" stopIfTrue="1" operator="lessThan">
      <formula>0</formula>
    </cfRule>
  </conditionalFormatting>
  <conditionalFormatting sqref="T30">
    <cfRule type="cellIs" dxfId="128" priority="1" stopIfTrue="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54"/>
  <sheetViews>
    <sheetView zoomScale="80" zoomScaleNormal="80" workbookViewId="0">
      <selection activeCell="T3" sqref="T3"/>
    </sheetView>
  </sheetViews>
  <sheetFormatPr defaultColWidth="11.453125" defaultRowHeight="12.75" customHeight="1" x14ac:dyDescent="0.35"/>
  <cols>
    <col min="1" max="13" width="11.453125" style="1" customWidth="1"/>
    <col min="14" max="14" width="9.26953125" style="1" customWidth="1"/>
    <col min="15" max="25" width="11.453125" style="37"/>
  </cols>
  <sheetData>
    <row r="1" spans="1:25" ht="14.5" x14ac:dyDescent="0.35">
      <c r="A1" s="248" t="s">
        <v>74</v>
      </c>
      <c r="B1" s="249"/>
      <c r="C1" s="249"/>
      <c r="D1" s="249"/>
      <c r="E1" s="249"/>
      <c r="F1" s="249"/>
      <c r="G1" s="249"/>
      <c r="H1" s="249"/>
      <c r="I1" s="249"/>
      <c r="J1" s="249"/>
      <c r="K1" s="249"/>
      <c r="L1" s="249"/>
      <c r="M1" s="249"/>
      <c r="N1" s="250"/>
    </row>
    <row r="2" spans="1:25" ht="12.75" customHeight="1" x14ac:dyDescent="0.35">
      <c r="A2" s="251" t="s">
        <v>75</v>
      </c>
      <c r="B2" s="252"/>
      <c r="C2" s="252"/>
      <c r="D2" s="252"/>
      <c r="E2" s="252"/>
      <c r="F2" s="252"/>
      <c r="G2" s="252"/>
      <c r="H2" s="252"/>
      <c r="I2" s="252"/>
      <c r="J2" s="252"/>
      <c r="K2" s="252"/>
      <c r="L2" s="252"/>
      <c r="M2" s="252"/>
      <c r="N2" s="253"/>
    </row>
    <row r="3" spans="1:25" s="17" customFormat="1" ht="193.5" customHeight="1" x14ac:dyDescent="0.25">
      <c r="A3" s="345" t="s">
        <v>76</v>
      </c>
      <c r="B3" s="346"/>
      <c r="C3" s="346"/>
      <c r="D3" s="346"/>
      <c r="E3" s="346"/>
      <c r="F3" s="346"/>
      <c r="G3" s="346"/>
      <c r="H3" s="346"/>
      <c r="I3" s="346"/>
      <c r="J3" s="346"/>
      <c r="K3" s="346"/>
      <c r="L3" s="346"/>
      <c r="M3" s="346"/>
      <c r="N3" s="347"/>
      <c r="O3" s="94"/>
      <c r="P3" s="94"/>
      <c r="Q3" s="94"/>
      <c r="R3" s="94"/>
      <c r="S3" s="94"/>
      <c r="T3" s="94"/>
      <c r="U3" s="94"/>
      <c r="V3" s="94"/>
      <c r="W3" s="94"/>
      <c r="X3" s="94"/>
      <c r="Y3" s="94"/>
    </row>
    <row r="4" spans="1:25" s="17" customFormat="1" ht="12.5" x14ac:dyDescent="0.25">
      <c r="A4" s="53"/>
      <c r="B4" s="53"/>
      <c r="C4" s="53"/>
      <c r="D4" s="53"/>
      <c r="E4" s="53"/>
      <c r="F4" s="53"/>
      <c r="G4" s="53"/>
      <c r="H4" s="53"/>
      <c r="I4" s="53"/>
      <c r="J4" s="53"/>
      <c r="K4" s="53"/>
      <c r="L4" s="53"/>
      <c r="M4" s="53"/>
      <c r="N4" s="53"/>
      <c r="O4" s="94"/>
      <c r="P4" s="94"/>
      <c r="Q4" s="94"/>
      <c r="R4" s="94"/>
      <c r="S4" s="94"/>
      <c r="T4" s="94"/>
      <c r="U4" s="94"/>
      <c r="V4" s="94"/>
      <c r="W4" s="94"/>
      <c r="X4" s="94"/>
      <c r="Y4" s="94"/>
    </row>
    <row r="5" spans="1:25" s="17" customFormat="1" ht="12.75" customHeight="1" x14ac:dyDescent="0.25">
      <c r="A5" s="254" t="s">
        <v>77</v>
      </c>
      <c r="B5" s="255"/>
      <c r="C5" s="255"/>
      <c r="D5" s="255"/>
      <c r="E5" s="255"/>
      <c r="F5" s="255"/>
      <c r="G5" s="255"/>
      <c r="H5" s="255"/>
      <c r="I5" s="255"/>
      <c r="J5" s="255"/>
      <c r="K5" s="255"/>
      <c r="L5" s="255"/>
      <c r="M5" s="255"/>
      <c r="N5" s="256"/>
      <c r="O5" s="94"/>
      <c r="P5" s="94"/>
      <c r="Q5" s="94"/>
      <c r="R5" s="94"/>
      <c r="S5" s="94"/>
      <c r="T5" s="94"/>
      <c r="U5" s="94"/>
      <c r="V5" s="94"/>
      <c r="W5" s="94"/>
      <c r="X5" s="94"/>
      <c r="Y5" s="94"/>
    </row>
    <row r="6" spans="1:25" s="17" customFormat="1" ht="12.75" customHeight="1" x14ac:dyDescent="0.25">
      <c r="A6" s="257" t="s">
        <v>78</v>
      </c>
      <c r="B6" s="258"/>
      <c r="C6" s="259"/>
      <c r="D6" s="260" t="s">
        <v>79</v>
      </c>
      <c r="E6" s="261"/>
      <c r="F6" s="261"/>
      <c r="G6" s="261"/>
      <c r="H6" s="261"/>
      <c r="I6" s="261"/>
      <c r="J6" s="261"/>
      <c r="K6" s="261"/>
      <c r="L6" s="261"/>
      <c r="M6" s="261"/>
      <c r="N6" s="262"/>
      <c r="O6" s="94"/>
      <c r="P6" s="94"/>
      <c r="Q6" s="94"/>
      <c r="R6" s="94"/>
      <c r="S6" s="94"/>
      <c r="T6" s="94"/>
      <c r="U6" s="94"/>
      <c r="V6" s="94"/>
      <c r="W6" s="94"/>
      <c r="X6" s="94"/>
      <c r="Y6" s="94"/>
    </row>
    <row r="7" spans="1:25" s="17" customFormat="1" ht="13" x14ac:dyDescent="0.25">
      <c r="A7" s="18"/>
      <c r="B7" s="19"/>
      <c r="C7" s="20"/>
      <c r="D7" s="54" t="s">
        <v>80</v>
      </c>
      <c r="E7" s="55"/>
      <c r="F7" s="55"/>
      <c r="G7" s="55"/>
      <c r="H7" s="55"/>
      <c r="I7" s="55"/>
      <c r="J7" s="55"/>
      <c r="K7" s="55"/>
      <c r="L7" s="55"/>
      <c r="M7" s="55"/>
      <c r="N7" s="56"/>
      <c r="O7" s="94"/>
      <c r="P7" s="94"/>
      <c r="Q7" s="94"/>
      <c r="R7" s="94"/>
      <c r="S7" s="94"/>
      <c r="T7" s="94"/>
      <c r="U7" s="94"/>
      <c r="V7" s="94"/>
      <c r="W7" s="94"/>
      <c r="X7" s="94"/>
      <c r="Y7" s="94"/>
    </row>
    <row r="8" spans="1:25" s="17" customFormat="1" ht="12.75" customHeight="1" x14ac:dyDescent="0.25">
      <c r="A8" s="263" t="s">
        <v>81</v>
      </c>
      <c r="B8" s="264"/>
      <c r="C8" s="265"/>
      <c r="D8" s="266" t="s">
        <v>82</v>
      </c>
      <c r="E8" s="267"/>
      <c r="F8" s="267"/>
      <c r="G8" s="267"/>
      <c r="H8" s="267"/>
      <c r="I8" s="267"/>
      <c r="J8" s="267"/>
      <c r="K8" s="267"/>
      <c r="L8" s="267"/>
      <c r="M8" s="267"/>
      <c r="N8" s="268"/>
      <c r="O8" s="94"/>
      <c r="P8" s="94"/>
      <c r="Q8" s="94"/>
      <c r="R8" s="94"/>
      <c r="S8" s="94"/>
      <c r="T8" s="94"/>
      <c r="U8" s="94"/>
      <c r="V8" s="94"/>
      <c r="W8" s="94"/>
      <c r="X8" s="94"/>
      <c r="Y8" s="94"/>
    </row>
    <row r="9" spans="1:25" ht="12.75" customHeight="1" x14ac:dyDescent="0.35">
      <c r="A9" s="257" t="s">
        <v>83</v>
      </c>
      <c r="B9" s="258"/>
      <c r="C9" s="259"/>
      <c r="D9" s="260" t="s">
        <v>84</v>
      </c>
      <c r="E9" s="261"/>
      <c r="F9" s="261"/>
      <c r="G9" s="261"/>
      <c r="H9" s="261"/>
      <c r="I9" s="261"/>
      <c r="J9" s="261"/>
      <c r="K9" s="261"/>
      <c r="L9" s="261"/>
      <c r="M9" s="261"/>
      <c r="N9" s="262"/>
    </row>
    <row r="10" spans="1:25" s="17" customFormat="1" ht="12.75" customHeight="1" x14ac:dyDescent="0.25">
      <c r="A10" s="257" t="s">
        <v>85</v>
      </c>
      <c r="B10" s="258"/>
      <c r="C10" s="259"/>
      <c r="D10" s="348" t="s">
        <v>86</v>
      </c>
      <c r="E10" s="349"/>
      <c r="F10" s="349"/>
      <c r="G10" s="349"/>
      <c r="H10" s="349"/>
      <c r="I10" s="349"/>
      <c r="J10" s="349"/>
      <c r="K10" s="349"/>
      <c r="L10" s="349"/>
      <c r="M10" s="349"/>
      <c r="N10" s="350"/>
      <c r="O10" s="94"/>
      <c r="P10" s="94"/>
      <c r="Q10" s="94"/>
      <c r="R10" s="94"/>
      <c r="S10" s="94"/>
      <c r="T10" s="94"/>
      <c r="U10" s="94"/>
      <c r="V10" s="94"/>
      <c r="W10" s="94"/>
      <c r="X10" s="94"/>
      <c r="Y10" s="94"/>
    </row>
    <row r="11" spans="1:25" s="17" customFormat="1" ht="13" x14ac:dyDescent="0.25">
      <c r="A11" s="21"/>
      <c r="B11" s="22"/>
      <c r="C11" s="23"/>
      <c r="D11" s="351"/>
      <c r="E11" s="352"/>
      <c r="F11" s="352"/>
      <c r="G11" s="352"/>
      <c r="H11" s="352"/>
      <c r="I11" s="352"/>
      <c r="J11" s="352"/>
      <c r="K11" s="352"/>
      <c r="L11" s="352"/>
      <c r="M11" s="352"/>
      <c r="N11" s="353"/>
      <c r="O11" s="94"/>
      <c r="P11" s="94"/>
      <c r="Q11" s="94"/>
      <c r="R11" s="94"/>
      <c r="S11" s="94"/>
      <c r="T11" s="94"/>
      <c r="U11" s="94"/>
      <c r="V11" s="94"/>
      <c r="W11" s="94"/>
      <c r="X11" s="94"/>
      <c r="Y11" s="94"/>
    </row>
    <row r="12" spans="1:25" s="17" customFormat="1" ht="12.75" customHeight="1" x14ac:dyDescent="0.25">
      <c r="A12" s="322" t="s">
        <v>87</v>
      </c>
      <c r="B12" s="269"/>
      <c r="C12" s="270"/>
      <c r="D12" s="323" t="s">
        <v>88</v>
      </c>
      <c r="E12" s="271"/>
      <c r="F12" s="271"/>
      <c r="G12" s="271"/>
      <c r="H12" s="271"/>
      <c r="I12" s="271"/>
      <c r="J12" s="271"/>
      <c r="K12" s="271"/>
      <c r="L12" s="271"/>
      <c r="M12" s="271"/>
      <c r="N12" s="329"/>
      <c r="O12" s="94"/>
      <c r="P12" s="94"/>
      <c r="Q12" s="94"/>
      <c r="R12" s="94"/>
      <c r="S12" s="94"/>
      <c r="T12" s="94"/>
      <c r="U12" s="94"/>
      <c r="V12" s="94"/>
      <c r="W12" s="94"/>
      <c r="X12" s="94"/>
      <c r="Y12" s="94"/>
    </row>
    <row r="13" spans="1:25" ht="12.75" customHeight="1" x14ac:dyDescent="0.35">
      <c r="A13" s="21" t="s">
        <v>89</v>
      </c>
      <c r="B13" s="22"/>
      <c r="C13" s="23"/>
      <c r="D13" s="57" t="s">
        <v>90</v>
      </c>
      <c r="E13" s="58"/>
      <c r="F13" s="58"/>
      <c r="G13" s="58"/>
      <c r="H13" s="58"/>
      <c r="I13" s="58"/>
      <c r="J13" s="58"/>
      <c r="K13" s="58"/>
      <c r="L13" s="58"/>
      <c r="M13" s="58"/>
      <c r="N13" s="59"/>
    </row>
    <row r="14" spans="1:25" ht="14.5" x14ac:dyDescent="0.35">
      <c r="A14" s="18"/>
      <c r="B14" s="19"/>
      <c r="C14" s="20"/>
      <c r="D14" s="54" t="s">
        <v>91</v>
      </c>
      <c r="E14" s="55"/>
      <c r="F14" s="55"/>
      <c r="G14" s="55"/>
      <c r="H14" s="55"/>
      <c r="I14" s="55"/>
      <c r="J14" s="55"/>
      <c r="K14" s="55"/>
      <c r="L14" s="55"/>
      <c r="M14" s="55"/>
      <c r="N14" s="56"/>
    </row>
    <row r="15" spans="1:25" ht="12.75" customHeight="1" x14ac:dyDescent="0.35">
      <c r="A15" s="257" t="s">
        <v>92</v>
      </c>
      <c r="B15" s="258"/>
      <c r="C15" s="259"/>
      <c r="D15" s="260" t="s">
        <v>93</v>
      </c>
      <c r="E15" s="261"/>
      <c r="F15" s="261"/>
      <c r="G15" s="261"/>
      <c r="H15" s="261"/>
      <c r="I15" s="261"/>
      <c r="J15" s="261"/>
      <c r="K15" s="261"/>
      <c r="L15" s="261"/>
      <c r="M15" s="261"/>
      <c r="N15" s="262"/>
    </row>
    <row r="16" spans="1:25" ht="14.5" x14ac:dyDescent="0.35">
      <c r="A16" s="18"/>
      <c r="B16" s="19"/>
      <c r="C16" s="20"/>
      <c r="D16" s="54" t="s">
        <v>94</v>
      </c>
      <c r="E16" s="55"/>
      <c r="F16" s="55"/>
      <c r="G16" s="55"/>
      <c r="H16" s="55"/>
      <c r="I16" s="55"/>
      <c r="J16" s="55"/>
      <c r="K16" s="55"/>
      <c r="L16" s="55"/>
      <c r="M16" s="55"/>
      <c r="N16" s="56"/>
    </row>
    <row r="17" spans="1:14" ht="12.75" customHeight="1" x14ac:dyDescent="0.35">
      <c r="A17" s="263" t="s">
        <v>95</v>
      </c>
      <c r="B17" s="264"/>
      <c r="C17" s="265"/>
      <c r="D17" s="266" t="s">
        <v>96</v>
      </c>
      <c r="E17" s="267"/>
      <c r="F17" s="267"/>
      <c r="G17" s="267"/>
      <c r="H17" s="267"/>
      <c r="I17" s="267"/>
      <c r="J17" s="267"/>
      <c r="K17" s="267"/>
      <c r="L17" s="267"/>
      <c r="M17" s="267"/>
      <c r="N17" s="268"/>
    </row>
    <row r="18" spans="1:14" ht="12.75" customHeight="1" x14ac:dyDescent="0.35">
      <c r="A18" s="257" t="s">
        <v>97</v>
      </c>
      <c r="B18" s="258"/>
      <c r="C18" s="259"/>
      <c r="D18" s="260" t="s">
        <v>98</v>
      </c>
      <c r="E18" s="261"/>
      <c r="F18" s="261"/>
      <c r="G18" s="261"/>
      <c r="H18" s="261"/>
      <c r="I18" s="261"/>
      <c r="J18" s="261"/>
      <c r="K18" s="261"/>
      <c r="L18" s="261"/>
      <c r="M18" s="261"/>
      <c r="N18" s="262"/>
    </row>
    <row r="19" spans="1:14" ht="14.5" x14ac:dyDescent="0.35">
      <c r="A19" s="18"/>
      <c r="B19" s="19"/>
      <c r="C19" s="20"/>
      <c r="D19" s="54" t="s">
        <v>99</v>
      </c>
      <c r="E19" s="55"/>
      <c r="F19" s="55"/>
      <c r="G19" s="55"/>
      <c r="H19" s="55"/>
      <c r="I19" s="55"/>
      <c r="J19" s="55"/>
      <c r="K19" s="55"/>
      <c r="L19" s="55"/>
      <c r="M19" s="55"/>
      <c r="N19" s="56"/>
    </row>
    <row r="20" spans="1:14" ht="12.75" customHeight="1" x14ac:dyDescent="0.35">
      <c r="A20" s="257" t="s">
        <v>100</v>
      </c>
      <c r="B20" s="258"/>
      <c r="C20" s="259"/>
      <c r="D20" s="260" t="s">
        <v>101</v>
      </c>
      <c r="E20" s="261"/>
      <c r="F20" s="261"/>
      <c r="G20" s="261"/>
      <c r="H20" s="261"/>
      <c r="I20" s="261"/>
      <c r="J20" s="261"/>
      <c r="K20" s="261"/>
      <c r="L20" s="261"/>
      <c r="M20" s="261"/>
      <c r="N20" s="262"/>
    </row>
    <row r="21" spans="1:14" ht="14.5" x14ac:dyDescent="0.35">
      <c r="A21" s="21"/>
      <c r="B21" s="22"/>
      <c r="C21" s="23"/>
      <c r="D21" s="57" t="s">
        <v>102</v>
      </c>
      <c r="E21" s="58"/>
      <c r="F21" s="58"/>
      <c r="G21" s="58"/>
      <c r="H21" s="58"/>
      <c r="I21" s="58"/>
      <c r="J21" s="58"/>
      <c r="K21" s="58"/>
      <c r="L21" s="58"/>
      <c r="M21" s="58"/>
      <c r="N21" s="59"/>
    </row>
    <row r="22" spans="1:14" ht="14.5" x14ac:dyDescent="0.35">
      <c r="A22" s="21"/>
      <c r="B22" s="22"/>
      <c r="C22" s="23"/>
      <c r="D22" s="57" t="s">
        <v>103</v>
      </c>
      <c r="E22" s="58"/>
      <c r="F22" s="58"/>
      <c r="G22" s="58"/>
      <c r="H22" s="58"/>
      <c r="I22" s="58"/>
      <c r="J22" s="58"/>
      <c r="K22" s="58"/>
      <c r="L22" s="58"/>
      <c r="M22" s="58"/>
      <c r="N22" s="59"/>
    </row>
    <row r="23" spans="1:14" ht="14.5" x14ac:dyDescent="0.35">
      <c r="A23" s="21"/>
      <c r="B23" s="22"/>
      <c r="C23" s="23"/>
      <c r="D23" s="57" t="s">
        <v>104</v>
      </c>
      <c r="E23" s="58"/>
      <c r="F23" s="58"/>
      <c r="G23" s="58"/>
      <c r="H23" s="58"/>
      <c r="I23" s="58"/>
      <c r="J23" s="58"/>
      <c r="K23" s="58"/>
      <c r="L23" s="58"/>
      <c r="M23" s="58"/>
      <c r="N23" s="59"/>
    </row>
    <row r="24" spans="1:14" ht="14.5" x14ac:dyDescent="0.35">
      <c r="A24" s="18"/>
      <c r="B24" s="19"/>
      <c r="C24" s="20"/>
      <c r="D24" s="54" t="s">
        <v>105</v>
      </c>
      <c r="E24" s="55"/>
      <c r="F24" s="55"/>
      <c r="G24" s="55"/>
      <c r="H24" s="55"/>
      <c r="I24" s="55"/>
      <c r="J24" s="55"/>
      <c r="K24" s="55"/>
      <c r="L24" s="55"/>
      <c r="M24" s="55"/>
      <c r="N24" s="56"/>
    </row>
    <row r="25" spans="1:14" ht="12.75" customHeight="1" x14ac:dyDescent="0.35">
      <c r="A25" s="257" t="s">
        <v>106</v>
      </c>
      <c r="B25" s="258"/>
      <c r="C25" s="259"/>
      <c r="D25" s="260" t="s">
        <v>107</v>
      </c>
      <c r="E25" s="261"/>
      <c r="F25" s="261"/>
      <c r="G25" s="261"/>
      <c r="H25" s="261"/>
      <c r="I25" s="261"/>
      <c r="J25" s="261"/>
      <c r="K25" s="261"/>
      <c r="L25" s="261"/>
      <c r="M25" s="261"/>
      <c r="N25" s="262"/>
    </row>
    <row r="26" spans="1:14" ht="14.5" x14ac:dyDescent="0.35">
      <c r="A26" s="18"/>
      <c r="B26" s="19"/>
      <c r="C26" s="20"/>
      <c r="D26" s="54" t="s">
        <v>108</v>
      </c>
      <c r="E26" s="55"/>
      <c r="F26" s="55"/>
      <c r="G26" s="55"/>
      <c r="H26" s="55"/>
      <c r="I26" s="55"/>
      <c r="J26" s="55"/>
      <c r="K26" s="55"/>
      <c r="L26" s="55"/>
      <c r="M26" s="55"/>
      <c r="N26" s="56"/>
    </row>
    <row r="27" spans="1:14" ht="14.5" x14ac:dyDescent="0.35">
      <c r="A27" s="272" t="s">
        <v>109</v>
      </c>
      <c r="B27" s="273"/>
      <c r="C27" s="274"/>
      <c r="D27" s="354" t="s">
        <v>110</v>
      </c>
      <c r="E27" s="355"/>
      <c r="F27" s="355"/>
      <c r="G27" s="355"/>
      <c r="H27" s="355"/>
      <c r="I27" s="355"/>
      <c r="J27" s="355"/>
      <c r="K27" s="355"/>
      <c r="L27" s="355"/>
      <c r="M27" s="355"/>
      <c r="N27" s="356"/>
    </row>
    <row r="28" spans="1:14" ht="14.5" x14ac:dyDescent="0.35">
      <c r="A28" s="60"/>
      <c r="B28" s="22"/>
      <c r="C28" s="61"/>
      <c r="D28" s="357"/>
      <c r="E28" s="358"/>
      <c r="F28" s="358"/>
      <c r="G28" s="358"/>
      <c r="H28" s="358"/>
      <c r="I28" s="358"/>
      <c r="J28" s="358"/>
      <c r="K28" s="358"/>
      <c r="L28" s="358"/>
      <c r="M28" s="358"/>
      <c r="N28" s="359"/>
    </row>
    <row r="29" spans="1:14" ht="14.5" x14ac:dyDescent="0.35">
      <c r="A29" s="60"/>
      <c r="B29" s="22"/>
      <c r="C29" s="61"/>
      <c r="D29" s="357"/>
      <c r="E29" s="358"/>
      <c r="F29" s="358"/>
      <c r="G29" s="358"/>
      <c r="H29" s="358"/>
      <c r="I29" s="358"/>
      <c r="J29" s="358"/>
      <c r="K29" s="358"/>
      <c r="L29" s="358"/>
      <c r="M29" s="358"/>
      <c r="N29" s="359"/>
    </row>
    <row r="30" spans="1:14" ht="14.5" x14ac:dyDescent="0.35">
      <c r="A30" s="272" t="s">
        <v>111</v>
      </c>
      <c r="B30" s="273"/>
      <c r="C30" s="274"/>
      <c r="D30" s="339" t="s">
        <v>112</v>
      </c>
      <c r="E30" s="340"/>
      <c r="F30" s="340"/>
      <c r="G30" s="340"/>
      <c r="H30" s="340"/>
      <c r="I30" s="340"/>
      <c r="J30" s="340"/>
      <c r="K30" s="340"/>
      <c r="L30" s="340"/>
      <c r="M30" s="340"/>
      <c r="N30" s="341"/>
    </row>
    <row r="31" spans="1:14" ht="14.5" x14ac:dyDescent="0.35">
      <c r="A31" s="76"/>
      <c r="B31" s="77"/>
      <c r="C31" s="78"/>
      <c r="D31" s="342"/>
      <c r="E31" s="343"/>
      <c r="F31" s="343"/>
      <c r="G31" s="343"/>
      <c r="H31" s="343"/>
      <c r="I31" s="343"/>
      <c r="J31" s="343"/>
      <c r="K31" s="343"/>
      <c r="L31" s="343"/>
      <c r="M31" s="343"/>
      <c r="N31" s="344"/>
    </row>
    <row r="32" spans="1:14" ht="12.75" customHeight="1" x14ac:dyDescent="0.35">
      <c r="A32" s="324" t="s">
        <v>113</v>
      </c>
      <c r="B32" s="269"/>
      <c r="C32" s="330"/>
      <c r="D32" s="266" t="s">
        <v>114</v>
      </c>
      <c r="E32" s="267"/>
      <c r="F32" s="267"/>
      <c r="G32" s="267"/>
      <c r="H32" s="267"/>
      <c r="I32" s="267"/>
      <c r="J32" s="267"/>
      <c r="K32" s="267"/>
      <c r="L32" s="267"/>
      <c r="M32" s="267"/>
      <c r="N32" s="268"/>
    </row>
    <row r="33" spans="1:14" ht="12.75" customHeight="1" x14ac:dyDescent="0.35">
      <c r="A33" s="322" t="s">
        <v>115</v>
      </c>
      <c r="B33" s="269"/>
      <c r="C33" s="330"/>
      <c r="D33" s="266" t="s">
        <v>116</v>
      </c>
      <c r="E33" s="267"/>
      <c r="F33" s="267"/>
      <c r="G33" s="267"/>
      <c r="H33" s="267"/>
      <c r="I33" s="267"/>
      <c r="J33" s="267"/>
      <c r="K33" s="267"/>
      <c r="L33" s="267"/>
      <c r="M33" s="267"/>
      <c r="N33" s="268"/>
    </row>
    <row r="34" spans="1:14" ht="12.75" customHeight="1" x14ac:dyDescent="0.35">
      <c r="A34" s="363" t="s">
        <v>117</v>
      </c>
      <c r="B34" s="364"/>
      <c r="C34" s="365"/>
      <c r="D34" s="354" t="s">
        <v>118</v>
      </c>
      <c r="E34" s="355"/>
      <c r="F34" s="355"/>
      <c r="G34" s="355"/>
      <c r="H34" s="355"/>
      <c r="I34" s="355"/>
      <c r="J34" s="355"/>
      <c r="K34" s="355"/>
      <c r="L34" s="355"/>
      <c r="M34" s="355"/>
      <c r="N34" s="356"/>
    </row>
    <row r="35" spans="1:14" ht="12.75" customHeight="1" x14ac:dyDescent="0.35">
      <c r="A35" s="366"/>
      <c r="B35" s="367"/>
      <c r="C35" s="368"/>
      <c r="D35" s="360"/>
      <c r="E35" s="361"/>
      <c r="F35" s="361"/>
      <c r="G35" s="361"/>
      <c r="H35" s="361"/>
      <c r="I35" s="361"/>
      <c r="J35" s="361"/>
      <c r="K35" s="361"/>
      <c r="L35" s="361"/>
      <c r="M35" s="361"/>
      <c r="N35" s="362"/>
    </row>
    <row r="36" spans="1:14" ht="12.75" customHeight="1" x14ac:dyDescent="0.35">
      <c r="A36" s="363" t="s">
        <v>119</v>
      </c>
      <c r="B36" s="364"/>
      <c r="C36" s="365"/>
      <c r="D36" s="354" t="s">
        <v>120</v>
      </c>
      <c r="E36" s="355"/>
      <c r="F36" s="355"/>
      <c r="G36" s="355"/>
      <c r="H36" s="355"/>
      <c r="I36" s="355"/>
      <c r="J36" s="355"/>
      <c r="K36" s="355"/>
      <c r="L36" s="355"/>
      <c r="M36" s="355"/>
      <c r="N36" s="356"/>
    </row>
    <row r="37" spans="1:14" ht="12.75" customHeight="1" x14ac:dyDescent="0.35">
      <c r="A37" s="366"/>
      <c r="B37" s="367"/>
      <c r="C37" s="368"/>
      <c r="D37" s="360"/>
      <c r="E37" s="361"/>
      <c r="F37" s="361"/>
      <c r="G37" s="361"/>
      <c r="H37" s="361"/>
      <c r="I37" s="361"/>
      <c r="J37" s="361"/>
      <c r="K37" s="361"/>
      <c r="L37" s="361"/>
      <c r="M37" s="361"/>
      <c r="N37" s="362"/>
    </row>
    <row r="38" spans="1:14" ht="12.75" customHeight="1" x14ac:dyDescent="0.35">
      <c r="A38" s="275" t="s">
        <v>111</v>
      </c>
      <c r="B38" s="273"/>
      <c r="C38" s="274"/>
      <c r="D38" s="339" t="s">
        <v>121</v>
      </c>
      <c r="E38" s="340"/>
      <c r="F38" s="340"/>
      <c r="G38" s="340"/>
      <c r="H38" s="340"/>
      <c r="I38" s="340"/>
      <c r="J38" s="340"/>
      <c r="K38" s="340"/>
      <c r="L38" s="340"/>
      <c r="M38" s="340"/>
      <c r="N38" s="341"/>
    </row>
    <row r="39" spans="1:14" ht="12.75" customHeight="1" x14ac:dyDescent="0.35">
      <c r="A39" s="76"/>
      <c r="B39" s="77"/>
      <c r="C39" s="78"/>
      <c r="D39" s="342"/>
      <c r="E39" s="343"/>
      <c r="F39" s="343"/>
      <c r="G39" s="343"/>
      <c r="H39" s="343"/>
      <c r="I39" s="343"/>
      <c r="J39" s="343"/>
      <c r="K39" s="343"/>
      <c r="L39" s="343"/>
      <c r="M39" s="343"/>
      <c r="N39" s="344"/>
    </row>
    <row r="40" spans="1:14" ht="12.75" customHeight="1" x14ac:dyDescent="0.35">
      <c r="A40" s="37"/>
      <c r="B40" s="37"/>
      <c r="C40" s="37"/>
      <c r="D40" s="37"/>
      <c r="E40" s="37"/>
      <c r="F40" s="37"/>
      <c r="G40" s="37"/>
      <c r="H40" s="37"/>
      <c r="I40" s="37"/>
      <c r="J40" s="37"/>
      <c r="K40" s="37"/>
      <c r="L40" s="37"/>
      <c r="M40" s="37"/>
      <c r="N40" s="37"/>
    </row>
    <row r="41" spans="1:14" ht="12.75" customHeight="1" x14ac:dyDescent="0.35">
      <c r="A41" s="37"/>
      <c r="B41" s="37"/>
      <c r="C41" s="37"/>
      <c r="D41" s="37"/>
      <c r="E41" s="37"/>
      <c r="F41" s="37"/>
      <c r="G41" s="37"/>
      <c r="H41" s="37"/>
      <c r="I41" s="37"/>
      <c r="J41" s="37"/>
      <c r="K41" s="37"/>
      <c r="L41" s="37"/>
      <c r="M41" s="37"/>
      <c r="N41" s="37"/>
    </row>
    <row r="42" spans="1:14" ht="12.75" customHeight="1" x14ac:dyDescent="0.35">
      <c r="A42" s="37"/>
      <c r="B42" s="37"/>
      <c r="C42" s="37"/>
      <c r="D42" s="37"/>
      <c r="E42" s="37"/>
      <c r="F42" s="37"/>
      <c r="G42" s="37"/>
      <c r="H42" s="37"/>
      <c r="I42" s="37"/>
      <c r="J42" s="37"/>
      <c r="K42" s="37"/>
      <c r="L42" s="37"/>
      <c r="M42" s="37"/>
      <c r="N42" s="37"/>
    </row>
    <row r="43" spans="1:14" ht="12.75" customHeight="1" x14ac:dyDescent="0.35">
      <c r="A43" s="37"/>
      <c r="B43" s="37"/>
      <c r="C43" s="37"/>
      <c r="D43" s="37"/>
      <c r="E43" s="37"/>
      <c r="F43" s="37"/>
      <c r="G43" s="37"/>
      <c r="H43" s="37"/>
      <c r="I43" s="37"/>
      <c r="J43" s="37"/>
      <c r="K43" s="37"/>
      <c r="L43" s="37"/>
      <c r="M43" s="37"/>
      <c r="N43" s="37"/>
    </row>
    <row r="44" spans="1:14" ht="12.75" customHeight="1" x14ac:dyDescent="0.35">
      <c r="A44" s="37"/>
      <c r="B44" s="37"/>
      <c r="C44" s="37"/>
      <c r="D44" s="37"/>
      <c r="E44" s="37"/>
      <c r="F44" s="37"/>
      <c r="G44" s="37"/>
      <c r="H44" s="37"/>
      <c r="I44" s="37"/>
      <c r="J44" s="37"/>
      <c r="K44" s="37"/>
      <c r="L44" s="37"/>
      <c r="M44" s="37"/>
      <c r="N44" s="37"/>
    </row>
    <row r="45" spans="1:14" ht="12.75" customHeight="1" x14ac:dyDescent="0.35">
      <c r="A45" s="37"/>
      <c r="B45" s="37"/>
      <c r="C45" s="37"/>
      <c r="D45" s="37"/>
      <c r="E45" s="37"/>
      <c r="F45" s="37"/>
      <c r="G45" s="37"/>
      <c r="H45" s="37"/>
      <c r="I45" s="37"/>
      <c r="J45" s="37"/>
      <c r="K45" s="37"/>
      <c r="L45" s="37"/>
      <c r="M45" s="37"/>
      <c r="N45" s="37"/>
    </row>
    <row r="46" spans="1:14" ht="12.75" customHeight="1" x14ac:dyDescent="0.35">
      <c r="A46" s="37"/>
      <c r="B46" s="37"/>
      <c r="C46" s="37"/>
      <c r="D46" s="37"/>
      <c r="E46" s="37"/>
      <c r="F46" s="37"/>
      <c r="G46" s="37"/>
      <c r="H46" s="37"/>
      <c r="I46" s="37"/>
      <c r="J46" s="37"/>
      <c r="K46" s="37"/>
      <c r="L46" s="37"/>
      <c r="M46" s="37"/>
      <c r="N46" s="37"/>
    </row>
    <row r="47" spans="1:14" ht="12.75" customHeight="1" x14ac:dyDescent="0.35">
      <c r="A47" s="37"/>
      <c r="B47" s="37"/>
      <c r="C47" s="37"/>
      <c r="D47" s="37"/>
      <c r="E47" s="37"/>
      <c r="F47" s="37"/>
      <c r="G47" s="37"/>
      <c r="H47" s="37"/>
      <c r="I47" s="37"/>
      <c r="J47" s="37"/>
      <c r="K47" s="37"/>
      <c r="L47" s="37"/>
      <c r="M47" s="37"/>
      <c r="N47" s="37"/>
    </row>
    <row r="48" spans="1:14" ht="12.75" customHeight="1" x14ac:dyDescent="0.35">
      <c r="A48" s="37"/>
      <c r="B48" s="37"/>
      <c r="C48" s="37"/>
      <c r="D48" s="37"/>
      <c r="E48" s="37"/>
      <c r="F48" s="37"/>
      <c r="G48" s="37"/>
      <c r="H48" s="37"/>
      <c r="I48" s="37"/>
      <c r="J48" s="37"/>
      <c r="K48" s="37"/>
      <c r="L48" s="37"/>
      <c r="M48" s="37"/>
      <c r="N48" s="37"/>
    </row>
    <row r="49" spans="1:14" ht="12.75" customHeight="1" x14ac:dyDescent="0.35">
      <c r="A49" s="37"/>
      <c r="B49" s="37"/>
      <c r="C49" s="37"/>
      <c r="D49" s="37"/>
      <c r="E49" s="37"/>
      <c r="F49" s="37"/>
      <c r="G49" s="37"/>
      <c r="H49" s="37"/>
      <c r="I49" s="37"/>
      <c r="J49" s="37"/>
      <c r="K49" s="37"/>
      <c r="L49" s="37"/>
      <c r="M49" s="37"/>
      <c r="N49" s="37"/>
    </row>
    <row r="50" spans="1:14" ht="12.75" customHeight="1" x14ac:dyDescent="0.35">
      <c r="A50" s="37"/>
      <c r="B50" s="37"/>
      <c r="C50" s="37"/>
      <c r="D50" s="37"/>
      <c r="E50" s="37"/>
      <c r="F50" s="37"/>
      <c r="G50" s="37"/>
      <c r="H50" s="37"/>
      <c r="I50" s="37"/>
      <c r="J50" s="37"/>
      <c r="K50" s="37"/>
      <c r="L50" s="37"/>
      <c r="M50" s="37"/>
      <c r="N50" s="37"/>
    </row>
    <row r="51" spans="1:14" ht="12.75" customHeight="1" x14ac:dyDescent="0.35">
      <c r="A51" s="37"/>
      <c r="B51" s="37"/>
      <c r="C51" s="37"/>
      <c r="D51" s="37"/>
      <c r="E51" s="37"/>
      <c r="F51" s="37"/>
      <c r="G51" s="37"/>
      <c r="H51" s="37"/>
      <c r="I51" s="37"/>
      <c r="J51" s="37"/>
      <c r="K51" s="37"/>
      <c r="L51" s="37"/>
      <c r="M51" s="37"/>
      <c r="N51" s="37"/>
    </row>
    <row r="52" spans="1:14" ht="12.75" customHeight="1" x14ac:dyDescent="0.35">
      <c r="A52" s="37"/>
      <c r="B52" s="37"/>
      <c r="C52" s="37"/>
      <c r="D52" s="37"/>
      <c r="E52" s="37"/>
      <c r="F52" s="37"/>
      <c r="G52" s="37"/>
      <c r="H52" s="37"/>
      <c r="I52" s="37"/>
      <c r="J52" s="37"/>
      <c r="K52" s="37"/>
      <c r="L52" s="37"/>
      <c r="M52" s="37"/>
      <c r="N52" s="37"/>
    </row>
    <row r="53" spans="1:14" ht="12.75" customHeight="1" x14ac:dyDescent="0.35">
      <c r="A53" s="37"/>
      <c r="B53" s="37"/>
      <c r="C53" s="37"/>
      <c r="D53" s="37"/>
      <c r="E53" s="37"/>
      <c r="F53" s="37"/>
      <c r="G53" s="37"/>
      <c r="H53" s="37"/>
      <c r="I53" s="37"/>
      <c r="J53" s="37"/>
      <c r="K53" s="37"/>
      <c r="L53" s="37"/>
      <c r="M53" s="37"/>
      <c r="N53" s="37"/>
    </row>
    <row r="54" spans="1:14" ht="12.75" customHeight="1" x14ac:dyDescent="0.35">
      <c r="A54" s="37"/>
      <c r="B54" s="37"/>
      <c r="C54" s="37"/>
      <c r="D54" s="37"/>
      <c r="E54" s="37"/>
      <c r="F54" s="37"/>
      <c r="G54" s="37"/>
      <c r="H54" s="37"/>
      <c r="I54" s="37"/>
      <c r="J54" s="37"/>
      <c r="K54" s="37"/>
      <c r="L54" s="37"/>
      <c r="M54" s="37"/>
      <c r="N54" s="37"/>
    </row>
  </sheetData>
  <mergeCells count="9">
    <mergeCell ref="D38:N39"/>
    <mergeCell ref="A3:N3"/>
    <mergeCell ref="D10:N11"/>
    <mergeCell ref="D27:N29"/>
    <mergeCell ref="D36:N37"/>
    <mergeCell ref="A36:C37"/>
    <mergeCell ref="D34:N35"/>
    <mergeCell ref="A34:C35"/>
    <mergeCell ref="D30:N3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A244A-751D-443A-8C46-7D5499C88951}">
  <dimension ref="A1:AA73"/>
  <sheetViews>
    <sheetView zoomScale="90" zoomScaleNormal="90" workbookViewId="0">
      <selection activeCell="J3" sqref="J3:J52"/>
    </sheetView>
  </sheetViews>
  <sheetFormatPr defaultColWidth="9.26953125" defaultRowHeight="12.75" customHeight="1" x14ac:dyDescent="0.35"/>
  <cols>
    <col min="1" max="1" width="12.7265625" style="1" customWidth="1"/>
    <col min="2" max="2" width="8.7265625" style="45" customWidth="1"/>
    <col min="3" max="3" width="18.7265625" style="45" customWidth="1"/>
    <col min="4" max="4" width="10.26953125" style="1" customWidth="1"/>
    <col min="5" max="5" width="23.1796875" style="1" customWidth="1"/>
    <col min="6" max="6" width="21.81640625" style="1" customWidth="1"/>
    <col min="7" max="7" width="52.7265625" style="1" customWidth="1"/>
    <col min="8" max="8" width="37.453125" style="1" customWidth="1"/>
    <col min="9" max="9" width="22" style="1" customWidth="1"/>
    <col min="10" max="10" width="9.26953125" style="1" customWidth="1"/>
    <col min="11" max="11" width="23" style="1" customWidth="1"/>
    <col min="12" max="12" width="20.7265625" style="1" customWidth="1"/>
    <col min="13" max="13" width="12.7265625" style="46" customWidth="1"/>
    <col min="14" max="14" width="13.26953125" style="46" customWidth="1"/>
    <col min="15" max="15" width="88.453125" style="46" customWidth="1"/>
    <col min="16" max="16" width="5.1796875" style="1" customWidth="1"/>
    <col min="17" max="17" width="18.453125" style="1" customWidth="1"/>
    <col min="18" max="18" width="55" style="1" customWidth="1"/>
    <col min="19" max="22" width="9.26953125" style="1"/>
    <col min="23" max="23" width="22.1796875" style="1" customWidth="1"/>
    <col min="24" max="24" width="9.26953125" style="1"/>
    <col min="26" max="26" width="9.26953125" style="1"/>
    <col min="27" max="27" width="20" style="1" customWidth="1"/>
    <col min="28" max="16384" width="9.26953125" style="1"/>
  </cols>
  <sheetData>
    <row r="1" spans="1:27" ht="14.5" x14ac:dyDescent="0.35">
      <c r="A1" s="248" t="s">
        <v>59</v>
      </c>
      <c r="B1" s="276"/>
      <c r="C1" s="276"/>
      <c r="D1" s="249"/>
      <c r="E1" s="249"/>
      <c r="F1" s="249"/>
      <c r="G1" s="249"/>
      <c r="H1" s="249"/>
      <c r="I1" s="249"/>
      <c r="J1" s="249"/>
      <c r="K1" s="249"/>
      <c r="L1" s="249"/>
      <c r="M1" s="277"/>
      <c r="N1" s="278"/>
      <c r="O1" s="278"/>
      <c r="P1" s="278"/>
      <c r="Q1" s="278"/>
      <c r="R1" s="278"/>
      <c r="AA1" s="249"/>
    </row>
    <row r="2" spans="1:27" ht="39" customHeight="1" x14ac:dyDescent="0.35">
      <c r="A2" s="279" t="s">
        <v>122</v>
      </c>
      <c r="B2" s="280" t="s">
        <v>123</v>
      </c>
      <c r="C2" s="280" t="s">
        <v>124</v>
      </c>
      <c r="D2" s="279" t="s">
        <v>125</v>
      </c>
      <c r="E2" s="279" t="s">
        <v>126</v>
      </c>
      <c r="F2" s="279" t="s">
        <v>127</v>
      </c>
      <c r="G2" s="279" t="s">
        <v>128</v>
      </c>
      <c r="H2" s="279" t="s">
        <v>129</v>
      </c>
      <c r="I2" s="279" t="s">
        <v>130</v>
      </c>
      <c r="J2" s="279" t="s">
        <v>131</v>
      </c>
      <c r="K2" s="281" t="s">
        <v>132</v>
      </c>
      <c r="L2" s="279" t="s">
        <v>133</v>
      </c>
      <c r="M2" s="282" t="s">
        <v>134</v>
      </c>
      <c r="N2" s="39" t="s">
        <v>135</v>
      </c>
      <c r="O2" s="39" t="s">
        <v>136</v>
      </c>
      <c r="P2" s="82"/>
      <c r="Q2" s="283" t="s">
        <v>137</v>
      </c>
      <c r="R2" s="283" t="s">
        <v>138</v>
      </c>
      <c r="AA2" s="39" t="s">
        <v>139</v>
      </c>
    </row>
    <row r="3" spans="1:27" ht="82.5" customHeight="1" x14ac:dyDescent="0.35">
      <c r="A3" s="71" t="s">
        <v>140</v>
      </c>
      <c r="B3" s="43" t="s">
        <v>141</v>
      </c>
      <c r="C3" s="40" t="s">
        <v>142</v>
      </c>
      <c r="D3" s="121" t="s">
        <v>143</v>
      </c>
      <c r="E3" s="122" t="s">
        <v>144</v>
      </c>
      <c r="F3" s="122" t="s">
        <v>145</v>
      </c>
      <c r="G3" s="41" t="s">
        <v>146</v>
      </c>
      <c r="H3" s="41" t="s">
        <v>147</v>
      </c>
      <c r="I3" s="71"/>
      <c r="J3" s="24"/>
      <c r="K3" s="24" t="s">
        <v>148</v>
      </c>
      <c r="L3" s="186" t="s">
        <v>149</v>
      </c>
      <c r="M3" s="71" t="s">
        <v>150</v>
      </c>
      <c r="N3" s="71" t="s">
        <v>151</v>
      </c>
      <c r="O3" s="123" t="s">
        <v>152</v>
      </c>
      <c r="P3" s="82"/>
      <c r="Q3" s="72"/>
      <c r="R3" s="72" t="s">
        <v>153</v>
      </c>
      <c r="AA3" s="42" t="e">
        <f>IF(OR(J3="Fail",ISBLANK(J3)),INDEX('Issue Code Table'!C:C,MATCH(N:N,'Issue Code Table'!A:A,0)),IF(M3="Critical",6,IF(M3="Significant",5,IF(M3="Moderate",3,2))))</f>
        <v>#N/A</v>
      </c>
    </row>
    <row r="4" spans="1:27" ht="85.5" customHeight="1" x14ac:dyDescent="0.35">
      <c r="A4" s="71" t="s">
        <v>154</v>
      </c>
      <c r="B4" s="43" t="s">
        <v>155</v>
      </c>
      <c r="C4" s="40" t="s">
        <v>156</v>
      </c>
      <c r="D4" s="121" t="s">
        <v>143</v>
      </c>
      <c r="E4" s="122" t="s">
        <v>157</v>
      </c>
      <c r="F4" s="122" t="s">
        <v>158</v>
      </c>
      <c r="G4" s="41" t="s">
        <v>159</v>
      </c>
      <c r="H4" s="41" t="s">
        <v>160</v>
      </c>
      <c r="I4" s="71"/>
      <c r="J4" s="24"/>
      <c r="K4" s="124" t="s">
        <v>161</v>
      </c>
      <c r="L4" s="71"/>
      <c r="M4" s="71" t="s">
        <v>162</v>
      </c>
      <c r="N4" s="71" t="s">
        <v>163</v>
      </c>
      <c r="O4" s="71" t="s">
        <v>164</v>
      </c>
      <c r="P4" s="82"/>
      <c r="Q4" s="72"/>
      <c r="R4" s="72" t="s">
        <v>165</v>
      </c>
      <c r="AA4" s="42" t="e">
        <f>IF(OR(J4="Fail",ISBLANK(J4)),INDEX('Issue Code Table'!C:C,MATCH(N:N,'Issue Code Table'!A:A,0)),IF(M4="Critical",6,IF(M4="Significant",5,IF(M4="Moderate",3,2))))</f>
        <v>#N/A</v>
      </c>
    </row>
    <row r="5" spans="1:27" ht="85.5" customHeight="1" x14ac:dyDescent="0.35">
      <c r="A5" s="71" t="s">
        <v>166</v>
      </c>
      <c r="B5" s="43" t="s">
        <v>167</v>
      </c>
      <c r="C5" s="40" t="s">
        <v>168</v>
      </c>
      <c r="D5" s="121" t="s">
        <v>143</v>
      </c>
      <c r="E5" s="122" t="s">
        <v>169</v>
      </c>
      <c r="F5" s="122" t="s">
        <v>170</v>
      </c>
      <c r="G5" s="41" t="s">
        <v>171</v>
      </c>
      <c r="H5" s="41" t="s">
        <v>172</v>
      </c>
      <c r="I5" s="71"/>
      <c r="J5" s="24"/>
      <c r="K5" s="155" t="s">
        <v>173</v>
      </c>
      <c r="L5" s="71" t="s">
        <v>174</v>
      </c>
      <c r="M5" s="185" t="s">
        <v>162</v>
      </c>
      <c r="N5" s="113" t="s">
        <v>175</v>
      </c>
      <c r="O5" s="108" t="s">
        <v>176</v>
      </c>
      <c r="P5" s="82"/>
      <c r="Q5" s="72"/>
      <c r="R5" s="155" t="s">
        <v>177</v>
      </c>
      <c r="AA5" s="42" t="e">
        <f>IF(OR(J5="Fail",ISBLANK(J5)),INDEX('Issue Code Table'!C:C,MATCH(N:N,'Issue Code Table'!A:A,0)),IF(M5="Critical",6,IF(M5="Significant",5,IF(M5="Moderate",3,2))))</f>
        <v>#N/A</v>
      </c>
    </row>
    <row r="6" spans="1:27" ht="85.5" customHeight="1" x14ac:dyDescent="0.35">
      <c r="A6" s="71" t="s">
        <v>178</v>
      </c>
      <c r="B6" s="43" t="s">
        <v>179</v>
      </c>
      <c r="C6" s="40" t="s">
        <v>180</v>
      </c>
      <c r="D6" s="121" t="s">
        <v>143</v>
      </c>
      <c r="E6" s="122" t="s">
        <v>181</v>
      </c>
      <c r="F6" s="41" t="s">
        <v>182</v>
      </c>
      <c r="G6" s="195" t="s">
        <v>183</v>
      </c>
      <c r="H6" s="41" t="s">
        <v>184</v>
      </c>
      <c r="I6" s="71"/>
      <c r="J6" s="24"/>
      <c r="K6" s="124" t="s">
        <v>185</v>
      </c>
      <c r="L6" s="71"/>
      <c r="M6" s="196" t="s">
        <v>162</v>
      </c>
      <c r="N6" s="71" t="s">
        <v>186</v>
      </c>
      <c r="O6" s="71" t="s">
        <v>187</v>
      </c>
      <c r="P6" s="82"/>
      <c r="Q6" s="72"/>
      <c r="R6" s="72" t="s">
        <v>188</v>
      </c>
      <c r="AA6" s="42">
        <f>IF(OR(J6="Fail",ISBLANK(J6)),INDEX('Issue Code Table'!C:C,MATCH(N:N,'Issue Code Table'!A:A,0)),IF(M6="Critical",6,IF(M6="Significant",5,IF(M6="Moderate",3,2))))</f>
        <v>5</v>
      </c>
    </row>
    <row r="7" spans="1:27" ht="85.5" customHeight="1" x14ac:dyDescent="0.35">
      <c r="A7" s="71" t="s">
        <v>189</v>
      </c>
      <c r="B7" s="43" t="s">
        <v>179</v>
      </c>
      <c r="C7" s="40" t="s">
        <v>180</v>
      </c>
      <c r="D7" s="121" t="s">
        <v>190</v>
      </c>
      <c r="E7" s="122" t="s">
        <v>191</v>
      </c>
      <c r="F7" s="41" t="s">
        <v>192</v>
      </c>
      <c r="G7" s="41" t="s">
        <v>193</v>
      </c>
      <c r="H7" s="41" t="s">
        <v>194</v>
      </c>
      <c r="I7" s="71"/>
      <c r="J7" s="24"/>
      <c r="K7" s="124" t="s">
        <v>195</v>
      </c>
      <c r="L7" s="71"/>
      <c r="M7" s="71" t="s">
        <v>162</v>
      </c>
      <c r="N7" s="71" t="s">
        <v>196</v>
      </c>
      <c r="O7" s="71" t="s">
        <v>197</v>
      </c>
      <c r="P7" s="82"/>
      <c r="Q7" s="72"/>
      <c r="R7" s="72" t="s">
        <v>198</v>
      </c>
      <c r="AA7" s="42" t="e">
        <f>IF(OR(J7="Fail",ISBLANK(J7)),INDEX('Issue Code Table'!C:C,MATCH(N:N,'Issue Code Table'!A:A,0)),IF(M7="Critical",6,IF(M7="Significant",5,IF(M7="Moderate",3,2))))</f>
        <v>#N/A</v>
      </c>
    </row>
    <row r="8" spans="1:27" ht="85.5" customHeight="1" x14ac:dyDescent="0.35">
      <c r="A8" s="71" t="s">
        <v>199</v>
      </c>
      <c r="B8" s="43" t="s">
        <v>167</v>
      </c>
      <c r="C8" s="40" t="s">
        <v>168</v>
      </c>
      <c r="D8" s="121" t="s">
        <v>143</v>
      </c>
      <c r="E8" s="122" t="s">
        <v>200</v>
      </c>
      <c r="F8" s="195" t="s">
        <v>201</v>
      </c>
      <c r="G8" s="195" t="s">
        <v>202</v>
      </c>
      <c r="H8" s="195" t="s">
        <v>203</v>
      </c>
      <c r="I8" s="71"/>
      <c r="J8" s="24"/>
      <c r="K8" s="124" t="s">
        <v>204</v>
      </c>
      <c r="L8" s="71"/>
      <c r="M8" s="71" t="s">
        <v>162</v>
      </c>
      <c r="N8" s="71" t="s">
        <v>205</v>
      </c>
      <c r="O8" s="71" t="s">
        <v>206</v>
      </c>
      <c r="P8" s="82"/>
      <c r="Q8" s="72"/>
      <c r="R8" s="72" t="s">
        <v>207</v>
      </c>
      <c r="AA8" s="42" t="e">
        <f>IF(OR(J8="Fail",ISBLANK(J8)),INDEX('Issue Code Table'!C:C,MATCH(N:N,'Issue Code Table'!A:A,0)),IF(M8="Critical",6,IF(M8="Significant",5,IF(M8="Moderate",3,2))))</f>
        <v>#N/A</v>
      </c>
    </row>
    <row r="9" spans="1:27" ht="85.5" customHeight="1" x14ac:dyDescent="0.35">
      <c r="A9" s="71" t="s">
        <v>208</v>
      </c>
      <c r="B9" s="43" t="s">
        <v>209</v>
      </c>
      <c r="C9" s="40" t="s">
        <v>210</v>
      </c>
      <c r="D9" s="121" t="s">
        <v>211</v>
      </c>
      <c r="E9" s="122" t="s">
        <v>212</v>
      </c>
      <c r="F9" s="331" t="s">
        <v>213</v>
      </c>
      <c r="G9" s="284" t="s">
        <v>214</v>
      </c>
      <c r="H9" s="122" t="s">
        <v>215</v>
      </c>
      <c r="I9" s="71"/>
      <c r="J9" s="24"/>
      <c r="K9" s="124" t="s">
        <v>216</v>
      </c>
      <c r="L9" s="71"/>
      <c r="M9" s="285" t="s">
        <v>162</v>
      </c>
      <c r="N9" s="71" t="s">
        <v>217</v>
      </c>
      <c r="O9" s="95" t="s">
        <v>218</v>
      </c>
      <c r="P9" s="82"/>
      <c r="Q9" s="72"/>
      <c r="R9" s="72" t="s">
        <v>219</v>
      </c>
      <c r="AA9" s="42">
        <f>IF(OR(J9="Fail",ISBLANK(J9)),INDEX('Issue Code Table'!C:C,MATCH(N:N,'Issue Code Table'!A:A,0)),IF(M9="Critical",6,IF(M9="Significant",5,IF(M9="Moderate",3,2))))</f>
        <v>6</v>
      </c>
    </row>
    <row r="10" spans="1:27" ht="85.5" customHeight="1" x14ac:dyDescent="0.35">
      <c r="A10" s="71" t="s">
        <v>220</v>
      </c>
      <c r="B10" s="43" t="s">
        <v>209</v>
      </c>
      <c r="C10" s="40" t="s">
        <v>210</v>
      </c>
      <c r="D10" s="121" t="s">
        <v>211</v>
      </c>
      <c r="E10" s="122" t="s">
        <v>221</v>
      </c>
      <c r="F10" s="41" t="s">
        <v>222</v>
      </c>
      <c r="G10" s="41" t="s">
        <v>223</v>
      </c>
      <c r="H10" s="41" t="s">
        <v>224</v>
      </c>
      <c r="I10" s="71"/>
      <c r="J10" s="24"/>
      <c r="K10" s="124" t="s">
        <v>225</v>
      </c>
      <c r="L10" s="71"/>
      <c r="M10" s="71" t="s">
        <v>162</v>
      </c>
      <c r="N10" s="71" t="s">
        <v>226</v>
      </c>
      <c r="O10" s="79" t="s">
        <v>227</v>
      </c>
      <c r="P10" s="82"/>
      <c r="Q10" s="72"/>
      <c r="R10" s="72" t="s">
        <v>228</v>
      </c>
      <c r="AA10" s="42" t="e">
        <f>IF(OR(J10="Fail",ISBLANK(J10)),INDEX('Issue Code Table'!C:C,MATCH(N:N,'Issue Code Table'!A:A,0)),IF(M10="Critical",6,IF(M10="Significant",5,IF(M10="Moderate",3,2))))</f>
        <v>#N/A</v>
      </c>
    </row>
    <row r="11" spans="1:27" ht="85.5" customHeight="1" x14ac:dyDescent="0.35">
      <c r="A11" s="71" t="s">
        <v>229</v>
      </c>
      <c r="B11" s="43" t="s">
        <v>167</v>
      </c>
      <c r="C11" s="40" t="s">
        <v>168</v>
      </c>
      <c r="D11" s="121" t="s">
        <v>211</v>
      </c>
      <c r="E11" s="122" t="s">
        <v>230</v>
      </c>
      <c r="F11" s="41" t="s">
        <v>231</v>
      </c>
      <c r="G11" s="41" t="s">
        <v>232</v>
      </c>
      <c r="H11" s="41" t="s">
        <v>233</v>
      </c>
      <c r="I11" s="71"/>
      <c r="J11" s="24"/>
      <c r="K11" s="124" t="s">
        <v>234</v>
      </c>
      <c r="L11" s="71"/>
      <c r="M11" s="71" t="s">
        <v>162</v>
      </c>
      <c r="N11" s="71" t="s">
        <v>235</v>
      </c>
      <c r="O11" s="71" t="s">
        <v>236</v>
      </c>
      <c r="P11" s="82"/>
      <c r="Q11" s="72"/>
      <c r="R11" s="72" t="s">
        <v>237</v>
      </c>
      <c r="AA11" s="42" t="e">
        <f>IF(OR(J11="Fail",ISBLANK(J11)),INDEX('Issue Code Table'!C:C,MATCH(N:N,'Issue Code Table'!A:A,0)),IF(M11="Critical",6,IF(M11="Significant",5,IF(M11="Moderate",3,2))))</f>
        <v>#N/A</v>
      </c>
    </row>
    <row r="12" spans="1:27" ht="85.5" customHeight="1" x14ac:dyDescent="0.35">
      <c r="A12" s="71" t="s">
        <v>238</v>
      </c>
      <c r="B12" s="43" t="s">
        <v>239</v>
      </c>
      <c r="C12" s="40" t="s">
        <v>240</v>
      </c>
      <c r="D12" s="121" t="s">
        <v>211</v>
      </c>
      <c r="E12" s="122" t="s">
        <v>241</v>
      </c>
      <c r="F12" s="286" t="s">
        <v>242</v>
      </c>
      <c r="G12" s="286" t="s">
        <v>243</v>
      </c>
      <c r="H12" s="122" t="s">
        <v>244</v>
      </c>
      <c r="I12" s="71"/>
      <c r="J12" s="24"/>
      <c r="K12" s="124" t="s">
        <v>245</v>
      </c>
      <c r="L12" s="71"/>
      <c r="M12" s="71" t="s">
        <v>162</v>
      </c>
      <c r="N12" s="71" t="s">
        <v>246</v>
      </c>
      <c r="O12" s="71" t="s">
        <v>247</v>
      </c>
      <c r="P12" s="82"/>
      <c r="Q12" s="72"/>
      <c r="R12" s="72" t="s">
        <v>248</v>
      </c>
      <c r="AA12" s="42">
        <f>IF(OR(J12="Fail",ISBLANK(J12)),INDEX('Issue Code Table'!C:C,MATCH(N:N,'Issue Code Table'!A:A,0)),IF(M12="Critical",6,IF(M12="Significant",5,IF(M12="Moderate",3,2))))</f>
        <v>5</v>
      </c>
    </row>
    <row r="13" spans="1:27" customFormat="1" ht="90" customHeight="1" x14ac:dyDescent="0.35">
      <c r="A13" s="71" t="s">
        <v>249</v>
      </c>
      <c r="B13" s="43" t="s">
        <v>250</v>
      </c>
      <c r="C13" s="40" t="s">
        <v>251</v>
      </c>
      <c r="D13" s="121" t="s">
        <v>143</v>
      </c>
      <c r="E13" s="121" t="s">
        <v>252</v>
      </c>
      <c r="F13" s="122" t="s">
        <v>253</v>
      </c>
      <c r="G13" s="41" t="s">
        <v>254</v>
      </c>
      <c r="H13" s="41" t="s">
        <v>255</v>
      </c>
      <c r="I13" s="24"/>
      <c r="J13" s="24"/>
      <c r="K13" s="24" t="s">
        <v>256</v>
      </c>
      <c r="L13" s="71"/>
      <c r="M13" s="80" t="s">
        <v>162</v>
      </c>
      <c r="N13" s="80" t="s">
        <v>257</v>
      </c>
      <c r="O13" s="80" t="s">
        <v>258</v>
      </c>
      <c r="P13" s="82"/>
      <c r="Q13" s="72" t="s">
        <v>259</v>
      </c>
      <c r="R13" s="72" t="s">
        <v>260</v>
      </c>
      <c r="AA13" s="42">
        <f>IF(OR(J13="Fail",ISBLANK(J13)),INDEX('Issue Code Table'!C:C,MATCH(N:N,'Issue Code Table'!A:A,0)),IF(M13="Critical",6,IF(M13="Significant",5,IF(M13="Moderate",3,2))))</f>
        <v>6</v>
      </c>
    </row>
    <row r="14" spans="1:27" customFormat="1" ht="79.5" customHeight="1" x14ac:dyDescent="0.35">
      <c r="A14" s="71" t="s">
        <v>261</v>
      </c>
      <c r="B14" s="43" t="s">
        <v>262</v>
      </c>
      <c r="C14" s="40" t="s">
        <v>263</v>
      </c>
      <c r="D14" s="121" t="s">
        <v>143</v>
      </c>
      <c r="E14" s="71" t="s">
        <v>264</v>
      </c>
      <c r="F14" s="122" t="s">
        <v>265</v>
      </c>
      <c r="G14" s="41" t="s">
        <v>266</v>
      </c>
      <c r="H14" s="41" t="s">
        <v>267</v>
      </c>
      <c r="I14" s="24"/>
      <c r="J14" s="24"/>
      <c r="K14" s="24" t="s">
        <v>268</v>
      </c>
      <c r="L14" s="71"/>
      <c r="M14" s="80" t="s">
        <v>162</v>
      </c>
      <c r="N14" s="80" t="s">
        <v>257</v>
      </c>
      <c r="O14" s="80" t="s">
        <v>258</v>
      </c>
      <c r="P14" s="82"/>
      <c r="Q14" s="72" t="s">
        <v>269</v>
      </c>
      <c r="R14" s="72" t="s">
        <v>270</v>
      </c>
      <c r="AA14" s="42">
        <f>IF(OR(J14="Fail",ISBLANK(J14)),INDEX('Issue Code Table'!C:C,MATCH(N:N,'Issue Code Table'!A:A,0)),IF(M14="Critical",6,IF(M14="Significant",5,IF(M14="Moderate",3,2))))</f>
        <v>6</v>
      </c>
    </row>
    <row r="15" spans="1:27" customFormat="1" ht="103.5" customHeight="1" x14ac:dyDescent="0.35">
      <c r="A15" s="71" t="s">
        <v>271</v>
      </c>
      <c r="B15" s="43" t="s">
        <v>262</v>
      </c>
      <c r="C15" s="40" t="s">
        <v>263</v>
      </c>
      <c r="D15" s="121" t="s">
        <v>143</v>
      </c>
      <c r="E15" s="71" t="s">
        <v>272</v>
      </c>
      <c r="F15" s="122" t="s">
        <v>273</v>
      </c>
      <c r="G15" s="41" t="s">
        <v>274</v>
      </c>
      <c r="H15" s="41" t="s">
        <v>275</v>
      </c>
      <c r="I15" s="24"/>
      <c r="J15" s="24"/>
      <c r="K15" s="24" t="s">
        <v>276</v>
      </c>
      <c r="L15" s="71"/>
      <c r="M15" s="80" t="s">
        <v>162</v>
      </c>
      <c r="N15" s="80" t="s">
        <v>257</v>
      </c>
      <c r="O15" s="80" t="s">
        <v>258</v>
      </c>
      <c r="P15" s="82"/>
      <c r="Q15" s="72" t="s">
        <v>277</v>
      </c>
      <c r="R15" s="72" t="s">
        <v>278</v>
      </c>
      <c r="AA15" s="42">
        <f>IF(OR(J15="Fail",ISBLANK(J15)),INDEX('Issue Code Table'!C:C,MATCH(N:N,'Issue Code Table'!A:A,0)),IF(M15="Critical",6,IF(M15="Significant",5,IF(M15="Moderate",3,2))))</f>
        <v>6</v>
      </c>
    </row>
    <row r="16" spans="1:27" ht="129" customHeight="1" x14ac:dyDescent="0.35">
      <c r="A16" s="71" t="s">
        <v>279</v>
      </c>
      <c r="B16" s="43" t="s">
        <v>280</v>
      </c>
      <c r="C16" s="40" t="s">
        <v>281</v>
      </c>
      <c r="D16" s="121" t="s">
        <v>143</v>
      </c>
      <c r="E16" s="121" t="s">
        <v>282</v>
      </c>
      <c r="F16" s="122" t="s">
        <v>283</v>
      </c>
      <c r="G16" s="41" t="s">
        <v>284</v>
      </c>
      <c r="H16" s="41" t="s">
        <v>285</v>
      </c>
      <c r="I16" s="71"/>
      <c r="J16" s="24"/>
      <c r="K16" s="24" t="s">
        <v>286</v>
      </c>
      <c r="L16" s="71"/>
      <c r="M16" s="71" t="s">
        <v>287</v>
      </c>
      <c r="N16" s="71" t="s">
        <v>288</v>
      </c>
      <c r="O16" s="71" t="s">
        <v>289</v>
      </c>
      <c r="P16" s="82"/>
      <c r="Q16" s="72" t="s">
        <v>290</v>
      </c>
      <c r="R16" s="72" t="s">
        <v>291</v>
      </c>
      <c r="AA16" s="42">
        <f>IF(OR(J16="Fail",ISBLANK(J16)),INDEX('Issue Code Table'!C:C,MATCH(N:N,'Issue Code Table'!A:A,0)),IF(M16="Critical",6,IF(M16="Significant",5,IF(M16="Moderate",3,2))))</f>
        <v>4</v>
      </c>
    </row>
    <row r="17" spans="1:27" ht="97.5" customHeight="1" x14ac:dyDescent="0.35">
      <c r="A17" s="71" t="s">
        <v>292</v>
      </c>
      <c r="B17" s="43" t="s">
        <v>293</v>
      </c>
      <c r="C17" s="40" t="s">
        <v>294</v>
      </c>
      <c r="D17" s="121" t="s">
        <v>143</v>
      </c>
      <c r="E17" s="71" t="s">
        <v>295</v>
      </c>
      <c r="F17" s="122" t="s">
        <v>296</v>
      </c>
      <c r="G17" s="41" t="s">
        <v>297</v>
      </c>
      <c r="H17" s="41" t="s">
        <v>298</v>
      </c>
      <c r="I17" s="71"/>
      <c r="J17" s="24"/>
      <c r="K17" s="24" t="s">
        <v>299</v>
      </c>
      <c r="L17" s="71"/>
      <c r="M17" s="71" t="s">
        <v>287</v>
      </c>
      <c r="N17" s="71" t="s">
        <v>300</v>
      </c>
      <c r="O17" s="71" t="s">
        <v>301</v>
      </c>
      <c r="P17" s="82"/>
      <c r="Q17" s="72" t="s">
        <v>302</v>
      </c>
      <c r="R17" s="72" t="s">
        <v>303</v>
      </c>
      <c r="AA17" s="42">
        <f>IF(OR(J17="Fail",ISBLANK(J17)),INDEX('Issue Code Table'!C:C,MATCH(N:N,'Issue Code Table'!A:A,0)),IF(M17="Critical",6,IF(M17="Significant",5,IF(M17="Moderate",3,2))))</f>
        <v>4</v>
      </c>
    </row>
    <row r="18" spans="1:27" ht="114.75" customHeight="1" x14ac:dyDescent="0.35">
      <c r="A18" s="71" t="s">
        <v>304</v>
      </c>
      <c r="B18" s="43" t="s">
        <v>280</v>
      </c>
      <c r="C18" s="40" t="s">
        <v>281</v>
      </c>
      <c r="D18" s="121" t="s">
        <v>143</v>
      </c>
      <c r="E18" s="286" t="s">
        <v>305</v>
      </c>
      <c r="F18" s="122" t="s">
        <v>306</v>
      </c>
      <c r="G18" s="41" t="s">
        <v>307</v>
      </c>
      <c r="H18" s="41" t="s">
        <v>308</v>
      </c>
      <c r="I18" s="71"/>
      <c r="J18" s="24"/>
      <c r="K18" s="24" t="s">
        <v>309</v>
      </c>
      <c r="L18" s="71"/>
      <c r="M18" s="71" t="s">
        <v>287</v>
      </c>
      <c r="N18" s="71" t="s">
        <v>288</v>
      </c>
      <c r="O18" s="71" t="s">
        <v>289</v>
      </c>
      <c r="P18" s="82"/>
      <c r="Q18" s="72" t="s">
        <v>310</v>
      </c>
      <c r="R18" s="72" t="s">
        <v>305</v>
      </c>
      <c r="AA18" s="42">
        <f>IF(OR(J18="Fail",ISBLANK(J18)),INDEX('Issue Code Table'!C:C,MATCH(N:N,'Issue Code Table'!A:A,0)),IF(M18="Critical",6,IF(M18="Significant",5,IF(M18="Moderate",3,2))))</f>
        <v>4</v>
      </c>
    </row>
    <row r="19" spans="1:27" ht="93.75" customHeight="1" x14ac:dyDescent="0.35">
      <c r="A19" s="71" t="s">
        <v>311</v>
      </c>
      <c r="B19" s="43" t="s">
        <v>312</v>
      </c>
      <c r="C19" s="40" t="s">
        <v>313</v>
      </c>
      <c r="D19" s="121" t="s">
        <v>143</v>
      </c>
      <c r="E19" s="286" t="s">
        <v>314</v>
      </c>
      <c r="F19" s="122" t="s">
        <v>315</v>
      </c>
      <c r="G19" s="41" t="s">
        <v>316</v>
      </c>
      <c r="H19" s="41" t="s">
        <v>317</v>
      </c>
      <c r="I19" s="71"/>
      <c r="J19" s="24"/>
      <c r="K19" s="24" t="s">
        <v>318</v>
      </c>
      <c r="L19" s="71"/>
      <c r="M19" s="287" t="s">
        <v>287</v>
      </c>
      <c r="N19" s="71" t="s">
        <v>319</v>
      </c>
      <c r="O19" s="71" t="s">
        <v>320</v>
      </c>
      <c r="P19" s="82"/>
      <c r="Q19" s="72" t="s">
        <v>321</v>
      </c>
      <c r="R19" s="72" t="s">
        <v>322</v>
      </c>
      <c r="AA19" s="42">
        <f>IF(OR(J19="Fail",ISBLANK(J19)),INDEX('Issue Code Table'!C:C,MATCH(N:N,'Issue Code Table'!A:A,0)),IF(M19="Critical",6,IF(M19="Significant",5,IF(M19="Moderate",3,2))))</f>
        <v>4</v>
      </c>
    </row>
    <row r="20" spans="1:27" ht="99" customHeight="1" x14ac:dyDescent="0.35">
      <c r="A20" s="71" t="s">
        <v>323</v>
      </c>
      <c r="B20" s="43" t="s">
        <v>280</v>
      </c>
      <c r="C20" s="40" t="s">
        <v>281</v>
      </c>
      <c r="D20" s="121" t="s">
        <v>143</v>
      </c>
      <c r="E20" s="128" t="s">
        <v>324</v>
      </c>
      <c r="F20" s="122" t="s">
        <v>325</v>
      </c>
      <c r="G20" s="41" t="s">
        <v>326</v>
      </c>
      <c r="H20" s="41" t="s">
        <v>327</v>
      </c>
      <c r="I20" s="286"/>
      <c r="J20" s="24"/>
      <c r="K20" s="129" t="s">
        <v>328</v>
      </c>
      <c r="L20" s="71"/>
      <c r="M20" s="288" t="s">
        <v>162</v>
      </c>
      <c r="N20" s="71" t="s">
        <v>329</v>
      </c>
      <c r="O20" s="71" t="s">
        <v>330</v>
      </c>
      <c r="P20" s="82"/>
      <c r="Q20" s="72" t="s">
        <v>331</v>
      </c>
      <c r="R20" s="72" t="s">
        <v>332</v>
      </c>
      <c r="AA20" s="42">
        <f>IF(OR(J20="Fail",ISBLANK(J20)),INDEX('Issue Code Table'!C:C,MATCH(N:N,'Issue Code Table'!A:A,0)),IF(M20="Critical",6,IF(M20="Significant",5,IF(M20="Moderate",3,2))))</f>
        <v>5</v>
      </c>
    </row>
    <row r="21" spans="1:27" ht="77.25" customHeight="1" x14ac:dyDescent="0.35">
      <c r="A21" s="71" t="s">
        <v>333</v>
      </c>
      <c r="B21" s="125" t="s">
        <v>334</v>
      </c>
      <c r="C21" s="40" t="s">
        <v>335</v>
      </c>
      <c r="D21" s="121" t="s">
        <v>143</v>
      </c>
      <c r="E21" s="121" t="s">
        <v>336</v>
      </c>
      <c r="F21" s="122" t="s">
        <v>337</v>
      </c>
      <c r="G21" s="41" t="s">
        <v>338</v>
      </c>
      <c r="H21" s="41" t="s">
        <v>339</v>
      </c>
      <c r="I21" s="71"/>
      <c r="J21" s="24"/>
      <c r="K21" s="24" t="s">
        <v>340</v>
      </c>
      <c r="L21" s="71"/>
      <c r="M21" s="71" t="s">
        <v>287</v>
      </c>
      <c r="N21" s="71" t="s">
        <v>341</v>
      </c>
      <c r="O21" s="71" t="s">
        <v>342</v>
      </c>
      <c r="P21" s="82"/>
      <c r="Q21" s="72" t="s">
        <v>343</v>
      </c>
      <c r="R21" s="72" t="s">
        <v>344</v>
      </c>
      <c r="AA21" s="42">
        <f>IF(OR(J21="Fail",ISBLANK(J21)),INDEX('Issue Code Table'!C:C,MATCH(N:N,'Issue Code Table'!A:A,0)),IF(M21="Critical",6,IF(M21="Significant",5,IF(M21="Moderate",3,2))))</f>
        <v>3</v>
      </c>
    </row>
    <row r="22" spans="1:27" ht="81.75" customHeight="1" x14ac:dyDescent="0.35">
      <c r="A22" s="71" t="s">
        <v>345</v>
      </c>
      <c r="B22" s="125" t="s">
        <v>262</v>
      </c>
      <c r="C22" s="40" t="s">
        <v>263</v>
      </c>
      <c r="D22" s="121" t="s">
        <v>143</v>
      </c>
      <c r="E22" s="121" t="s">
        <v>346</v>
      </c>
      <c r="F22" s="122" t="s">
        <v>347</v>
      </c>
      <c r="G22" s="41" t="s">
        <v>348</v>
      </c>
      <c r="H22" s="41" t="s">
        <v>349</v>
      </c>
      <c r="I22" s="71"/>
      <c r="J22" s="24"/>
      <c r="K22" s="24" t="s">
        <v>350</v>
      </c>
      <c r="L22" s="71"/>
      <c r="M22" s="71" t="s">
        <v>287</v>
      </c>
      <c r="N22" s="71" t="s">
        <v>351</v>
      </c>
      <c r="O22" s="71" t="s">
        <v>352</v>
      </c>
      <c r="P22" s="82"/>
      <c r="Q22" s="72" t="s">
        <v>353</v>
      </c>
      <c r="R22" s="72" t="s">
        <v>354</v>
      </c>
      <c r="AA22" s="42">
        <f>IF(OR(J22="Fail",ISBLANK(J22)),INDEX('Issue Code Table'!C:C,MATCH(N:N,'Issue Code Table'!A:A,0)),IF(M22="Critical",6,IF(M22="Significant",5,IF(M22="Moderate",3,2))))</f>
        <v>4</v>
      </c>
    </row>
    <row r="23" spans="1:27" ht="99" customHeight="1" x14ac:dyDescent="0.35">
      <c r="A23" s="71" t="s">
        <v>355</v>
      </c>
      <c r="B23" s="130" t="s">
        <v>250</v>
      </c>
      <c r="C23" s="40" t="s">
        <v>251</v>
      </c>
      <c r="D23" s="121" t="s">
        <v>143</v>
      </c>
      <c r="E23" s="121" t="s">
        <v>356</v>
      </c>
      <c r="F23" s="122" t="s">
        <v>357</v>
      </c>
      <c r="G23" s="41" t="s">
        <v>358</v>
      </c>
      <c r="H23" s="41" t="s">
        <v>359</v>
      </c>
      <c r="I23" s="71"/>
      <c r="J23" s="24"/>
      <c r="K23" s="24" t="s">
        <v>360</v>
      </c>
      <c r="L23" s="71"/>
      <c r="M23" s="24" t="s">
        <v>162</v>
      </c>
      <c r="N23" s="71" t="s">
        <v>361</v>
      </c>
      <c r="O23" s="71" t="s">
        <v>362</v>
      </c>
      <c r="P23" s="82"/>
      <c r="Q23" s="72" t="s">
        <v>363</v>
      </c>
      <c r="R23" s="72" t="s">
        <v>364</v>
      </c>
      <c r="AA23" s="42">
        <f>IF(OR(J23="Fail",ISBLANK(J23)),INDEX('Issue Code Table'!C:C,MATCH(N:N,'Issue Code Table'!A:A,0)),IF(M23="Critical",6,IF(M23="Significant",5,IF(M23="Moderate",3,2))))</f>
        <v>6</v>
      </c>
    </row>
    <row r="24" spans="1:27" ht="114" customHeight="1" x14ac:dyDescent="0.35">
      <c r="A24" s="71" t="s">
        <v>365</v>
      </c>
      <c r="B24" s="125" t="s">
        <v>262</v>
      </c>
      <c r="C24" s="40" t="s">
        <v>263</v>
      </c>
      <c r="D24" s="121" t="s">
        <v>143</v>
      </c>
      <c r="E24" s="121" t="s">
        <v>366</v>
      </c>
      <c r="F24" s="122" t="s">
        <v>367</v>
      </c>
      <c r="G24" s="41" t="s">
        <v>368</v>
      </c>
      <c r="H24" s="41" t="s">
        <v>369</v>
      </c>
      <c r="I24" s="71"/>
      <c r="J24" s="24"/>
      <c r="K24" s="24" t="s">
        <v>370</v>
      </c>
      <c r="L24" s="71"/>
      <c r="M24" s="80" t="s">
        <v>162</v>
      </c>
      <c r="N24" s="80" t="s">
        <v>257</v>
      </c>
      <c r="O24" s="80" t="s">
        <v>258</v>
      </c>
      <c r="P24" s="82"/>
      <c r="Q24" s="72" t="s">
        <v>371</v>
      </c>
      <c r="R24" s="72" t="s">
        <v>372</v>
      </c>
      <c r="AA24" s="42">
        <f>IF(OR(J24="Fail",ISBLANK(J24)),INDEX('Issue Code Table'!C:C,MATCH(N:N,'Issue Code Table'!A:A,0)),IF(M24="Critical",6,IF(M24="Significant",5,IF(M24="Moderate",3,2))))</f>
        <v>6</v>
      </c>
    </row>
    <row r="25" spans="1:27" ht="127.5" customHeight="1" x14ac:dyDescent="0.35">
      <c r="A25" s="71" t="s">
        <v>373</v>
      </c>
      <c r="B25" s="125" t="s">
        <v>374</v>
      </c>
      <c r="C25" s="40" t="s">
        <v>375</v>
      </c>
      <c r="D25" s="121" t="s">
        <v>143</v>
      </c>
      <c r="E25" s="41" t="s">
        <v>376</v>
      </c>
      <c r="F25" s="122" t="s">
        <v>377</v>
      </c>
      <c r="G25" s="41" t="s">
        <v>378</v>
      </c>
      <c r="H25" s="41" t="s">
        <v>379</v>
      </c>
      <c r="I25" s="71"/>
      <c r="J25" s="24"/>
      <c r="K25" s="24" t="s">
        <v>380</v>
      </c>
      <c r="L25" s="71"/>
      <c r="M25" s="24" t="s">
        <v>162</v>
      </c>
      <c r="N25" s="71" t="s">
        <v>361</v>
      </c>
      <c r="O25" s="71" t="s">
        <v>362</v>
      </c>
      <c r="P25" s="82"/>
      <c r="Q25" s="72" t="s">
        <v>381</v>
      </c>
      <c r="R25" s="72" t="s">
        <v>382</v>
      </c>
      <c r="AA25" s="42">
        <f>IF(OR(J25="Fail",ISBLANK(J25)),INDEX('Issue Code Table'!C:C,MATCH(N:N,'Issue Code Table'!A:A,0)),IF(M25="Critical",6,IF(M25="Significant",5,IF(M25="Moderate",3,2))))</f>
        <v>6</v>
      </c>
    </row>
    <row r="26" spans="1:27" customFormat="1" ht="92.25" customHeight="1" x14ac:dyDescent="0.35">
      <c r="A26" s="71" t="s">
        <v>383</v>
      </c>
      <c r="B26" s="125" t="s">
        <v>384</v>
      </c>
      <c r="C26" s="40" t="s">
        <v>385</v>
      </c>
      <c r="D26" s="121" t="s">
        <v>143</v>
      </c>
      <c r="E26" s="131" t="s">
        <v>386</v>
      </c>
      <c r="F26" s="122" t="s">
        <v>387</v>
      </c>
      <c r="G26" s="41" t="s">
        <v>388</v>
      </c>
      <c r="H26" s="41" t="s">
        <v>389</v>
      </c>
      <c r="I26" s="24"/>
      <c r="J26" s="24"/>
      <c r="K26" s="24" t="s">
        <v>390</v>
      </c>
      <c r="L26" s="71"/>
      <c r="M26" s="80" t="s">
        <v>287</v>
      </c>
      <c r="N26" s="80" t="s">
        <v>391</v>
      </c>
      <c r="O26" s="80" t="s">
        <v>392</v>
      </c>
      <c r="P26" s="82"/>
      <c r="Q26" s="72" t="s">
        <v>393</v>
      </c>
      <c r="R26" s="72" t="s">
        <v>394</v>
      </c>
      <c r="X26" s="98"/>
      <c r="AA26" s="42">
        <f>IF(OR(J26="Fail",ISBLANK(J26)),INDEX('Issue Code Table'!C:C,MATCH(N:N,'Issue Code Table'!A:A,0)),IF(M26="Critical",6,IF(M26="Significant",5,IF(M26="Moderate",3,2))))</f>
        <v>4</v>
      </c>
    </row>
    <row r="27" spans="1:27" ht="77.25" customHeight="1" x14ac:dyDescent="0.35">
      <c r="A27" s="71" t="s">
        <v>395</v>
      </c>
      <c r="B27" s="125" t="s">
        <v>384</v>
      </c>
      <c r="C27" s="40" t="s">
        <v>385</v>
      </c>
      <c r="D27" s="121" t="s">
        <v>143</v>
      </c>
      <c r="E27" s="121" t="s">
        <v>396</v>
      </c>
      <c r="F27" s="122" t="s">
        <v>397</v>
      </c>
      <c r="G27" s="41" t="s">
        <v>398</v>
      </c>
      <c r="H27" s="41" t="s">
        <v>399</v>
      </c>
      <c r="I27" s="71"/>
      <c r="J27" s="24"/>
      <c r="K27" s="24" t="s">
        <v>400</v>
      </c>
      <c r="L27" s="71"/>
      <c r="M27" s="80" t="s">
        <v>287</v>
      </c>
      <c r="N27" s="80" t="s">
        <v>391</v>
      </c>
      <c r="O27" s="80" t="s">
        <v>392</v>
      </c>
      <c r="P27" s="82"/>
      <c r="Q27" s="72" t="s">
        <v>401</v>
      </c>
      <c r="R27" s="72" t="s">
        <v>402</v>
      </c>
      <c r="X27" s="99"/>
      <c r="AA27" s="42">
        <f>IF(OR(J27="Fail",ISBLANK(J27)),INDEX('Issue Code Table'!C:C,MATCH(N:N,'Issue Code Table'!A:A,0)),IF(M27="Critical",6,IF(M27="Significant",5,IF(M27="Moderate",3,2))))</f>
        <v>4</v>
      </c>
    </row>
    <row r="28" spans="1:27" ht="68.25" customHeight="1" x14ac:dyDescent="0.35">
      <c r="A28" s="71" t="s">
        <v>403</v>
      </c>
      <c r="B28" s="40" t="s">
        <v>280</v>
      </c>
      <c r="C28" s="40" t="s">
        <v>281</v>
      </c>
      <c r="D28" s="121" t="s">
        <v>143</v>
      </c>
      <c r="E28" s="121" t="s">
        <v>404</v>
      </c>
      <c r="F28" s="122" t="s">
        <v>405</v>
      </c>
      <c r="G28" s="41" t="s">
        <v>406</v>
      </c>
      <c r="H28" s="41" t="s">
        <v>407</v>
      </c>
      <c r="I28" s="71"/>
      <c r="J28" s="24"/>
      <c r="K28" s="24" t="s">
        <v>408</v>
      </c>
      <c r="L28" s="71"/>
      <c r="M28" s="71" t="s">
        <v>162</v>
      </c>
      <c r="N28" s="71" t="s">
        <v>409</v>
      </c>
      <c r="O28" s="71" t="s">
        <v>410</v>
      </c>
      <c r="P28" s="82"/>
      <c r="Q28" s="72" t="s">
        <v>411</v>
      </c>
      <c r="R28" s="72" t="s">
        <v>412</v>
      </c>
      <c r="X28" s="99"/>
      <c r="AA28" s="42">
        <f>IF(OR(J28="Fail",ISBLANK(J28)),INDEX('Issue Code Table'!C:C,MATCH(N:N,'Issue Code Table'!A:A,0)),IF(M28="Critical",6,IF(M28="Significant",5,IF(M28="Moderate",3,2))))</f>
        <v>5</v>
      </c>
    </row>
    <row r="29" spans="1:27" ht="135.75" customHeight="1" x14ac:dyDescent="0.35">
      <c r="A29" s="71" t="s">
        <v>413</v>
      </c>
      <c r="B29" s="41" t="s">
        <v>414</v>
      </c>
      <c r="C29" s="40" t="s">
        <v>415</v>
      </c>
      <c r="D29" s="121" t="s">
        <v>143</v>
      </c>
      <c r="E29" s="121" t="s">
        <v>416</v>
      </c>
      <c r="F29" s="122" t="s">
        <v>417</v>
      </c>
      <c r="G29" s="41" t="s">
        <v>418</v>
      </c>
      <c r="H29" s="41" t="s">
        <v>419</v>
      </c>
      <c r="I29" s="71"/>
      <c r="J29" s="24"/>
      <c r="K29" s="24" t="s">
        <v>420</v>
      </c>
      <c r="L29" s="71"/>
      <c r="M29" s="71" t="s">
        <v>162</v>
      </c>
      <c r="N29" s="80" t="s">
        <v>409</v>
      </c>
      <c r="O29" s="80" t="s">
        <v>410</v>
      </c>
      <c r="P29" s="82"/>
      <c r="Q29" s="72" t="s">
        <v>421</v>
      </c>
      <c r="R29" s="72" t="s">
        <v>422</v>
      </c>
      <c r="X29" s="99"/>
      <c r="AA29" s="42">
        <f>IF(OR(J29="Fail",ISBLANK(J29)),INDEX('Issue Code Table'!C:C,MATCH(N:N,'Issue Code Table'!A:A,0)),IF(M29="Critical",6,IF(M29="Significant",5,IF(M29="Moderate",3,2))))</f>
        <v>5</v>
      </c>
    </row>
    <row r="30" spans="1:27" ht="142.5" customHeight="1" x14ac:dyDescent="0.35">
      <c r="A30" s="71" t="s">
        <v>423</v>
      </c>
      <c r="B30" s="125" t="s">
        <v>312</v>
      </c>
      <c r="C30" s="40" t="s">
        <v>313</v>
      </c>
      <c r="D30" s="121" t="s">
        <v>143</v>
      </c>
      <c r="E30" s="286" t="s">
        <v>424</v>
      </c>
      <c r="F30" s="122" t="s">
        <v>425</v>
      </c>
      <c r="G30" s="41" t="s">
        <v>426</v>
      </c>
      <c r="H30" s="41" t="s">
        <v>427</v>
      </c>
      <c r="I30" s="286"/>
      <c r="J30" s="24"/>
      <c r="K30" s="129" t="s">
        <v>428</v>
      </c>
      <c r="L30" s="71"/>
      <c r="M30" s="287" t="s">
        <v>287</v>
      </c>
      <c r="N30" s="71" t="s">
        <v>319</v>
      </c>
      <c r="O30" s="71" t="s">
        <v>320</v>
      </c>
      <c r="P30" s="82"/>
      <c r="Q30" s="72" t="s">
        <v>429</v>
      </c>
      <c r="R30" s="72" t="s">
        <v>430</v>
      </c>
      <c r="S30"/>
      <c r="X30" s="132"/>
      <c r="AA30" s="42">
        <f>IF(OR(J30="Fail",ISBLANK(J30)),INDEX('Issue Code Table'!C:C,MATCH(N:N,'Issue Code Table'!A:A,0)),IF(M30="Critical",6,IF(M30="Significant",5,IF(M30="Moderate",3,2))))</f>
        <v>4</v>
      </c>
    </row>
    <row r="31" spans="1:27" customFormat="1" ht="117.75" customHeight="1" x14ac:dyDescent="0.35">
      <c r="A31" s="71" t="s">
        <v>431</v>
      </c>
      <c r="B31" s="125" t="s">
        <v>384</v>
      </c>
      <c r="C31" s="40" t="s">
        <v>385</v>
      </c>
      <c r="D31" s="121" t="s">
        <v>143</v>
      </c>
      <c r="E31" s="332" t="s">
        <v>432</v>
      </c>
      <c r="F31" s="122" t="s">
        <v>433</v>
      </c>
      <c r="G31" s="41" t="s">
        <v>434</v>
      </c>
      <c r="H31" s="41" t="s">
        <v>435</v>
      </c>
      <c r="I31" s="122"/>
      <c r="J31" s="24"/>
      <c r="K31" s="129" t="s">
        <v>436</v>
      </c>
      <c r="L31" s="71"/>
      <c r="M31" s="285" t="s">
        <v>162</v>
      </c>
      <c r="N31" s="71" t="s">
        <v>437</v>
      </c>
      <c r="O31" s="133" t="s">
        <v>438</v>
      </c>
      <c r="P31" s="82"/>
      <c r="Q31" s="72" t="s">
        <v>439</v>
      </c>
      <c r="R31" s="72" t="s">
        <v>440</v>
      </c>
      <c r="X31" s="132"/>
      <c r="AA31" s="42">
        <f>IF(OR(J31="Fail",ISBLANK(J31)),INDEX('Issue Code Table'!C:C,MATCH(N:N,'Issue Code Table'!A:A,0)),IF(M31="Critical",6,IF(M31="Significant",5,IF(M31="Moderate",3,2))))</f>
        <v>5</v>
      </c>
    </row>
    <row r="32" spans="1:27" ht="200.15" customHeight="1" x14ac:dyDescent="0.35">
      <c r="A32" s="71" t="s">
        <v>441</v>
      </c>
      <c r="B32" s="41" t="s">
        <v>414</v>
      </c>
      <c r="C32" s="40" t="s">
        <v>415</v>
      </c>
      <c r="D32" s="121" t="s">
        <v>143</v>
      </c>
      <c r="E32" s="121" t="s">
        <v>442</v>
      </c>
      <c r="F32" s="122" t="s">
        <v>443</v>
      </c>
      <c r="G32" s="41" t="s">
        <v>444</v>
      </c>
      <c r="H32" s="41" t="s">
        <v>445</v>
      </c>
      <c r="I32" s="71"/>
      <c r="J32" s="24"/>
      <c r="K32" s="24" t="s">
        <v>446</v>
      </c>
      <c r="L32" s="71"/>
      <c r="M32" s="43" t="s">
        <v>287</v>
      </c>
      <c r="N32" s="79" t="s">
        <v>447</v>
      </c>
      <c r="O32" s="134" t="s">
        <v>448</v>
      </c>
      <c r="P32" s="82"/>
      <c r="Q32" s="72" t="s">
        <v>449</v>
      </c>
      <c r="R32" s="72" t="s">
        <v>450</v>
      </c>
      <c r="X32" s="99"/>
      <c r="AA32" s="42">
        <f>IF(OR(J32="Fail",ISBLANK(J32)),INDEX('Issue Code Table'!C:C,MATCH(N:N,'Issue Code Table'!A:A,0)),IF(M32="Critical",6,IF(M32="Significant",5,IF(M32="Moderate",3,2))))</f>
        <v>4</v>
      </c>
    </row>
    <row r="33" spans="1:27" ht="123" customHeight="1" x14ac:dyDescent="0.35">
      <c r="A33" s="71" t="s">
        <v>451</v>
      </c>
      <c r="B33" s="130" t="s">
        <v>452</v>
      </c>
      <c r="C33" s="40" t="s">
        <v>453</v>
      </c>
      <c r="D33" s="121" t="s">
        <v>143</v>
      </c>
      <c r="E33" s="289" t="s">
        <v>454</v>
      </c>
      <c r="F33" s="122" t="s">
        <v>455</v>
      </c>
      <c r="G33" s="41" t="s">
        <v>456</v>
      </c>
      <c r="H33" s="41" t="s">
        <v>457</v>
      </c>
      <c r="I33" s="71"/>
      <c r="J33" s="24"/>
      <c r="K33" s="24" t="s">
        <v>458</v>
      </c>
      <c r="L33" s="71"/>
      <c r="M33" s="288" t="s">
        <v>162</v>
      </c>
      <c r="N33" s="71" t="s">
        <v>459</v>
      </c>
      <c r="O33" s="133" t="s">
        <v>460</v>
      </c>
      <c r="P33" s="82"/>
      <c r="Q33" s="72" t="s">
        <v>461</v>
      </c>
      <c r="R33" s="72" t="s">
        <v>462</v>
      </c>
      <c r="X33" s="99"/>
      <c r="AA33" s="42">
        <f>IF(OR(J33="Fail",ISBLANK(J33)),INDEX('Issue Code Table'!C:C,MATCH(N:N,'Issue Code Table'!A:A,0)),IF(M33="Critical",6,IF(M33="Significant",5,IF(M33="Moderate",3,2))))</f>
        <v>6</v>
      </c>
    </row>
    <row r="34" spans="1:27" ht="123.75" customHeight="1" x14ac:dyDescent="0.35">
      <c r="A34" s="71" t="s">
        <v>463</v>
      </c>
      <c r="B34" s="40" t="s">
        <v>280</v>
      </c>
      <c r="C34" s="40" t="s">
        <v>281</v>
      </c>
      <c r="D34" s="121" t="s">
        <v>143</v>
      </c>
      <c r="E34" s="121" t="s">
        <v>464</v>
      </c>
      <c r="F34" s="122" t="s">
        <v>465</v>
      </c>
      <c r="G34" s="41" t="s">
        <v>466</v>
      </c>
      <c r="H34" s="41" t="s">
        <v>467</v>
      </c>
      <c r="I34" s="71"/>
      <c r="J34" s="24"/>
      <c r="K34" s="24" t="s">
        <v>468</v>
      </c>
      <c r="L34" s="71"/>
      <c r="M34" s="71" t="s">
        <v>287</v>
      </c>
      <c r="N34" s="71" t="s">
        <v>288</v>
      </c>
      <c r="O34" s="71" t="s">
        <v>289</v>
      </c>
      <c r="P34" s="82"/>
      <c r="Q34" s="72" t="s">
        <v>469</v>
      </c>
      <c r="R34" s="72" t="s">
        <v>470</v>
      </c>
      <c r="X34" s="99"/>
      <c r="AA34" s="42">
        <f>IF(OR(J34="Fail",ISBLANK(J34)),INDEX('Issue Code Table'!C:C,MATCH(N:N,'Issue Code Table'!A:A,0)),IF(M34="Critical",6,IF(M34="Significant",5,IF(M34="Moderate",3,2))))</f>
        <v>4</v>
      </c>
    </row>
    <row r="35" spans="1:27" ht="123.75" customHeight="1" x14ac:dyDescent="0.35">
      <c r="A35" s="71" t="s">
        <v>471</v>
      </c>
      <c r="B35" s="125" t="s">
        <v>472</v>
      </c>
      <c r="C35" s="40" t="s">
        <v>473</v>
      </c>
      <c r="D35" s="121" t="s">
        <v>143</v>
      </c>
      <c r="E35" s="121" t="s">
        <v>474</v>
      </c>
      <c r="F35" s="122" t="s">
        <v>475</v>
      </c>
      <c r="G35" s="41" t="s">
        <v>476</v>
      </c>
      <c r="H35" s="41" t="s">
        <v>477</v>
      </c>
      <c r="I35" s="71"/>
      <c r="J35" s="24"/>
      <c r="K35" s="24" t="s">
        <v>478</v>
      </c>
      <c r="L35" s="71"/>
      <c r="M35" s="71" t="s">
        <v>287</v>
      </c>
      <c r="N35" s="71" t="s">
        <v>288</v>
      </c>
      <c r="O35" s="71" t="s">
        <v>289</v>
      </c>
      <c r="P35" s="82"/>
      <c r="Q35" s="72" t="s">
        <v>479</v>
      </c>
      <c r="R35" s="72" t="s">
        <v>480</v>
      </c>
      <c r="X35" s="99"/>
      <c r="AA35" s="42">
        <f>IF(OR(J35="Fail",ISBLANK(J35)),INDEX('Issue Code Table'!C:C,MATCH(N:N,'Issue Code Table'!A:A,0)),IF(M35="Critical",6,IF(M35="Significant",5,IF(M35="Moderate",3,2))))</f>
        <v>4</v>
      </c>
    </row>
    <row r="36" spans="1:27" customFormat="1" ht="121.5" customHeight="1" x14ac:dyDescent="0.35">
      <c r="A36" s="71" t="s">
        <v>481</v>
      </c>
      <c r="B36" s="125" t="s">
        <v>262</v>
      </c>
      <c r="C36" s="40" t="s">
        <v>263</v>
      </c>
      <c r="D36" s="121" t="s">
        <v>143</v>
      </c>
      <c r="E36" s="121" t="s">
        <v>482</v>
      </c>
      <c r="F36" s="122" t="s">
        <v>483</v>
      </c>
      <c r="G36" s="41" t="s">
        <v>484</v>
      </c>
      <c r="H36" s="41" t="s">
        <v>485</v>
      </c>
      <c r="I36" s="24"/>
      <c r="J36" s="24"/>
      <c r="K36" s="24" t="s">
        <v>486</v>
      </c>
      <c r="L36" s="71"/>
      <c r="M36" s="80" t="s">
        <v>162</v>
      </c>
      <c r="N36" s="80" t="s">
        <v>257</v>
      </c>
      <c r="O36" s="80" t="s">
        <v>258</v>
      </c>
      <c r="P36" s="82"/>
      <c r="Q36" s="72" t="s">
        <v>487</v>
      </c>
      <c r="R36" s="72" t="s">
        <v>488</v>
      </c>
      <c r="AA36" s="42">
        <f>IF(OR(J36="Fail",ISBLANK(J36)),INDEX('Issue Code Table'!C:C,MATCH(N:N,'Issue Code Table'!A:A,0)),IF(M36="Critical",6,IF(M36="Significant",5,IF(M36="Moderate",3,2))))</f>
        <v>6</v>
      </c>
    </row>
    <row r="37" spans="1:27" ht="108.75" customHeight="1" x14ac:dyDescent="0.35">
      <c r="A37" s="71" t="s">
        <v>489</v>
      </c>
      <c r="B37" s="125" t="s">
        <v>384</v>
      </c>
      <c r="C37" s="126" t="s">
        <v>385</v>
      </c>
      <c r="D37" s="121" t="s">
        <v>143</v>
      </c>
      <c r="E37" s="121" t="s">
        <v>490</v>
      </c>
      <c r="F37" s="122" t="s">
        <v>491</v>
      </c>
      <c r="G37" s="41" t="s">
        <v>492</v>
      </c>
      <c r="H37" s="41" t="s">
        <v>493</v>
      </c>
      <c r="I37" s="71"/>
      <c r="J37" s="24"/>
      <c r="K37" s="24" t="s">
        <v>494</v>
      </c>
      <c r="L37" s="71"/>
      <c r="M37" s="71" t="s">
        <v>287</v>
      </c>
      <c r="N37" s="71" t="s">
        <v>351</v>
      </c>
      <c r="O37" s="71" t="s">
        <v>352</v>
      </c>
      <c r="P37" s="82"/>
      <c r="Q37" s="72" t="s">
        <v>495</v>
      </c>
      <c r="R37" s="72" t="s">
        <v>496</v>
      </c>
      <c r="AA37" s="42">
        <f>IF(OR(J37="Fail",ISBLANK(J37)),INDEX('Issue Code Table'!C:C,MATCH(N:N,'Issue Code Table'!A:A,0)),IF(M37="Critical",6,IF(M37="Significant",5,IF(M37="Moderate",3,2))))</f>
        <v>4</v>
      </c>
    </row>
    <row r="38" spans="1:27" customFormat="1" ht="153.75" customHeight="1" x14ac:dyDescent="0.35">
      <c r="A38" s="71" t="s">
        <v>497</v>
      </c>
      <c r="B38" s="125" t="s">
        <v>262</v>
      </c>
      <c r="C38" s="126" t="s">
        <v>263</v>
      </c>
      <c r="D38" s="121" t="s">
        <v>143</v>
      </c>
      <c r="E38" s="71" t="s">
        <v>498</v>
      </c>
      <c r="F38" s="122" t="s">
        <v>499</v>
      </c>
      <c r="G38" s="41" t="s">
        <v>500</v>
      </c>
      <c r="H38" s="41" t="s">
        <v>501</v>
      </c>
      <c r="I38" s="24"/>
      <c r="J38" s="24"/>
      <c r="K38" s="24" t="s">
        <v>502</v>
      </c>
      <c r="L38" s="71"/>
      <c r="M38" s="71" t="s">
        <v>287</v>
      </c>
      <c r="N38" s="71" t="s">
        <v>351</v>
      </c>
      <c r="O38" s="71" t="s">
        <v>352</v>
      </c>
      <c r="P38" s="82"/>
      <c r="Q38" s="72" t="s">
        <v>503</v>
      </c>
      <c r="R38" s="72" t="s">
        <v>504</v>
      </c>
      <c r="AA38" s="42">
        <f>IF(OR(J38="Fail",ISBLANK(J38)),INDEX('Issue Code Table'!C:C,MATCH(N:N,'Issue Code Table'!A:A,0)),IF(M38="Critical",6,IF(M38="Significant",5,IF(M38="Moderate",3,2))))</f>
        <v>4</v>
      </c>
    </row>
    <row r="39" spans="1:27" ht="132" customHeight="1" x14ac:dyDescent="0.35">
      <c r="A39" s="71" t="s">
        <v>505</v>
      </c>
      <c r="B39" s="125" t="s">
        <v>384</v>
      </c>
      <c r="C39" s="126" t="s">
        <v>385</v>
      </c>
      <c r="D39" s="121" t="s">
        <v>143</v>
      </c>
      <c r="E39" s="121" t="s">
        <v>506</v>
      </c>
      <c r="F39" s="122" t="s">
        <v>507</v>
      </c>
      <c r="G39" s="41" t="s">
        <v>508</v>
      </c>
      <c r="H39" s="41" t="s">
        <v>509</v>
      </c>
      <c r="I39" s="71"/>
      <c r="J39" s="24"/>
      <c r="K39" s="24" t="s">
        <v>510</v>
      </c>
      <c r="L39" s="71"/>
      <c r="M39" s="71" t="s">
        <v>287</v>
      </c>
      <c r="N39" s="71" t="s">
        <v>351</v>
      </c>
      <c r="O39" s="71" t="s">
        <v>352</v>
      </c>
      <c r="P39" s="82"/>
      <c r="Q39" s="72" t="s">
        <v>511</v>
      </c>
      <c r="R39" s="72" t="s">
        <v>506</v>
      </c>
      <c r="AA39" s="42">
        <f>IF(OR(J39="Fail",ISBLANK(J39)),INDEX('Issue Code Table'!C:C,MATCH(N:N,'Issue Code Table'!A:A,0)),IF(M39="Critical",6,IF(M39="Significant",5,IF(M39="Moderate",3,2))))</f>
        <v>4</v>
      </c>
    </row>
    <row r="40" spans="1:27" ht="85.5" customHeight="1" x14ac:dyDescent="0.35">
      <c r="A40" s="71" t="s">
        <v>512</v>
      </c>
      <c r="B40" s="125" t="s">
        <v>262</v>
      </c>
      <c r="C40" s="126" t="s">
        <v>263</v>
      </c>
      <c r="D40" s="121" t="s">
        <v>143</v>
      </c>
      <c r="E40" s="121" t="s">
        <v>513</v>
      </c>
      <c r="F40" s="122" t="s">
        <v>514</v>
      </c>
      <c r="G40" s="41" t="s">
        <v>515</v>
      </c>
      <c r="H40" s="41" t="s">
        <v>516</v>
      </c>
      <c r="I40" s="71"/>
      <c r="J40" s="24"/>
      <c r="K40" s="24" t="s">
        <v>517</v>
      </c>
      <c r="L40" s="71"/>
      <c r="M40" s="71" t="s">
        <v>287</v>
      </c>
      <c r="N40" s="71" t="s">
        <v>351</v>
      </c>
      <c r="O40" s="71" t="s">
        <v>352</v>
      </c>
      <c r="P40" s="82"/>
      <c r="Q40" s="72" t="s">
        <v>518</v>
      </c>
      <c r="R40" s="72" t="s">
        <v>519</v>
      </c>
      <c r="AA40" s="42">
        <f>IF(OR(J40="Fail",ISBLANK(J40)),INDEX('Issue Code Table'!C:C,MATCH(N:N,'Issue Code Table'!A:A,0)),IF(M40="Critical",6,IF(M40="Significant",5,IF(M40="Moderate",3,2))))</f>
        <v>4</v>
      </c>
    </row>
    <row r="41" spans="1:27" customFormat="1" ht="133.5" customHeight="1" x14ac:dyDescent="0.35">
      <c r="A41" s="71" t="s">
        <v>520</v>
      </c>
      <c r="B41" s="125" t="s">
        <v>384</v>
      </c>
      <c r="C41" s="126" t="s">
        <v>385</v>
      </c>
      <c r="D41" s="121" t="s">
        <v>143</v>
      </c>
      <c r="E41" s="131" t="s">
        <v>521</v>
      </c>
      <c r="F41" s="122" t="s">
        <v>522</v>
      </c>
      <c r="G41" s="41" t="s">
        <v>523</v>
      </c>
      <c r="H41" s="41" t="s">
        <v>524</v>
      </c>
      <c r="I41" s="24"/>
      <c r="J41" s="24"/>
      <c r="K41" s="24" t="s">
        <v>524</v>
      </c>
      <c r="L41" s="71"/>
      <c r="M41" s="71" t="s">
        <v>287</v>
      </c>
      <c r="N41" s="71" t="s">
        <v>351</v>
      </c>
      <c r="O41" s="71" t="s">
        <v>352</v>
      </c>
      <c r="P41" s="82"/>
      <c r="Q41" s="72" t="s">
        <v>525</v>
      </c>
      <c r="R41" s="72" t="s">
        <v>526</v>
      </c>
      <c r="AA41" s="42">
        <f>IF(OR(J41="Fail",ISBLANK(J41)),INDEX('Issue Code Table'!C:C,MATCH(N:N,'Issue Code Table'!A:A,0)),IF(M41="Critical",6,IF(M41="Significant",5,IF(M41="Moderate",3,2))))</f>
        <v>4</v>
      </c>
    </row>
    <row r="42" spans="1:27" ht="102.75" customHeight="1" x14ac:dyDescent="0.35">
      <c r="A42" s="71" t="s">
        <v>527</v>
      </c>
      <c r="B42" s="40" t="s">
        <v>280</v>
      </c>
      <c r="C42" s="127" t="s">
        <v>281</v>
      </c>
      <c r="D42" s="121" t="s">
        <v>143</v>
      </c>
      <c r="E42" s="121" t="s">
        <v>528</v>
      </c>
      <c r="F42" s="122" t="s">
        <v>529</v>
      </c>
      <c r="G42" s="41" t="s">
        <v>530</v>
      </c>
      <c r="H42" s="41" t="s">
        <v>531</v>
      </c>
      <c r="I42" s="71"/>
      <c r="J42" s="24"/>
      <c r="K42" s="24" t="s">
        <v>532</v>
      </c>
      <c r="L42" s="71"/>
      <c r="M42" s="71" t="s">
        <v>287</v>
      </c>
      <c r="N42" s="71" t="s">
        <v>288</v>
      </c>
      <c r="O42" s="71" t="s">
        <v>289</v>
      </c>
      <c r="P42" s="82"/>
      <c r="Q42" s="72" t="s">
        <v>533</v>
      </c>
      <c r="R42" s="72" t="s">
        <v>534</v>
      </c>
      <c r="AA42" s="42">
        <f>IF(OR(J42="Fail",ISBLANK(J42)),INDEX('Issue Code Table'!C:C,MATCH(N:N,'Issue Code Table'!A:A,0)),IF(M42="Critical",6,IF(M42="Significant",5,IF(M42="Moderate",3,2))))</f>
        <v>4</v>
      </c>
    </row>
    <row r="43" spans="1:27" ht="123" customHeight="1" x14ac:dyDescent="0.35">
      <c r="A43" s="71" t="s">
        <v>535</v>
      </c>
      <c r="B43" s="125" t="s">
        <v>262</v>
      </c>
      <c r="C43" s="126" t="s">
        <v>263</v>
      </c>
      <c r="D43" s="121" t="s">
        <v>143</v>
      </c>
      <c r="E43" s="121" t="s">
        <v>536</v>
      </c>
      <c r="F43" s="122" t="s">
        <v>537</v>
      </c>
      <c r="G43" s="41" t="s">
        <v>538</v>
      </c>
      <c r="H43" s="41" t="s">
        <v>539</v>
      </c>
      <c r="I43" s="71"/>
      <c r="J43" s="24"/>
      <c r="K43" s="24" t="s">
        <v>540</v>
      </c>
      <c r="L43" s="71"/>
      <c r="M43" s="71" t="s">
        <v>287</v>
      </c>
      <c r="N43" s="71" t="s">
        <v>351</v>
      </c>
      <c r="O43" s="71" t="s">
        <v>352</v>
      </c>
      <c r="P43" s="82"/>
      <c r="Q43" s="72" t="s">
        <v>541</v>
      </c>
      <c r="R43" s="72" t="s">
        <v>542</v>
      </c>
      <c r="AA43" s="42">
        <f>IF(OR(J43="Fail",ISBLANK(J43)),INDEX('Issue Code Table'!C:C,MATCH(N:N,'Issue Code Table'!A:A,0)),IF(M43="Critical",6,IF(M43="Significant",5,IF(M43="Moderate",3,2))))</f>
        <v>4</v>
      </c>
    </row>
    <row r="44" spans="1:27" ht="151.5" customHeight="1" x14ac:dyDescent="0.35">
      <c r="A44" s="71" t="s">
        <v>543</v>
      </c>
      <c r="B44" s="125" t="s">
        <v>262</v>
      </c>
      <c r="C44" s="126" t="s">
        <v>263</v>
      </c>
      <c r="D44" s="121" t="s">
        <v>143</v>
      </c>
      <c r="E44" s="121" t="s">
        <v>544</v>
      </c>
      <c r="F44" s="122" t="s">
        <v>545</v>
      </c>
      <c r="G44" s="41" t="s">
        <v>546</v>
      </c>
      <c r="H44" s="41" t="s">
        <v>547</v>
      </c>
      <c r="I44" s="71"/>
      <c r="J44" s="24"/>
      <c r="K44" s="24" t="s">
        <v>548</v>
      </c>
      <c r="L44" s="71"/>
      <c r="M44" s="71" t="s">
        <v>287</v>
      </c>
      <c r="N44" s="71" t="s">
        <v>351</v>
      </c>
      <c r="O44" s="71" t="s">
        <v>352</v>
      </c>
      <c r="P44" s="82"/>
      <c r="Q44" s="72" t="s">
        <v>549</v>
      </c>
      <c r="R44" s="72" t="s">
        <v>550</v>
      </c>
      <c r="AA44" s="42">
        <f>IF(OR(J44="Fail",ISBLANK(J44)),INDEX('Issue Code Table'!C:C,MATCH(N:N,'Issue Code Table'!A:A,0)),IF(M44="Critical",6,IF(M44="Significant",5,IF(M44="Moderate",3,2))))</f>
        <v>4</v>
      </c>
    </row>
    <row r="45" spans="1:27" customFormat="1" ht="103.5" customHeight="1" x14ac:dyDescent="0.35">
      <c r="A45" s="71" t="s">
        <v>551</v>
      </c>
      <c r="B45" s="125" t="s">
        <v>280</v>
      </c>
      <c r="C45" s="126" t="s">
        <v>281</v>
      </c>
      <c r="D45" s="121" t="s">
        <v>143</v>
      </c>
      <c r="E45" s="121" t="s">
        <v>552</v>
      </c>
      <c r="F45" s="122" t="s">
        <v>553</v>
      </c>
      <c r="G45" s="41" t="s">
        <v>554</v>
      </c>
      <c r="H45" s="41" t="s">
        <v>555</v>
      </c>
      <c r="I45" s="24"/>
      <c r="J45" s="24"/>
      <c r="K45" s="24" t="s">
        <v>556</v>
      </c>
      <c r="L45" s="71"/>
      <c r="M45" s="71" t="s">
        <v>287</v>
      </c>
      <c r="N45" s="71" t="s">
        <v>288</v>
      </c>
      <c r="O45" s="71" t="s">
        <v>289</v>
      </c>
      <c r="P45" s="82"/>
      <c r="Q45" s="72" t="s">
        <v>557</v>
      </c>
      <c r="R45" s="72" t="s">
        <v>558</v>
      </c>
      <c r="AA45" s="42">
        <f>IF(OR(J45="Fail",ISBLANK(J45)),INDEX('Issue Code Table'!C:C,MATCH(N:N,'Issue Code Table'!A:A,0)),IF(M45="Critical",6,IF(M45="Significant",5,IF(M45="Moderate",3,2))))</f>
        <v>4</v>
      </c>
    </row>
    <row r="46" spans="1:27" ht="151.5" customHeight="1" x14ac:dyDescent="0.35">
      <c r="A46" s="71" t="s">
        <v>559</v>
      </c>
      <c r="B46" s="289" t="s">
        <v>560</v>
      </c>
      <c r="C46" s="289" t="s">
        <v>561</v>
      </c>
      <c r="D46" s="289" t="s">
        <v>211</v>
      </c>
      <c r="E46" s="121" t="s">
        <v>562</v>
      </c>
      <c r="F46" s="122" t="s">
        <v>563</v>
      </c>
      <c r="G46" s="41" t="s">
        <v>564</v>
      </c>
      <c r="H46" s="41" t="s">
        <v>565</v>
      </c>
      <c r="I46" s="71"/>
      <c r="J46" s="24"/>
      <c r="K46" s="24" t="s">
        <v>566</v>
      </c>
      <c r="L46" s="71"/>
      <c r="M46" s="288" t="s">
        <v>287</v>
      </c>
      <c r="N46" s="71" t="s">
        <v>567</v>
      </c>
      <c r="O46" s="95" t="s">
        <v>568</v>
      </c>
      <c r="P46" s="82"/>
      <c r="Q46" s="72"/>
      <c r="R46" s="72" t="s">
        <v>569</v>
      </c>
      <c r="AA46" s="42" t="e">
        <f>IF(OR(J46="Fail",ISBLANK(J46)),INDEX('Issue Code Table'!C:C,MATCH(N:N,'Issue Code Table'!A:A,0)),IF(M46="Critical",6,IF(M46="Significant",5,IF(M46="Moderate",3,2))))</f>
        <v>#N/A</v>
      </c>
    </row>
    <row r="47" spans="1:27" ht="151.5" customHeight="1" x14ac:dyDescent="0.35">
      <c r="A47" s="71" t="s">
        <v>570</v>
      </c>
      <c r="B47" s="130" t="s">
        <v>280</v>
      </c>
      <c r="C47" s="130" t="s">
        <v>281</v>
      </c>
      <c r="D47" s="121" t="s">
        <v>211</v>
      </c>
      <c r="E47" s="121" t="s">
        <v>571</v>
      </c>
      <c r="F47" s="122" t="s">
        <v>572</v>
      </c>
      <c r="G47" s="41" t="s">
        <v>573</v>
      </c>
      <c r="H47" s="41" t="s">
        <v>574</v>
      </c>
      <c r="I47" s="71"/>
      <c r="J47" s="24"/>
      <c r="K47" s="24" t="s">
        <v>575</v>
      </c>
      <c r="L47" s="71"/>
      <c r="M47" s="71" t="s">
        <v>287</v>
      </c>
      <c r="N47" s="71" t="s">
        <v>288</v>
      </c>
      <c r="O47" s="71" t="s">
        <v>289</v>
      </c>
      <c r="P47" s="82"/>
      <c r="Q47" s="72"/>
      <c r="R47" s="72" t="s">
        <v>576</v>
      </c>
      <c r="AA47" s="42">
        <f>IF(OR(J47="Fail",ISBLANK(J47)),INDEX('Issue Code Table'!C:C,MATCH(N:N,'Issue Code Table'!A:A,0)),IF(M47="Critical",6,IF(M47="Significant",5,IF(M47="Moderate",3,2))))</f>
        <v>4</v>
      </c>
    </row>
    <row r="48" spans="1:27" ht="151.5" customHeight="1" x14ac:dyDescent="0.35">
      <c r="A48" s="71" t="s">
        <v>577</v>
      </c>
      <c r="B48" s="130" t="s">
        <v>578</v>
      </c>
      <c r="C48" s="130" t="s">
        <v>579</v>
      </c>
      <c r="D48" s="121" t="s">
        <v>143</v>
      </c>
      <c r="E48" s="121" t="s">
        <v>580</v>
      </c>
      <c r="F48" s="122" t="s">
        <v>581</v>
      </c>
      <c r="G48" s="41" t="s">
        <v>582</v>
      </c>
      <c r="H48" s="41" t="s">
        <v>583</v>
      </c>
      <c r="I48" s="71"/>
      <c r="J48" s="24"/>
      <c r="K48" s="24" t="s">
        <v>584</v>
      </c>
      <c r="L48" s="71"/>
      <c r="M48" s="71" t="s">
        <v>585</v>
      </c>
      <c r="N48" s="71" t="s">
        <v>586</v>
      </c>
      <c r="O48" s="71" t="s">
        <v>587</v>
      </c>
      <c r="P48" s="82"/>
      <c r="Q48" s="72"/>
      <c r="R48" s="72" t="s">
        <v>588</v>
      </c>
      <c r="AA48" s="42" t="e">
        <f>IF(OR(J48="Fail",ISBLANK(J48)),INDEX('Issue Code Table'!C:C,MATCH(N:N,'Issue Code Table'!A:A,0)),IF(M48="Critical",6,IF(M48="Significant",5,IF(M48="Moderate",3,2))))</f>
        <v>#N/A</v>
      </c>
    </row>
    <row r="49" spans="1:27" ht="151.5" customHeight="1" x14ac:dyDescent="0.35">
      <c r="A49" s="71" t="s">
        <v>589</v>
      </c>
      <c r="B49" s="41" t="s">
        <v>590</v>
      </c>
      <c r="C49" s="41" t="s">
        <v>591</v>
      </c>
      <c r="D49" s="121" t="s">
        <v>211</v>
      </c>
      <c r="E49" s="24" t="s">
        <v>592</v>
      </c>
      <c r="F49" s="122" t="s">
        <v>593</v>
      </c>
      <c r="G49" s="41" t="s">
        <v>594</v>
      </c>
      <c r="H49" s="41" t="s">
        <v>595</v>
      </c>
      <c r="I49" s="71"/>
      <c r="J49" s="24"/>
      <c r="K49" s="24" t="s">
        <v>596</v>
      </c>
      <c r="L49" s="71"/>
      <c r="M49" s="24" t="s">
        <v>162</v>
      </c>
      <c r="N49" s="71" t="s">
        <v>597</v>
      </c>
      <c r="O49" s="79" t="s">
        <v>598</v>
      </c>
      <c r="P49" s="82"/>
      <c r="Q49" s="72"/>
      <c r="R49" s="72" t="s">
        <v>599</v>
      </c>
      <c r="AA49" s="42" t="e">
        <f>IF(OR(J49="Fail",ISBLANK(J49)),INDEX('Issue Code Table'!C:C,MATCH(N:N,'Issue Code Table'!A:A,0)),IF(M49="Critical",6,IF(M49="Significant",5,IF(M49="Moderate",3,2))))</f>
        <v>#N/A</v>
      </c>
    </row>
    <row r="50" spans="1:27" customFormat="1" ht="103.5" customHeight="1" x14ac:dyDescent="0.35">
      <c r="A50" s="71" t="s">
        <v>600</v>
      </c>
      <c r="B50" s="130" t="s">
        <v>452</v>
      </c>
      <c r="C50" s="130" t="s">
        <v>453</v>
      </c>
      <c r="D50" s="121" t="s">
        <v>601</v>
      </c>
      <c r="E50" s="24" t="s">
        <v>602</v>
      </c>
      <c r="F50" s="122" t="s">
        <v>603</v>
      </c>
      <c r="G50" s="41" t="s">
        <v>604</v>
      </c>
      <c r="H50" s="41" t="s">
        <v>605</v>
      </c>
      <c r="I50" s="24"/>
      <c r="J50" s="24"/>
      <c r="K50" s="24" t="s">
        <v>606</v>
      </c>
      <c r="L50" s="71"/>
      <c r="M50" s="71" t="s">
        <v>287</v>
      </c>
      <c r="N50" s="71" t="s">
        <v>607</v>
      </c>
      <c r="O50" s="71" t="s">
        <v>608</v>
      </c>
      <c r="P50" s="82"/>
      <c r="Q50" s="72"/>
      <c r="R50" s="72" t="s">
        <v>609</v>
      </c>
      <c r="AA50" s="42">
        <f>IF(OR(J50="Fail",ISBLANK(J50)),INDEX('Issue Code Table'!C:C,MATCH(N:N,'Issue Code Table'!A:A,0)),IF(M50="Critical",6,IF(M50="Significant",5,IF(M50="Moderate",3,2))))</f>
        <v>3</v>
      </c>
    </row>
    <row r="51" spans="1:27" customFormat="1" ht="103.5" customHeight="1" x14ac:dyDescent="0.35">
      <c r="A51" s="71" t="s">
        <v>610</v>
      </c>
      <c r="B51" s="41" t="s">
        <v>414</v>
      </c>
      <c r="C51" s="41" t="s">
        <v>415</v>
      </c>
      <c r="D51" s="71" t="s">
        <v>143</v>
      </c>
      <c r="E51" s="24" t="s">
        <v>611</v>
      </c>
      <c r="F51" s="122" t="s">
        <v>612</v>
      </c>
      <c r="G51" s="41" t="s">
        <v>613</v>
      </c>
      <c r="H51" s="41" t="s">
        <v>614</v>
      </c>
      <c r="I51" s="24"/>
      <c r="J51" s="24"/>
      <c r="K51" s="24" t="s">
        <v>615</v>
      </c>
      <c r="L51" s="71"/>
      <c r="M51" s="24" t="s">
        <v>162</v>
      </c>
      <c r="N51" s="71" t="s">
        <v>616</v>
      </c>
      <c r="O51" s="95" t="s">
        <v>617</v>
      </c>
      <c r="P51" s="82"/>
      <c r="Q51" s="72"/>
      <c r="R51" s="72" t="s">
        <v>618</v>
      </c>
      <c r="AA51" s="42" t="e">
        <f>IF(OR(J51="Fail",ISBLANK(J51)),INDEX('Issue Code Table'!C:C,MATCH(N:N,'Issue Code Table'!A:A,0)),IF(M51="Critical",6,IF(M51="Significant",5,IF(M51="Moderate",3,2))))</f>
        <v>#N/A</v>
      </c>
    </row>
    <row r="52" spans="1:27" customFormat="1" ht="103.5" customHeight="1" x14ac:dyDescent="0.35">
      <c r="A52" s="71" t="s">
        <v>619</v>
      </c>
      <c r="B52" s="40" t="s">
        <v>620</v>
      </c>
      <c r="C52" s="40" t="s">
        <v>621</v>
      </c>
      <c r="D52" s="121" t="s">
        <v>622</v>
      </c>
      <c r="E52" s="24" t="s">
        <v>623</v>
      </c>
      <c r="F52" s="122" t="s">
        <v>624</v>
      </c>
      <c r="G52" s="41" t="s">
        <v>625</v>
      </c>
      <c r="H52" s="41" t="s">
        <v>626</v>
      </c>
      <c r="I52" s="24"/>
      <c r="J52" s="24"/>
      <c r="K52" s="24" t="s">
        <v>627</v>
      </c>
      <c r="L52" s="71"/>
      <c r="M52" s="71" t="s">
        <v>287</v>
      </c>
      <c r="N52" s="71" t="s">
        <v>628</v>
      </c>
      <c r="O52" s="71" t="s">
        <v>629</v>
      </c>
      <c r="P52" s="82"/>
      <c r="Q52" s="72"/>
      <c r="R52" s="72" t="s">
        <v>630</v>
      </c>
      <c r="AA52" s="42">
        <f>IF(OR(J52="Fail",ISBLANK(J52)),INDEX('Issue Code Table'!C:C,MATCH(N:N,'Issue Code Table'!A:A,0)),IF(M52="Critical",6,IF(M52="Significant",5,IF(M52="Moderate",3,2))))</f>
        <v>2</v>
      </c>
    </row>
    <row r="53" spans="1:27" ht="14.5" x14ac:dyDescent="0.35">
      <c r="A53" s="81"/>
      <c r="B53" s="290"/>
      <c r="C53" s="135"/>
      <c r="D53" s="81"/>
      <c r="E53" s="81"/>
      <c r="F53" s="81"/>
      <c r="G53" s="81"/>
      <c r="H53" s="81"/>
      <c r="I53" s="81"/>
      <c r="J53" s="81"/>
      <c r="K53" s="81"/>
      <c r="L53" s="81"/>
      <c r="M53" s="81"/>
      <c r="N53" s="81"/>
      <c r="O53" s="81"/>
      <c r="P53" s="81"/>
      <c r="Q53" s="81"/>
      <c r="R53" s="81"/>
      <c r="AA53" s="44"/>
    </row>
    <row r="54" spans="1:27" ht="14.5" hidden="1" x14ac:dyDescent="0.35"/>
    <row r="55" spans="1:27" ht="14.5" hidden="1" x14ac:dyDescent="0.35"/>
    <row r="56" spans="1:27" ht="14.5" hidden="1" x14ac:dyDescent="0.35">
      <c r="I56" s="1" t="s">
        <v>631</v>
      </c>
    </row>
    <row r="57" spans="1:27" ht="14.5" hidden="1" x14ac:dyDescent="0.35">
      <c r="I57" s="1" t="s">
        <v>60</v>
      </c>
    </row>
    <row r="58" spans="1:27" ht="14.5" hidden="1" x14ac:dyDescent="0.35">
      <c r="I58" s="1" t="s">
        <v>61</v>
      </c>
    </row>
    <row r="59" spans="1:27" ht="14.5" hidden="1" x14ac:dyDescent="0.35">
      <c r="I59" s="1" t="s">
        <v>48</v>
      </c>
    </row>
    <row r="60" spans="1:27" ht="14.5" hidden="1" x14ac:dyDescent="0.35">
      <c r="I60" s="1" t="s">
        <v>632</v>
      </c>
    </row>
    <row r="61" spans="1:27" ht="14.5" hidden="1" x14ac:dyDescent="0.35">
      <c r="I61" s="1" t="s">
        <v>633</v>
      </c>
    </row>
    <row r="62" spans="1:27" ht="14.5" hidden="1" x14ac:dyDescent="0.35">
      <c r="I62" s="1" t="s">
        <v>634</v>
      </c>
    </row>
    <row r="63" spans="1:27" ht="14.5" hidden="1" x14ac:dyDescent="0.35"/>
    <row r="64" spans="1:27" ht="14.5" hidden="1" x14ac:dyDescent="0.35">
      <c r="I64" s="46" t="s">
        <v>635</v>
      </c>
    </row>
    <row r="65" spans="9:9" ht="14.5" hidden="1" x14ac:dyDescent="0.35">
      <c r="I65" s="47" t="s">
        <v>150</v>
      </c>
    </row>
    <row r="66" spans="9:9" ht="14.5" hidden="1" x14ac:dyDescent="0.35">
      <c r="I66" s="46" t="s">
        <v>162</v>
      </c>
    </row>
    <row r="67" spans="9:9" ht="14.5" hidden="1" x14ac:dyDescent="0.35">
      <c r="I67" s="46" t="s">
        <v>287</v>
      </c>
    </row>
    <row r="68" spans="9:9" ht="14.5" hidden="1" x14ac:dyDescent="0.35">
      <c r="I68" s="46" t="s">
        <v>585</v>
      </c>
    </row>
    <row r="69" spans="9:9" ht="12.75" hidden="1" customHeight="1" x14ac:dyDescent="0.35"/>
    <row r="70" spans="9:9" ht="12.75" hidden="1" customHeight="1" x14ac:dyDescent="0.35"/>
    <row r="71" spans="9:9" ht="12.75" hidden="1" customHeight="1" x14ac:dyDescent="0.35"/>
    <row r="72" spans="9:9" ht="12.75" hidden="1" customHeight="1" x14ac:dyDescent="0.35"/>
    <row r="73" spans="9:9" ht="12.75" hidden="1" customHeight="1" x14ac:dyDescent="0.35"/>
  </sheetData>
  <protectedRanges>
    <protectedRange password="E1A2" sqref="AA3:AA52" name="Range1_1_1"/>
    <protectedRange password="E1A2" sqref="N20" name="Range1_15"/>
    <protectedRange password="E1A2" sqref="N31" name="Range1_4"/>
    <protectedRange password="E1A2" sqref="X31" name="Range1_1_1_1"/>
    <protectedRange password="E1A2" sqref="P30 R32" name="Range1_13_2"/>
    <protectedRange password="E1A2" sqref="S30" name="Range1_1_1_5_1"/>
    <protectedRange password="E1A2" sqref="O25" name="Range1_7"/>
    <protectedRange password="E1A2" sqref="O23" name="Range1_10"/>
    <protectedRange password="E1A2" sqref="N23" name="Range1_3_2"/>
    <protectedRange password="E1A2" sqref="N47:O47 O50 N52:O52" name="Range1_2"/>
    <protectedRange password="E1A2" sqref="O5" name="Range1_1_2"/>
    <protectedRange password="E1A2" sqref="O6" name="Range1_5"/>
    <protectedRange password="E1A2" sqref="N6" name="Range1_2_2"/>
    <protectedRange password="E1A2" sqref="M6" name="Range1_11_1"/>
    <protectedRange password="E1A2" sqref="N7:O7" name="Range1"/>
    <protectedRange password="E1A2" sqref="O8" name="Range1_6"/>
    <protectedRange password="E1A2" sqref="N8" name="Range1_11"/>
    <protectedRange password="E1A2" sqref="N11:O12" name="Range1_9"/>
    <protectedRange password="E1A2" sqref="N10:O10" name="Range1_9_1"/>
    <protectedRange password="E1A2" sqref="N9" name="Range1_4_1"/>
  </protectedRanges>
  <autoFilter ref="A2:AA52" xr:uid="{077F0AF8-0816-4421-A0CE-A4D567E0F25E}"/>
  <phoneticPr fontId="17" type="noConversion"/>
  <conditionalFormatting sqref="L13:L15 L36 L38">
    <cfRule type="cellIs" dxfId="127" priority="93" stopIfTrue="1" operator="equal">
      <formula>"Pass"</formula>
    </cfRule>
    <cfRule type="cellIs" dxfId="126" priority="94" stopIfTrue="1" operator="equal">
      <formula>"Fail"</formula>
    </cfRule>
    <cfRule type="cellIs" dxfId="125" priority="95" stopIfTrue="1" operator="equal">
      <formula>"Info"</formula>
    </cfRule>
  </conditionalFormatting>
  <conditionalFormatting sqref="L52">
    <cfRule type="cellIs" dxfId="124" priority="90" stopIfTrue="1" operator="equal">
      <formula>"Pass"</formula>
    </cfRule>
    <cfRule type="cellIs" dxfId="123" priority="91" stopIfTrue="1" operator="equal">
      <formula>"Fail"</formula>
    </cfRule>
    <cfRule type="cellIs" dxfId="122" priority="92" stopIfTrue="1" operator="equal">
      <formula>"Info"</formula>
    </cfRule>
  </conditionalFormatting>
  <conditionalFormatting sqref="L41">
    <cfRule type="cellIs" dxfId="121" priority="87" stopIfTrue="1" operator="equal">
      <formula>"Pass"</formula>
    </cfRule>
    <cfRule type="cellIs" dxfId="120" priority="88" stopIfTrue="1" operator="equal">
      <formula>"Fail"</formula>
    </cfRule>
    <cfRule type="cellIs" dxfId="119" priority="89" stopIfTrue="1" operator="equal">
      <formula>"Info"</formula>
    </cfRule>
  </conditionalFormatting>
  <conditionalFormatting sqref="D17:E17">
    <cfRule type="cellIs" dxfId="118" priority="84" stopIfTrue="1" operator="equal">
      <formula>"Pass"</formula>
    </cfRule>
    <cfRule type="cellIs" dxfId="117" priority="85" stopIfTrue="1" operator="equal">
      <formula>"Fail"</formula>
    </cfRule>
    <cfRule type="cellIs" dxfId="116" priority="86" stopIfTrue="1" operator="equal">
      <formula>"Info"</formula>
    </cfRule>
  </conditionalFormatting>
  <conditionalFormatting sqref="L21">
    <cfRule type="cellIs" dxfId="115" priority="81" stopIfTrue="1" operator="equal">
      <formula>"Pass"</formula>
    </cfRule>
    <cfRule type="cellIs" dxfId="114" priority="82" stopIfTrue="1" operator="equal">
      <formula>"Fail"</formula>
    </cfRule>
    <cfRule type="cellIs" dxfId="113" priority="83" stopIfTrue="1" operator="equal">
      <formula>"Info"</formula>
    </cfRule>
  </conditionalFormatting>
  <conditionalFormatting sqref="D38:E38">
    <cfRule type="cellIs" dxfId="112" priority="78" stopIfTrue="1" operator="equal">
      <formula>"Pass"</formula>
    </cfRule>
    <cfRule type="cellIs" dxfId="111" priority="79" stopIfTrue="1" operator="equal">
      <formula>"Fail"</formula>
    </cfRule>
    <cfRule type="cellIs" dxfId="110" priority="80" stopIfTrue="1" operator="equal">
      <formula>"Info"</formula>
    </cfRule>
  </conditionalFormatting>
  <conditionalFormatting sqref="D14:E15">
    <cfRule type="cellIs" dxfId="109" priority="75" stopIfTrue="1" operator="equal">
      <formula>"Pass"</formula>
    </cfRule>
    <cfRule type="cellIs" dxfId="108" priority="76" stopIfTrue="1" operator="equal">
      <formula>"Fail"</formula>
    </cfRule>
    <cfRule type="cellIs" dxfId="107" priority="77" stopIfTrue="1" operator="equal">
      <formula>"Info"</formula>
    </cfRule>
  </conditionalFormatting>
  <conditionalFormatting sqref="D19:E19">
    <cfRule type="cellIs" dxfId="106" priority="72" stopIfTrue="1" operator="equal">
      <formula>"Pass"</formula>
    </cfRule>
    <cfRule type="cellIs" dxfId="105" priority="73" stopIfTrue="1" operator="equal">
      <formula>"Fail"</formula>
    </cfRule>
    <cfRule type="cellIs" dxfId="104" priority="74" stopIfTrue="1" operator="equal">
      <formula>"Info"</formula>
    </cfRule>
  </conditionalFormatting>
  <conditionalFormatting sqref="D20:E20">
    <cfRule type="cellIs" dxfId="103" priority="66" stopIfTrue="1" operator="equal">
      <formula>"Pass"</formula>
    </cfRule>
    <cfRule type="cellIs" dxfId="102" priority="67" stopIfTrue="1" operator="equal">
      <formula>"Fail"</formula>
    </cfRule>
    <cfRule type="cellIs" dxfId="101" priority="68" stopIfTrue="1" operator="equal">
      <formula>"Info"</formula>
    </cfRule>
  </conditionalFormatting>
  <conditionalFormatting sqref="L20">
    <cfRule type="cellIs" dxfId="100" priority="69" stopIfTrue="1" operator="equal">
      <formula>"Pass"</formula>
    </cfRule>
    <cfRule type="cellIs" dxfId="99" priority="70" stopIfTrue="1" operator="equal">
      <formula>"Fail"</formula>
    </cfRule>
    <cfRule type="cellIs" dxfId="98" priority="71" stopIfTrue="1" operator="equal">
      <formula>"Info"</formula>
    </cfRule>
  </conditionalFormatting>
  <conditionalFormatting sqref="L31">
    <cfRule type="cellIs" dxfId="97" priority="63" stopIfTrue="1" operator="equal">
      <formula>"Pass"</formula>
    </cfRule>
    <cfRule type="cellIs" dxfId="96" priority="64" stopIfTrue="1" operator="equal">
      <formula>"Fail"</formula>
    </cfRule>
    <cfRule type="cellIs" dxfId="95" priority="65" stopIfTrue="1" operator="equal">
      <formula>"Info"</formula>
    </cfRule>
  </conditionalFormatting>
  <conditionalFormatting sqref="L30">
    <cfRule type="cellIs" dxfId="94" priority="60" stopIfTrue="1" operator="equal">
      <formula>"Pass"</formula>
    </cfRule>
    <cfRule type="cellIs" dxfId="93" priority="61" stopIfTrue="1" operator="equal">
      <formula>"Fail"</formula>
    </cfRule>
    <cfRule type="cellIs" dxfId="92" priority="62" stopIfTrue="1" operator="equal">
      <formula>"Info"</formula>
    </cfRule>
  </conditionalFormatting>
  <conditionalFormatting sqref="D30:E30">
    <cfRule type="cellIs" dxfId="91" priority="57" stopIfTrue="1" operator="equal">
      <formula>"Pass"</formula>
    </cfRule>
    <cfRule type="cellIs" dxfId="90" priority="58" stopIfTrue="1" operator="equal">
      <formula>"Fail"</formula>
    </cfRule>
    <cfRule type="cellIs" dxfId="89" priority="59" stopIfTrue="1" operator="equal">
      <formula>"Info"</formula>
    </cfRule>
  </conditionalFormatting>
  <conditionalFormatting sqref="J3:K3 K13:K44 K46:K52 J4:J52">
    <cfRule type="cellIs" dxfId="88" priority="53" operator="equal">
      <formula>"Fail"</formula>
    </cfRule>
    <cfRule type="cellIs" dxfId="87" priority="54" operator="equal">
      <formula>"Pass"</formula>
    </cfRule>
    <cfRule type="cellIs" dxfId="86" priority="55" operator="equal">
      <formula>"Info"</formula>
    </cfRule>
  </conditionalFormatting>
  <conditionalFormatting sqref="L45">
    <cfRule type="cellIs" dxfId="85" priority="33" stopIfTrue="1" operator="equal">
      <formula>"Pass"</formula>
    </cfRule>
    <cfRule type="cellIs" dxfId="84" priority="34" stopIfTrue="1" operator="equal">
      <formula>"Fail"</formula>
    </cfRule>
    <cfRule type="cellIs" dxfId="83" priority="35" stopIfTrue="1" operator="equal">
      <formula>"Info"</formula>
    </cfRule>
  </conditionalFormatting>
  <conditionalFormatting sqref="K45">
    <cfRule type="cellIs" dxfId="82" priority="30" operator="equal">
      <formula>"Fail"</formula>
    </cfRule>
    <cfRule type="cellIs" dxfId="81" priority="31" operator="equal">
      <formula>"Pass"</formula>
    </cfRule>
    <cfRule type="cellIs" dxfId="80" priority="32" operator="equal">
      <formula>"Info"</formula>
    </cfRule>
  </conditionalFormatting>
  <conditionalFormatting sqref="L50:L51">
    <cfRule type="cellIs" dxfId="79" priority="26" stopIfTrue="1" operator="equal">
      <formula>"Pass"</formula>
    </cfRule>
    <cfRule type="cellIs" dxfId="78" priority="27" stopIfTrue="1" operator="equal">
      <formula>"Fail"</formula>
    </cfRule>
    <cfRule type="cellIs" dxfId="77" priority="28" stopIfTrue="1" operator="equal">
      <formula>"Info"</formula>
    </cfRule>
  </conditionalFormatting>
  <conditionalFormatting sqref="D51">
    <cfRule type="cellIs" dxfId="76" priority="22" stopIfTrue="1" operator="equal">
      <formula>"Pass"</formula>
    </cfRule>
    <cfRule type="cellIs" dxfId="75" priority="23" stopIfTrue="1" operator="equal">
      <formula>"Fail"</formula>
    </cfRule>
    <cfRule type="cellIs" dxfId="74" priority="24" stopIfTrue="1" operator="equal">
      <formula>"Info"</formula>
    </cfRule>
  </conditionalFormatting>
  <conditionalFormatting sqref="E49:E52">
    <cfRule type="cellIs" dxfId="73" priority="18" operator="equal">
      <formula>"Fail"</formula>
    </cfRule>
    <cfRule type="cellIs" dxfId="72" priority="19" operator="equal">
      <formula>"Pass"</formula>
    </cfRule>
    <cfRule type="cellIs" dxfId="71" priority="20" operator="equal">
      <formula>"Info"</formula>
    </cfRule>
  </conditionalFormatting>
  <conditionalFormatting sqref="N3:N52">
    <cfRule type="expression" dxfId="70" priority="105" stopIfTrue="1">
      <formula>ISERROR(AA3)</formula>
    </cfRule>
  </conditionalFormatting>
  <conditionalFormatting sqref="D8">
    <cfRule type="cellIs" dxfId="69" priority="8" stopIfTrue="1" operator="equal">
      <formula>"Pass"</formula>
    </cfRule>
    <cfRule type="cellIs" dxfId="68" priority="9" stopIfTrue="1" operator="equal">
      <formula>"Fail"</formula>
    </cfRule>
    <cfRule type="cellIs" dxfId="67" priority="10" stopIfTrue="1" operator="equal">
      <formula>"Info"</formula>
    </cfRule>
  </conditionalFormatting>
  <dataValidations count="7">
    <dataValidation type="list" allowBlank="1" showInputMessage="1" showErrorMessage="1" sqref="N32" xr:uid="{8993A3B9-9AB8-46D7-B83B-F42933459196}">
      <formula1>$H$96:$H$99</formula1>
    </dataValidation>
    <dataValidation type="list" allowBlank="1" showInputMessage="1" showErrorMessage="1" sqref="M3:M5 M13:M52" xr:uid="{91CBBAEE-C634-48B4-8130-436AD07B016E}">
      <formula1>$I$65:$I$68</formula1>
    </dataValidation>
    <dataValidation type="list" allowBlank="1" showInputMessage="1" showErrorMessage="1" sqref="D46" xr:uid="{54C60CEF-79E0-40C7-BC5C-0D6A4E33797A}">
      <formula1>$H$44:$H$44</formula1>
    </dataValidation>
    <dataValidation type="list" allowBlank="1" showInputMessage="1" showErrorMessage="1" sqref="M6" xr:uid="{57547BEE-22E1-432D-B0F7-04BED98DF634}">
      <formula1>$H$58:$H$61</formula1>
    </dataValidation>
    <dataValidation type="list" allowBlank="1" showInputMessage="1" showErrorMessage="1" sqref="J3:J52" xr:uid="{11B2FAE4-7EE4-48FA-834A-6B2EA75AE803}">
      <formula1>$I$57:$I$60</formula1>
    </dataValidation>
    <dataValidation type="list" allowBlank="1" showInputMessage="1" showErrorMessage="1" sqref="M9:M12" xr:uid="{87C04B96-D0CF-4425-B492-539627F87237}">
      <formula1>$H$51:$H$54</formula1>
    </dataValidation>
    <dataValidation type="list" allowBlank="1" showInputMessage="1" showErrorMessage="1" sqref="M7:M8" xr:uid="{E8E2BDC1-9D63-466E-8A94-69FB3920B8C6}">
      <formula1>$H$56:$H$59</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AA102"/>
  <sheetViews>
    <sheetView topLeftCell="G1" zoomScaleNormal="100" workbookViewId="0">
      <pane ySplit="2" topLeftCell="A3" activePane="bottomLeft" state="frozen"/>
      <selection activeCell="O1" sqref="O1"/>
      <selection pane="bottomLeft" activeCell="D3" sqref="D3"/>
    </sheetView>
  </sheetViews>
  <sheetFormatPr defaultColWidth="11.453125" defaultRowHeight="12.75" customHeight="1" x14ac:dyDescent="0.35"/>
  <cols>
    <col min="1" max="1" width="8.453125" style="38" customWidth="1"/>
    <col min="2" max="2" width="8" style="38" customWidth="1"/>
    <col min="3" max="3" width="14.453125" style="48" customWidth="1"/>
    <col min="4" max="4" width="13.26953125" style="38" customWidth="1"/>
    <col min="5" max="5" width="29.453125" style="38" customWidth="1"/>
    <col min="6" max="6" width="28.7265625" style="38" customWidth="1"/>
    <col min="7" max="7" width="49" style="38" customWidth="1"/>
    <col min="8" max="8" width="27.453125" style="38" customWidth="1"/>
    <col min="9" max="9" width="18.453125" style="38" customWidth="1"/>
    <col min="10" max="10" width="10.26953125" style="38" customWidth="1"/>
    <col min="11" max="11" width="25.7265625" style="49" hidden="1" customWidth="1"/>
    <col min="12" max="12" width="16.7265625" style="49" customWidth="1"/>
    <col min="13" max="13" width="18.54296875" style="38" customWidth="1"/>
    <col min="14" max="14" width="16" style="38" customWidth="1"/>
    <col min="15" max="15" width="73.54296875" style="38" customWidth="1"/>
    <col min="16" max="16" width="3.7265625" style="38" customWidth="1"/>
    <col min="17" max="17" width="14.7265625" style="38" customWidth="1"/>
    <col min="18" max="18" width="12.26953125" style="38" customWidth="1"/>
    <col min="19" max="19" width="43.7265625" style="38" customWidth="1"/>
    <col min="20" max="20" width="62.81640625" style="38" customWidth="1"/>
    <col min="21" max="21" width="81.1796875" style="38" hidden="1" customWidth="1"/>
    <col min="22" max="22" width="53.7265625" style="38" hidden="1" customWidth="1"/>
    <col min="23" max="25" width="11.453125" style="38"/>
    <col min="27" max="27" width="20" style="50" hidden="1" customWidth="1"/>
    <col min="28" max="16384" width="11.453125" style="38"/>
  </cols>
  <sheetData>
    <row r="1" spans="1:27" s="1" customFormat="1" ht="14.5" x14ac:dyDescent="0.35">
      <c r="A1" s="248" t="s">
        <v>59</v>
      </c>
      <c r="B1" s="276"/>
      <c r="C1" s="276"/>
      <c r="D1" s="249"/>
      <c r="E1" s="249"/>
      <c r="F1" s="249"/>
      <c r="G1" s="249"/>
      <c r="H1" s="249"/>
      <c r="I1" s="249"/>
      <c r="J1" s="249"/>
      <c r="K1" s="249"/>
      <c r="L1" s="277"/>
      <c r="M1" s="278"/>
      <c r="N1" s="278"/>
      <c r="O1" s="278"/>
      <c r="P1" s="291"/>
      <c r="Q1" s="278"/>
      <c r="R1" s="278"/>
      <c r="S1" s="278"/>
      <c r="T1" s="278"/>
      <c r="U1" s="278"/>
      <c r="V1" s="278"/>
      <c r="AA1" s="249"/>
    </row>
    <row r="2" spans="1:27" ht="42.75" customHeight="1" x14ac:dyDescent="0.35">
      <c r="A2" s="279" t="s">
        <v>122</v>
      </c>
      <c r="B2" s="279" t="s">
        <v>123</v>
      </c>
      <c r="C2" s="292" t="s">
        <v>124</v>
      </c>
      <c r="D2" s="279" t="s">
        <v>125</v>
      </c>
      <c r="E2" s="279" t="s">
        <v>126</v>
      </c>
      <c r="F2" s="279" t="s">
        <v>127</v>
      </c>
      <c r="G2" s="279" t="s">
        <v>128</v>
      </c>
      <c r="H2" s="279" t="s">
        <v>129</v>
      </c>
      <c r="I2" s="279" t="s">
        <v>130</v>
      </c>
      <c r="J2" s="279" t="s">
        <v>131</v>
      </c>
      <c r="K2" s="281" t="s">
        <v>132</v>
      </c>
      <c r="L2" s="279" t="s">
        <v>133</v>
      </c>
      <c r="M2" s="279" t="s">
        <v>134</v>
      </c>
      <c r="N2" s="39" t="s">
        <v>135</v>
      </c>
      <c r="O2" s="39" t="s">
        <v>636</v>
      </c>
      <c r="P2" s="82"/>
      <c r="Q2" s="293" t="s">
        <v>637</v>
      </c>
      <c r="R2" s="283" t="s">
        <v>638</v>
      </c>
      <c r="S2" s="283" t="s">
        <v>639</v>
      </c>
      <c r="T2" s="283" t="s">
        <v>138</v>
      </c>
      <c r="U2" s="111" t="s">
        <v>640</v>
      </c>
      <c r="V2" s="153" t="s">
        <v>641</v>
      </c>
      <c r="AA2" s="294" t="s">
        <v>139</v>
      </c>
    </row>
    <row r="3" spans="1:27" ht="83.25" customHeight="1" x14ac:dyDescent="0.35">
      <c r="A3" s="72" t="s">
        <v>642</v>
      </c>
      <c r="B3" s="40" t="s">
        <v>209</v>
      </c>
      <c r="C3" s="40" t="s">
        <v>210</v>
      </c>
      <c r="D3" s="84" t="s">
        <v>634</v>
      </c>
      <c r="E3" s="72" t="s">
        <v>643</v>
      </c>
      <c r="F3" s="72" t="s">
        <v>644</v>
      </c>
      <c r="G3" s="41" t="s">
        <v>645</v>
      </c>
      <c r="H3" s="72" t="s">
        <v>646</v>
      </c>
      <c r="I3" s="72"/>
      <c r="J3" s="24"/>
      <c r="K3" s="80" t="s">
        <v>647</v>
      </c>
      <c r="L3" s="80"/>
      <c r="M3" s="80" t="s">
        <v>150</v>
      </c>
      <c r="N3" s="80" t="s">
        <v>648</v>
      </c>
      <c r="O3" s="80" t="s">
        <v>649</v>
      </c>
      <c r="P3" s="82"/>
      <c r="Q3" s="72" t="s">
        <v>650</v>
      </c>
      <c r="R3" s="80" t="s">
        <v>651</v>
      </c>
      <c r="S3" s="72" t="s">
        <v>652</v>
      </c>
      <c r="T3" s="72" t="s">
        <v>653</v>
      </c>
      <c r="U3" s="72" t="s">
        <v>654</v>
      </c>
      <c r="V3" s="72" t="s">
        <v>655</v>
      </c>
      <c r="AA3" s="42">
        <f>IF(OR(J3="Fail",ISBLANK(J3)),INDEX('Issue Code Table'!C:C,MATCH(N:N,'Issue Code Table'!A:A,0)),IF(M3="Critical",6,IF(M3="Significant",5,IF(M3="Moderate",3,2))))</f>
        <v>7</v>
      </c>
    </row>
    <row r="4" spans="1:27" ht="73.5" customHeight="1" x14ac:dyDescent="0.35">
      <c r="A4" s="72" t="s">
        <v>656</v>
      </c>
      <c r="B4" s="40" t="s">
        <v>209</v>
      </c>
      <c r="C4" s="40" t="s">
        <v>210</v>
      </c>
      <c r="D4" s="84" t="s">
        <v>633</v>
      </c>
      <c r="E4" s="72" t="s">
        <v>657</v>
      </c>
      <c r="F4" s="72" t="s">
        <v>658</v>
      </c>
      <c r="G4" s="41" t="s">
        <v>659</v>
      </c>
      <c r="H4" s="72" t="s">
        <v>660</v>
      </c>
      <c r="I4" s="72"/>
      <c r="J4" s="24"/>
      <c r="K4" s="80" t="s">
        <v>661</v>
      </c>
      <c r="L4" s="80"/>
      <c r="M4" s="80" t="s">
        <v>162</v>
      </c>
      <c r="N4" s="80" t="s">
        <v>662</v>
      </c>
      <c r="O4" s="80" t="s">
        <v>663</v>
      </c>
      <c r="P4" s="82"/>
      <c r="Q4" s="72" t="s">
        <v>650</v>
      </c>
      <c r="R4" s="80" t="s">
        <v>664</v>
      </c>
      <c r="S4" s="72" t="s">
        <v>665</v>
      </c>
      <c r="T4" s="72" t="s">
        <v>666</v>
      </c>
      <c r="U4" s="72" t="s">
        <v>667</v>
      </c>
      <c r="V4" s="72" t="s">
        <v>668</v>
      </c>
      <c r="AA4" s="42">
        <f>IF(OR(J4="Fail",ISBLANK(J4)),INDEX('Issue Code Table'!C:C,MATCH(N:N,'Issue Code Table'!A:A,0)),IF(M4="Critical",6,IF(M4="Significant",5,IF(M4="Moderate",3,2))))</f>
        <v>6</v>
      </c>
    </row>
    <row r="5" spans="1:27" ht="71.25" customHeight="1" x14ac:dyDescent="0.35">
      <c r="A5" s="72" t="s">
        <v>669</v>
      </c>
      <c r="B5" s="40" t="s">
        <v>670</v>
      </c>
      <c r="C5" s="40" t="s">
        <v>671</v>
      </c>
      <c r="D5" s="84" t="s">
        <v>633</v>
      </c>
      <c r="E5" s="72" t="s">
        <v>672</v>
      </c>
      <c r="F5" s="72" t="s">
        <v>673</v>
      </c>
      <c r="G5" s="41" t="s">
        <v>674</v>
      </c>
      <c r="H5" s="72" t="s">
        <v>675</v>
      </c>
      <c r="I5" s="72"/>
      <c r="J5" s="24"/>
      <c r="K5" s="80" t="s">
        <v>676</v>
      </c>
      <c r="L5" s="80"/>
      <c r="M5" s="96" t="s">
        <v>162</v>
      </c>
      <c r="N5" s="109" t="s">
        <v>677</v>
      </c>
      <c r="O5" s="110" t="s">
        <v>678</v>
      </c>
      <c r="P5" s="82"/>
      <c r="Q5" s="72" t="s">
        <v>650</v>
      </c>
      <c r="R5" s="80" t="s">
        <v>679</v>
      </c>
      <c r="S5" s="72" t="s">
        <v>680</v>
      </c>
      <c r="T5" s="72" t="s">
        <v>681</v>
      </c>
      <c r="U5" s="72" t="s">
        <v>682</v>
      </c>
      <c r="V5" s="72" t="s">
        <v>683</v>
      </c>
      <c r="AA5" s="42">
        <f>IF(OR(J5="Fail",ISBLANK(J5)),INDEX('Issue Code Table'!C:C,MATCH(N:N,'Issue Code Table'!A:A,0)),IF(M5="Critical",6,IF(M5="Significant",5,IF(M5="Moderate",3,2))))</f>
        <v>6</v>
      </c>
    </row>
    <row r="6" spans="1:27" ht="61.5" customHeight="1" x14ac:dyDescent="0.35">
      <c r="A6" s="72" t="s">
        <v>684</v>
      </c>
      <c r="B6" s="40" t="s">
        <v>384</v>
      </c>
      <c r="C6" s="40" t="s">
        <v>385</v>
      </c>
      <c r="D6" s="84" t="s">
        <v>633</v>
      </c>
      <c r="E6" s="72" t="s">
        <v>685</v>
      </c>
      <c r="F6" s="72" t="s">
        <v>686</v>
      </c>
      <c r="G6" s="41" t="s">
        <v>687</v>
      </c>
      <c r="H6" s="72" t="s">
        <v>688</v>
      </c>
      <c r="I6" s="72"/>
      <c r="J6" s="24"/>
      <c r="K6" s="80" t="s">
        <v>689</v>
      </c>
      <c r="L6" s="80"/>
      <c r="M6" s="80" t="s">
        <v>162</v>
      </c>
      <c r="N6" s="80" t="s">
        <v>690</v>
      </c>
      <c r="O6" s="80" t="s">
        <v>691</v>
      </c>
      <c r="P6" s="82"/>
      <c r="Q6" s="72" t="s">
        <v>650</v>
      </c>
      <c r="R6" s="80" t="s">
        <v>692</v>
      </c>
      <c r="S6" s="72" t="s">
        <v>693</v>
      </c>
      <c r="T6" s="72" t="s">
        <v>694</v>
      </c>
      <c r="U6" s="72" t="s">
        <v>695</v>
      </c>
      <c r="V6" s="72" t="s">
        <v>696</v>
      </c>
      <c r="AA6" s="42">
        <f>IF(OR(J6="Fail",ISBLANK(J6)),INDEX('Issue Code Table'!C:C,MATCH(N:N,'Issue Code Table'!A:A,0)),IF(M6="Critical",6,IF(M6="Significant",5,IF(M6="Moderate",3,2))))</f>
        <v>5</v>
      </c>
    </row>
    <row r="7" spans="1:27" ht="66" customHeight="1" x14ac:dyDescent="0.35">
      <c r="A7" s="72" t="s">
        <v>697</v>
      </c>
      <c r="B7" s="40" t="s">
        <v>209</v>
      </c>
      <c r="C7" s="40" t="s">
        <v>210</v>
      </c>
      <c r="D7" s="84" t="s">
        <v>633</v>
      </c>
      <c r="E7" s="72" t="s">
        <v>698</v>
      </c>
      <c r="F7" s="72" t="s">
        <v>699</v>
      </c>
      <c r="G7" s="41" t="s">
        <v>700</v>
      </c>
      <c r="H7" s="72" t="s">
        <v>701</v>
      </c>
      <c r="I7" s="72"/>
      <c r="J7" s="24"/>
      <c r="K7" s="80" t="s">
        <v>702</v>
      </c>
      <c r="L7" s="112"/>
      <c r="M7" s="80" t="s">
        <v>162</v>
      </c>
      <c r="N7" s="80" t="s">
        <v>226</v>
      </c>
      <c r="O7" s="80" t="s">
        <v>227</v>
      </c>
      <c r="P7" s="82"/>
      <c r="Q7" s="72" t="s">
        <v>650</v>
      </c>
      <c r="R7" s="80" t="s">
        <v>703</v>
      </c>
      <c r="S7" s="72" t="s">
        <v>704</v>
      </c>
      <c r="T7" s="72" t="s">
        <v>705</v>
      </c>
      <c r="U7" s="72" t="s">
        <v>706</v>
      </c>
      <c r="V7" s="72" t="s">
        <v>707</v>
      </c>
      <c r="AA7" s="42" t="e">
        <f>IF(OR(J7="Fail",ISBLANK(J7)),INDEX('Issue Code Table'!C:C,MATCH(N:N,'Issue Code Table'!A:A,0)),IF(M7="Critical",6,IF(M7="Significant",5,IF(M7="Moderate",3,2))))</f>
        <v>#N/A</v>
      </c>
    </row>
    <row r="8" spans="1:27" ht="65.25" customHeight="1" x14ac:dyDescent="0.35">
      <c r="A8" s="72" t="s">
        <v>708</v>
      </c>
      <c r="B8" s="40" t="s">
        <v>384</v>
      </c>
      <c r="C8" s="40" t="s">
        <v>385</v>
      </c>
      <c r="D8" s="84" t="s">
        <v>633</v>
      </c>
      <c r="E8" s="72" t="s">
        <v>709</v>
      </c>
      <c r="F8" s="72" t="s">
        <v>710</v>
      </c>
      <c r="G8" s="41" t="s">
        <v>711</v>
      </c>
      <c r="H8" s="72" t="s">
        <v>712</v>
      </c>
      <c r="I8" s="72"/>
      <c r="J8" s="24"/>
      <c r="K8" s="114" t="s">
        <v>713</v>
      </c>
      <c r="L8" s="80"/>
      <c r="M8" s="83" t="s">
        <v>162</v>
      </c>
      <c r="N8" s="113" t="s">
        <v>714</v>
      </c>
      <c r="O8" s="83" t="s">
        <v>715</v>
      </c>
      <c r="P8" s="82"/>
      <c r="Q8" s="72" t="s">
        <v>716</v>
      </c>
      <c r="R8" s="83" t="s">
        <v>717</v>
      </c>
      <c r="S8" s="72" t="s">
        <v>718</v>
      </c>
      <c r="T8" s="72" t="s">
        <v>719</v>
      </c>
      <c r="U8" s="72" t="s">
        <v>720</v>
      </c>
      <c r="V8" s="72" t="s">
        <v>721</v>
      </c>
      <c r="AA8" s="42">
        <f>IF(OR(J8="Fail",ISBLANK(J8)),INDEX('Issue Code Table'!C:C,MATCH(N:N,'Issue Code Table'!A:A,0)),IF(M8="Critical",6,IF(M8="Significant",5,IF(M8="Moderate",3,2))))</f>
        <v>6</v>
      </c>
    </row>
    <row r="9" spans="1:27" ht="58.5" customHeight="1" x14ac:dyDescent="0.35">
      <c r="A9" s="72" t="s">
        <v>722</v>
      </c>
      <c r="B9" s="40" t="s">
        <v>384</v>
      </c>
      <c r="C9" s="40" t="s">
        <v>385</v>
      </c>
      <c r="D9" s="84" t="s">
        <v>633</v>
      </c>
      <c r="E9" s="72" t="s">
        <v>723</v>
      </c>
      <c r="F9" s="72" t="s">
        <v>724</v>
      </c>
      <c r="G9" s="41" t="s">
        <v>725</v>
      </c>
      <c r="H9" s="72" t="s">
        <v>726</v>
      </c>
      <c r="I9" s="72"/>
      <c r="J9" s="24"/>
      <c r="K9" s="80" t="s">
        <v>727</v>
      </c>
      <c r="L9" s="80"/>
      <c r="M9" s="80" t="s">
        <v>162</v>
      </c>
      <c r="N9" s="80" t="s">
        <v>690</v>
      </c>
      <c r="O9" s="80" t="s">
        <v>691</v>
      </c>
      <c r="P9" s="82"/>
      <c r="Q9" s="72" t="s">
        <v>716</v>
      </c>
      <c r="R9" s="83" t="s">
        <v>728</v>
      </c>
      <c r="S9" s="72" t="s">
        <v>729</v>
      </c>
      <c r="T9" s="72" t="s">
        <v>730</v>
      </c>
      <c r="U9" s="72" t="s">
        <v>731</v>
      </c>
      <c r="V9" s="72" t="s">
        <v>732</v>
      </c>
      <c r="AA9" s="42">
        <f>IF(OR(J9="Fail",ISBLANK(J9)),INDEX('Issue Code Table'!C:C,MATCH(N:N,'Issue Code Table'!A:A,0)),IF(M9="Critical",6,IF(M9="Significant",5,IF(M9="Moderate",3,2))))</f>
        <v>5</v>
      </c>
    </row>
    <row r="10" spans="1:27" ht="62.25" customHeight="1" x14ac:dyDescent="0.35">
      <c r="A10" s="72" t="s">
        <v>733</v>
      </c>
      <c r="B10" s="40" t="s">
        <v>384</v>
      </c>
      <c r="C10" s="40" t="s">
        <v>385</v>
      </c>
      <c r="D10" s="84" t="s">
        <v>633</v>
      </c>
      <c r="E10" s="72" t="s">
        <v>734</v>
      </c>
      <c r="F10" s="72" t="s">
        <v>735</v>
      </c>
      <c r="G10" s="41" t="s">
        <v>736</v>
      </c>
      <c r="H10" s="72" t="s">
        <v>737</v>
      </c>
      <c r="I10" s="72"/>
      <c r="J10" s="24"/>
      <c r="K10" s="80" t="s">
        <v>738</v>
      </c>
      <c r="L10" s="83"/>
      <c r="M10" s="80" t="s">
        <v>287</v>
      </c>
      <c r="N10" s="80" t="s">
        <v>391</v>
      </c>
      <c r="O10" s="80" t="s">
        <v>392</v>
      </c>
      <c r="P10" s="82"/>
      <c r="Q10" s="72" t="s">
        <v>716</v>
      </c>
      <c r="R10" s="83" t="s">
        <v>739</v>
      </c>
      <c r="S10" s="72" t="s">
        <v>740</v>
      </c>
      <c r="T10" s="72" t="s">
        <v>741</v>
      </c>
      <c r="U10" s="72" t="s">
        <v>742</v>
      </c>
      <c r="V10" s="72"/>
      <c r="AA10" s="42">
        <f>IF(OR(J10="Fail",ISBLANK(J10)),INDEX('Issue Code Table'!C:C,MATCH(N:N,'Issue Code Table'!A:A,0)),IF(M10="Critical",6,IF(M10="Significant",5,IF(M10="Moderate",3,2))))</f>
        <v>4</v>
      </c>
    </row>
    <row r="11" spans="1:27" ht="66.75" customHeight="1" x14ac:dyDescent="0.35">
      <c r="A11" s="72" t="s">
        <v>743</v>
      </c>
      <c r="B11" s="40" t="s">
        <v>374</v>
      </c>
      <c r="C11" s="40" t="s">
        <v>375</v>
      </c>
      <c r="D11" s="84" t="s">
        <v>634</v>
      </c>
      <c r="E11" s="72" t="s">
        <v>744</v>
      </c>
      <c r="F11" s="72" t="s">
        <v>745</v>
      </c>
      <c r="G11" s="41" t="s">
        <v>746</v>
      </c>
      <c r="H11" s="72" t="s">
        <v>747</v>
      </c>
      <c r="I11" s="72"/>
      <c r="J11" s="24"/>
      <c r="K11" s="80" t="s">
        <v>748</v>
      </c>
      <c r="L11" s="83"/>
      <c r="M11" s="80" t="s">
        <v>162</v>
      </c>
      <c r="N11" s="80" t="s">
        <v>749</v>
      </c>
      <c r="O11" s="80" t="s">
        <v>750</v>
      </c>
      <c r="P11" s="82"/>
      <c r="Q11" s="72" t="s">
        <v>716</v>
      </c>
      <c r="R11" s="83" t="s">
        <v>751</v>
      </c>
      <c r="S11" s="72" t="s">
        <v>752</v>
      </c>
      <c r="T11" s="72" t="s">
        <v>753</v>
      </c>
      <c r="U11" s="72" t="s">
        <v>754</v>
      </c>
      <c r="V11" s="72" t="s">
        <v>755</v>
      </c>
      <c r="AA11" s="42">
        <f>IF(OR(J11="Fail",ISBLANK(J11)),INDEX('Issue Code Table'!C:C,MATCH(N:N,'Issue Code Table'!A:A,0)),IF(M11="Critical",6,IF(M11="Significant",5,IF(M11="Moderate",3,2))))</f>
        <v>5</v>
      </c>
    </row>
    <row r="12" spans="1:27" ht="66.75" customHeight="1" x14ac:dyDescent="0.35">
      <c r="A12" s="72" t="s">
        <v>756</v>
      </c>
      <c r="B12" s="40" t="s">
        <v>757</v>
      </c>
      <c r="C12" s="40" t="s">
        <v>758</v>
      </c>
      <c r="D12" s="84" t="s">
        <v>634</v>
      </c>
      <c r="E12" s="72" t="s">
        <v>759</v>
      </c>
      <c r="F12" s="72" t="s">
        <v>760</v>
      </c>
      <c r="G12" s="41" t="s">
        <v>761</v>
      </c>
      <c r="H12" s="72" t="s">
        <v>762</v>
      </c>
      <c r="I12" s="72"/>
      <c r="J12" s="24"/>
      <c r="K12" s="114" t="s">
        <v>763</v>
      </c>
      <c r="L12" s="80"/>
      <c r="M12" s="171" t="s">
        <v>162</v>
      </c>
      <c r="N12" s="113" t="s">
        <v>690</v>
      </c>
      <c r="O12" s="172" t="s">
        <v>691</v>
      </c>
      <c r="P12" s="82"/>
      <c r="Q12" s="72" t="s">
        <v>764</v>
      </c>
      <c r="R12" s="83" t="s">
        <v>765</v>
      </c>
      <c r="S12" s="72" t="s">
        <v>766</v>
      </c>
      <c r="T12" s="72" t="s">
        <v>767</v>
      </c>
      <c r="U12" s="72" t="s">
        <v>768</v>
      </c>
      <c r="V12" s="72" t="s">
        <v>769</v>
      </c>
      <c r="AA12" s="42">
        <f>IF(OR(J12="Fail",ISBLANK(J12)),INDEX('Issue Code Table'!C:C,MATCH(N:N,'Issue Code Table'!A:A,0)),IF(M12="Critical",6,IF(M12="Significant",5,IF(M12="Moderate",3,2))))</f>
        <v>5</v>
      </c>
    </row>
    <row r="13" spans="1:27" ht="61.5" customHeight="1" x14ac:dyDescent="0.35">
      <c r="A13" s="72" t="s">
        <v>770</v>
      </c>
      <c r="B13" s="40" t="s">
        <v>757</v>
      </c>
      <c r="C13" s="40" t="s">
        <v>758</v>
      </c>
      <c r="D13" s="84" t="s">
        <v>634</v>
      </c>
      <c r="E13" s="72" t="s">
        <v>771</v>
      </c>
      <c r="F13" s="72" t="s">
        <v>772</v>
      </c>
      <c r="G13" s="41" t="s">
        <v>773</v>
      </c>
      <c r="H13" s="84" t="s">
        <v>774</v>
      </c>
      <c r="I13" s="84"/>
      <c r="J13" s="24"/>
      <c r="K13" s="115" t="s">
        <v>775</v>
      </c>
      <c r="L13" s="80"/>
      <c r="M13" s="171" t="s">
        <v>162</v>
      </c>
      <c r="N13" s="113" t="s">
        <v>690</v>
      </c>
      <c r="O13" s="172" t="s">
        <v>691</v>
      </c>
      <c r="P13" s="82"/>
      <c r="Q13" s="72" t="s">
        <v>764</v>
      </c>
      <c r="R13" s="83" t="s">
        <v>776</v>
      </c>
      <c r="S13" s="72" t="s">
        <v>777</v>
      </c>
      <c r="T13" s="72" t="s">
        <v>778</v>
      </c>
      <c r="U13" s="72" t="s">
        <v>779</v>
      </c>
      <c r="V13" s="72" t="s">
        <v>780</v>
      </c>
      <c r="AA13" s="42">
        <f>IF(OR(J13="Fail",ISBLANK(J13)),INDEX('Issue Code Table'!C:C,MATCH(N:N,'Issue Code Table'!A:A,0)),IF(M13="Critical",6,IF(M13="Significant",5,IF(M13="Moderate",3,2))))</f>
        <v>5</v>
      </c>
    </row>
    <row r="14" spans="1:27" ht="103.5" customHeight="1" x14ac:dyDescent="0.35">
      <c r="A14" s="72" t="s">
        <v>781</v>
      </c>
      <c r="B14" s="40" t="s">
        <v>239</v>
      </c>
      <c r="C14" s="40" t="s">
        <v>240</v>
      </c>
      <c r="D14" s="84" t="s">
        <v>633</v>
      </c>
      <c r="E14" s="72" t="s">
        <v>782</v>
      </c>
      <c r="F14" s="72" t="s">
        <v>783</v>
      </c>
      <c r="G14" s="41" t="s">
        <v>784</v>
      </c>
      <c r="H14" s="84" t="s">
        <v>785</v>
      </c>
      <c r="I14" s="84"/>
      <c r="J14" s="24"/>
      <c r="K14" s="115" t="s">
        <v>786</v>
      </c>
      <c r="L14" s="80"/>
      <c r="M14" s="96" t="s">
        <v>162</v>
      </c>
      <c r="N14" s="109" t="s">
        <v>246</v>
      </c>
      <c r="O14" s="110" t="s">
        <v>247</v>
      </c>
      <c r="P14" s="82"/>
      <c r="Q14" s="72" t="s">
        <v>787</v>
      </c>
      <c r="R14" s="83" t="s">
        <v>788</v>
      </c>
      <c r="S14" s="72" t="s">
        <v>789</v>
      </c>
      <c r="T14" s="72" t="s">
        <v>790</v>
      </c>
      <c r="U14" s="72" t="s">
        <v>791</v>
      </c>
      <c r="V14" s="72" t="s">
        <v>792</v>
      </c>
      <c r="AA14" s="42">
        <f>IF(OR(J14="Fail",ISBLANK(J14)),INDEX('Issue Code Table'!C:C,MATCH(N:N,'Issue Code Table'!A:A,0)),IF(M14="Critical",6,IF(M14="Significant",5,IF(M14="Moderate",3,2))))</f>
        <v>5</v>
      </c>
    </row>
    <row r="15" spans="1:27" ht="111" customHeight="1" x14ac:dyDescent="0.35">
      <c r="A15" s="72" t="s">
        <v>793</v>
      </c>
      <c r="B15" s="40" t="s">
        <v>167</v>
      </c>
      <c r="C15" s="40" t="s">
        <v>168</v>
      </c>
      <c r="D15" s="84" t="s">
        <v>633</v>
      </c>
      <c r="E15" s="72" t="s">
        <v>794</v>
      </c>
      <c r="F15" s="72" t="s">
        <v>795</v>
      </c>
      <c r="G15" s="41" t="s">
        <v>796</v>
      </c>
      <c r="H15" s="84" t="s">
        <v>797</v>
      </c>
      <c r="I15" s="84"/>
      <c r="J15" s="24"/>
      <c r="K15" s="83" t="s">
        <v>798</v>
      </c>
      <c r="L15" s="80"/>
      <c r="M15" s="96" t="s">
        <v>162</v>
      </c>
      <c r="N15" s="109" t="s">
        <v>799</v>
      </c>
      <c r="O15" s="110" t="s">
        <v>800</v>
      </c>
      <c r="P15" s="82"/>
      <c r="Q15" s="72" t="s">
        <v>787</v>
      </c>
      <c r="R15" s="83" t="s">
        <v>801</v>
      </c>
      <c r="S15" s="72" t="s">
        <v>802</v>
      </c>
      <c r="T15" s="72" t="s">
        <v>803</v>
      </c>
      <c r="U15" s="72" t="s">
        <v>804</v>
      </c>
      <c r="V15" s="72" t="s">
        <v>805</v>
      </c>
      <c r="AA15" s="42">
        <f>IF(OR(J15="Fail",ISBLANK(J15)),INDEX('Issue Code Table'!C:C,MATCH(N:N,'Issue Code Table'!A:A,0)),IF(M15="Critical",6,IF(M15="Significant",5,IF(M15="Moderate",3,2))))</f>
        <v>5</v>
      </c>
    </row>
    <row r="16" spans="1:27" ht="102.75" customHeight="1" x14ac:dyDescent="0.35">
      <c r="A16" s="72" t="s">
        <v>806</v>
      </c>
      <c r="B16" s="40" t="s">
        <v>384</v>
      </c>
      <c r="C16" s="40" t="s">
        <v>385</v>
      </c>
      <c r="D16" s="84" t="s">
        <v>633</v>
      </c>
      <c r="E16" s="72" t="s">
        <v>807</v>
      </c>
      <c r="F16" s="72" t="s">
        <v>808</v>
      </c>
      <c r="G16" s="41" t="s">
        <v>809</v>
      </c>
      <c r="H16" s="72" t="s">
        <v>810</v>
      </c>
      <c r="I16" s="72"/>
      <c r="J16" s="24"/>
      <c r="K16" s="80" t="s">
        <v>811</v>
      </c>
      <c r="L16" s="83"/>
      <c r="M16" s="80" t="s">
        <v>162</v>
      </c>
      <c r="N16" s="80" t="s">
        <v>714</v>
      </c>
      <c r="O16" s="80" t="s">
        <v>715</v>
      </c>
      <c r="P16" s="82"/>
      <c r="Q16" s="72" t="s">
        <v>787</v>
      </c>
      <c r="R16" s="83" t="s">
        <v>812</v>
      </c>
      <c r="S16" s="72" t="s">
        <v>813</v>
      </c>
      <c r="T16" s="72" t="s">
        <v>814</v>
      </c>
      <c r="U16" s="72" t="s">
        <v>815</v>
      </c>
      <c r="V16" s="72" t="s">
        <v>816</v>
      </c>
      <c r="AA16" s="42">
        <f>IF(OR(J16="Fail",ISBLANK(J16)),INDEX('Issue Code Table'!C:C,MATCH(N:N,'Issue Code Table'!A:A,0)),IF(M16="Critical",6,IF(M16="Significant",5,IF(M16="Moderate",3,2))))</f>
        <v>6</v>
      </c>
    </row>
    <row r="17" spans="1:27" ht="77.25" customHeight="1" x14ac:dyDescent="0.35">
      <c r="A17" s="72" t="s">
        <v>817</v>
      </c>
      <c r="B17" s="40" t="s">
        <v>818</v>
      </c>
      <c r="C17" s="40" t="s">
        <v>819</v>
      </c>
      <c r="D17" s="84" t="s">
        <v>633</v>
      </c>
      <c r="E17" s="72" t="s">
        <v>820</v>
      </c>
      <c r="F17" s="72" t="s">
        <v>821</v>
      </c>
      <c r="G17" s="41" t="s">
        <v>822</v>
      </c>
      <c r="H17" s="72" t="s">
        <v>823</v>
      </c>
      <c r="I17" s="72"/>
      <c r="J17" s="24"/>
      <c r="K17" s="80" t="s">
        <v>824</v>
      </c>
      <c r="L17" s="83"/>
      <c r="M17" s="116" t="s">
        <v>162</v>
      </c>
      <c r="N17" s="116" t="s">
        <v>825</v>
      </c>
      <c r="O17" s="116" t="s">
        <v>826</v>
      </c>
      <c r="P17" s="82"/>
      <c r="Q17" s="72" t="s">
        <v>827</v>
      </c>
      <c r="R17" s="83" t="s">
        <v>828</v>
      </c>
      <c r="S17" s="72" t="s">
        <v>829</v>
      </c>
      <c r="T17" s="72" t="s">
        <v>830</v>
      </c>
      <c r="U17" s="72" t="s">
        <v>831</v>
      </c>
      <c r="V17" s="72" t="s">
        <v>832</v>
      </c>
      <c r="AA17" s="42">
        <f>IF(OR(J17="Fail",ISBLANK(J17)),INDEX('Issue Code Table'!C:C,MATCH(N:N,'Issue Code Table'!A:A,0)),IF(M17="Critical",6,IF(M17="Significant",5,IF(M17="Moderate",3,2))))</f>
        <v>6</v>
      </c>
    </row>
    <row r="18" spans="1:27" ht="105.75" customHeight="1" x14ac:dyDescent="0.35">
      <c r="A18" s="72" t="s">
        <v>833</v>
      </c>
      <c r="B18" s="40" t="s">
        <v>167</v>
      </c>
      <c r="C18" s="40" t="s">
        <v>168</v>
      </c>
      <c r="D18" s="84" t="s">
        <v>633</v>
      </c>
      <c r="E18" s="72" t="s">
        <v>834</v>
      </c>
      <c r="F18" s="72" t="s">
        <v>835</v>
      </c>
      <c r="G18" s="41" t="s">
        <v>836</v>
      </c>
      <c r="H18" s="72" t="s">
        <v>837</v>
      </c>
      <c r="I18" s="72"/>
      <c r="J18" s="24"/>
      <c r="K18" s="80" t="s">
        <v>838</v>
      </c>
      <c r="L18" s="83"/>
      <c r="M18" s="116" t="s">
        <v>162</v>
      </c>
      <c r="N18" s="116" t="s">
        <v>825</v>
      </c>
      <c r="O18" s="116" t="s">
        <v>826</v>
      </c>
      <c r="P18" s="82"/>
      <c r="Q18" s="72" t="s">
        <v>839</v>
      </c>
      <c r="R18" s="80" t="s">
        <v>840</v>
      </c>
      <c r="S18" s="72" t="s">
        <v>841</v>
      </c>
      <c r="T18" s="72" t="s">
        <v>842</v>
      </c>
      <c r="U18" s="72" t="s">
        <v>843</v>
      </c>
      <c r="V18" s="72" t="s">
        <v>844</v>
      </c>
      <c r="AA18" s="42">
        <f>IF(OR(J18="Fail",ISBLANK(J18)),INDEX('Issue Code Table'!C:C,MATCH(N:N,'Issue Code Table'!A:A,0)),IF(M18="Critical",6,IF(M18="Significant",5,IF(M18="Moderate",3,2))))</f>
        <v>6</v>
      </c>
    </row>
    <row r="19" spans="1:27" ht="84" customHeight="1" x14ac:dyDescent="0.35">
      <c r="A19" s="72" t="s">
        <v>845</v>
      </c>
      <c r="B19" s="40" t="s">
        <v>167</v>
      </c>
      <c r="C19" s="40" t="s">
        <v>168</v>
      </c>
      <c r="D19" s="84" t="s">
        <v>633</v>
      </c>
      <c r="E19" s="72" t="s">
        <v>846</v>
      </c>
      <c r="F19" s="72" t="s">
        <v>847</v>
      </c>
      <c r="G19" s="41" t="s">
        <v>848</v>
      </c>
      <c r="H19" s="72" t="s">
        <v>849</v>
      </c>
      <c r="I19" s="72"/>
      <c r="J19" s="24"/>
      <c r="K19" s="80" t="s">
        <v>850</v>
      </c>
      <c r="L19" s="83"/>
      <c r="M19" s="80" t="s">
        <v>162</v>
      </c>
      <c r="N19" s="80" t="s">
        <v>825</v>
      </c>
      <c r="O19" s="80" t="s">
        <v>826</v>
      </c>
      <c r="P19" s="82"/>
      <c r="Q19" s="72" t="s">
        <v>839</v>
      </c>
      <c r="R19" s="80" t="s">
        <v>851</v>
      </c>
      <c r="S19" s="72" t="s">
        <v>852</v>
      </c>
      <c r="T19" s="72" t="s">
        <v>853</v>
      </c>
      <c r="U19" s="72" t="s">
        <v>854</v>
      </c>
      <c r="V19" s="72" t="s">
        <v>855</v>
      </c>
      <c r="AA19" s="42">
        <f>IF(OR(J19="Fail",ISBLANK(J19)),INDEX('Issue Code Table'!C:C,MATCH(N:N,'Issue Code Table'!A:A,0)),IF(M19="Critical",6,IF(M19="Significant",5,IF(M19="Moderate",3,2))))</f>
        <v>6</v>
      </c>
    </row>
    <row r="20" spans="1:27" ht="78.75" customHeight="1" x14ac:dyDescent="0.35">
      <c r="A20" s="72" t="s">
        <v>856</v>
      </c>
      <c r="B20" s="40" t="s">
        <v>857</v>
      </c>
      <c r="C20" s="40" t="s">
        <v>858</v>
      </c>
      <c r="D20" s="84" t="s">
        <v>633</v>
      </c>
      <c r="E20" s="72" t="s">
        <v>859</v>
      </c>
      <c r="F20" s="72" t="s">
        <v>860</v>
      </c>
      <c r="G20" s="41" t="s">
        <v>861</v>
      </c>
      <c r="H20" s="72" t="s">
        <v>862</v>
      </c>
      <c r="I20" s="72"/>
      <c r="J20" s="24"/>
      <c r="K20" s="80" t="s">
        <v>863</v>
      </c>
      <c r="L20" s="80"/>
      <c r="M20" s="24" t="s">
        <v>162</v>
      </c>
      <c r="N20" s="109" t="s">
        <v>864</v>
      </c>
      <c r="O20" s="110" t="s">
        <v>865</v>
      </c>
      <c r="P20" s="82"/>
      <c r="Q20" s="72" t="s">
        <v>839</v>
      </c>
      <c r="R20" s="80" t="s">
        <v>866</v>
      </c>
      <c r="S20" s="72" t="s">
        <v>867</v>
      </c>
      <c r="T20" s="72" t="s">
        <v>868</v>
      </c>
      <c r="U20" s="72" t="s">
        <v>869</v>
      </c>
      <c r="V20" s="72" t="s">
        <v>870</v>
      </c>
      <c r="AA20" s="42">
        <f>IF(OR(J20="Fail",ISBLANK(J20)),INDEX('Issue Code Table'!C:C,MATCH(N:N,'Issue Code Table'!A:A,0)),IF(M20="Critical",6,IF(M20="Significant",5,IF(M20="Moderate",3,2))))</f>
        <v>6</v>
      </c>
    </row>
    <row r="21" spans="1:27" ht="68.25" customHeight="1" x14ac:dyDescent="0.35">
      <c r="A21" s="72" t="s">
        <v>871</v>
      </c>
      <c r="B21" s="40" t="s">
        <v>167</v>
      </c>
      <c r="C21" s="40" t="s">
        <v>168</v>
      </c>
      <c r="D21" s="84" t="s">
        <v>633</v>
      </c>
      <c r="E21" s="72" t="s">
        <v>872</v>
      </c>
      <c r="F21" s="72" t="s">
        <v>873</v>
      </c>
      <c r="G21" s="41" t="s">
        <v>874</v>
      </c>
      <c r="H21" s="72" t="s">
        <v>875</v>
      </c>
      <c r="I21" s="72"/>
      <c r="J21" s="24"/>
      <c r="K21" s="80" t="s">
        <v>876</v>
      </c>
      <c r="L21" s="80"/>
      <c r="M21" s="80" t="s">
        <v>162</v>
      </c>
      <c r="N21" s="80" t="s">
        <v>825</v>
      </c>
      <c r="O21" s="80" t="s">
        <v>826</v>
      </c>
      <c r="P21" s="82"/>
      <c r="Q21" s="72" t="s">
        <v>839</v>
      </c>
      <c r="R21" s="80" t="s">
        <v>877</v>
      </c>
      <c r="S21" s="72" t="s">
        <v>878</v>
      </c>
      <c r="T21" s="72" t="s">
        <v>879</v>
      </c>
      <c r="U21" s="72" t="s">
        <v>880</v>
      </c>
      <c r="V21" s="72" t="s">
        <v>881</v>
      </c>
      <c r="AA21" s="42">
        <f>IF(OR(J21="Fail",ISBLANK(J21)),INDEX('Issue Code Table'!C:C,MATCH(N:N,'Issue Code Table'!A:A,0)),IF(M21="Critical",6,IF(M21="Significant",5,IF(M21="Moderate",3,2))))</f>
        <v>6</v>
      </c>
    </row>
    <row r="22" spans="1:27" ht="53.25" customHeight="1" x14ac:dyDescent="0.35">
      <c r="A22" s="72" t="s">
        <v>882</v>
      </c>
      <c r="B22" s="40" t="s">
        <v>167</v>
      </c>
      <c r="C22" s="40" t="s">
        <v>168</v>
      </c>
      <c r="D22" s="84" t="s">
        <v>633</v>
      </c>
      <c r="E22" s="72" t="s">
        <v>883</v>
      </c>
      <c r="F22" s="72" t="s">
        <v>884</v>
      </c>
      <c r="G22" s="41" t="s">
        <v>885</v>
      </c>
      <c r="H22" s="72" t="s">
        <v>886</v>
      </c>
      <c r="I22" s="72"/>
      <c r="J22" s="24"/>
      <c r="K22" s="80" t="s">
        <v>887</v>
      </c>
      <c r="L22" s="80"/>
      <c r="M22" s="80" t="s">
        <v>162</v>
      </c>
      <c r="N22" s="80" t="s">
        <v>825</v>
      </c>
      <c r="O22" s="80" t="s">
        <v>826</v>
      </c>
      <c r="P22" s="82"/>
      <c r="Q22" s="72" t="s">
        <v>839</v>
      </c>
      <c r="R22" s="80" t="s">
        <v>888</v>
      </c>
      <c r="S22" s="72" t="s">
        <v>878</v>
      </c>
      <c r="T22" s="72" t="s">
        <v>889</v>
      </c>
      <c r="U22" s="72" t="s">
        <v>890</v>
      </c>
      <c r="V22" s="72" t="s">
        <v>891</v>
      </c>
      <c r="AA22" s="42">
        <f>IF(OR(J22="Fail",ISBLANK(J22)),INDEX('Issue Code Table'!C:C,MATCH(N:N,'Issue Code Table'!A:A,0)),IF(M22="Critical",6,IF(M22="Significant",5,IF(M22="Moderate",3,2))))</f>
        <v>6</v>
      </c>
    </row>
    <row r="23" spans="1:27" ht="73.5" customHeight="1" x14ac:dyDescent="0.35">
      <c r="A23" s="72" t="s">
        <v>892</v>
      </c>
      <c r="B23" s="40" t="s">
        <v>167</v>
      </c>
      <c r="C23" s="40" t="s">
        <v>168</v>
      </c>
      <c r="D23" s="84" t="s">
        <v>633</v>
      </c>
      <c r="E23" s="72" t="s">
        <v>893</v>
      </c>
      <c r="F23" s="72" t="s">
        <v>894</v>
      </c>
      <c r="G23" s="41" t="s">
        <v>895</v>
      </c>
      <c r="H23" s="72" t="s">
        <v>896</v>
      </c>
      <c r="I23" s="72"/>
      <c r="J23" s="24"/>
      <c r="K23" s="80" t="s">
        <v>897</v>
      </c>
      <c r="L23" s="80"/>
      <c r="M23" s="80" t="s">
        <v>162</v>
      </c>
      <c r="N23" s="80" t="s">
        <v>825</v>
      </c>
      <c r="O23" s="80" t="s">
        <v>826</v>
      </c>
      <c r="P23" s="82"/>
      <c r="Q23" s="72" t="s">
        <v>839</v>
      </c>
      <c r="R23" s="80" t="s">
        <v>898</v>
      </c>
      <c r="S23" s="72" t="s">
        <v>878</v>
      </c>
      <c r="T23" s="72" t="s">
        <v>899</v>
      </c>
      <c r="U23" s="72" t="s">
        <v>900</v>
      </c>
      <c r="V23" s="72" t="s">
        <v>901</v>
      </c>
      <c r="AA23" s="42">
        <f>IF(OR(J23="Fail",ISBLANK(J23)),INDEX('Issue Code Table'!C:C,MATCH(N:N,'Issue Code Table'!A:A,0)),IF(M23="Critical",6,IF(M23="Significant",5,IF(M23="Moderate",3,2))))</f>
        <v>6</v>
      </c>
    </row>
    <row r="24" spans="1:27" ht="81.75" customHeight="1" x14ac:dyDescent="0.35">
      <c r="A24" s="72" t="s">
        <v>902</v>
      </c>
      <c r="B24" s="40" t="s">
        <v>903</v>
      </c>
      <c r="C24" s="40" t="s">
        <v>904</v>
      </c>
      <c r="D24" s="84" t="s">
        <v>633</v>
      </c>
      <c r="E24" s="72" t="s">
        <v>905</v>
      </c>
      <c r="F24" s="72" t="s">
        <v>906</v>
      </c>
      <c r="G24" s="41" t="s">
        <v>907</v>
      </c>
      <c r="H24" s="72" t="s">
        <v>908</v>
      </c>
      <c r="I24" s="72"/>
      <c r="J24" s="24"/>
      <c r="K24" s="80" t="s">
        <v>909</v>
      </c>
      <c r="L24" s="80"/>
      <c r="M24" s="80" t="s">
        <v>162</v>
      </c>
      <c r="N24" s="80" t="s">
        <v>910</v>
      </c>
      <c r="O24" s="80" t="s">
        <v>911</v>
      </c>
      <c r="P24" s="82"/>
      <c r="Q24" s="72" t="s">
        <v>912</v>
      </c>
      <c r="R24" s="80" t="s">
        <v>913</v>
      </c>
      <c r="S24" s="72" t="s">
        <v>914</v>
      </c>
      <c r="T24" s="72" t="s">
        <v>915</v>
      </c>
      <c r="U24" s="72" t="s">
        <v>916</v>
      </c>
      <c r="V24" s="72" t="s">
        <v>917</v>
      </c>
      <c r="AA24" s="42">
        <f>IF(OR(J24="Fail",ISBLANK(J24)),INDEX('Issue Code Table'!C:C,MATCH(N:N,'Issue Code Table'!A:A,0)),IF(M24="Critical",6,IF(M24="Significant",5,IF(M24="Moderate",3,2))))</f>
        <v>5</v>
      </c>
    </row>
    <row r="25" spans="1:27" ht="101.25" customHeight="1" x14ac:dyDescent="0.35">
      <c r="A25" s="72" t="s">
        <v>918</v>
      </c>
      <c r="B25" s="40" t="s">
        <v>903</v>
      </c>
      <c r="C25" s="40" t="s">
        <v>904</v>
      </c>
      <c r="D25" s="84" t="s">
        <v>633</v>
      </c>
      <c r="E25" s="72" t="s">
        <v>919</v>
      </c>
      <c r="F25" s="72" t="s">
        <v>920</v>
      </c>
      <c r="G25" s="41" t="s">
        <v>921</v>
      </c>
      <c r="H25" s="72" t="s">
        <v>922</v>
      </c>
      <c r="I25" s="72"/>
      <c r="J25" s="24"/>
      <c r="K25" s="80" t="s">
        <v>923</v>
      </c>
      <c r="L25" s="80"/>
      <c r="M25" s="80" t="s">
        <v>287</v>
      </c>
      <c r="N25" s="80" t="s">
        <v>409</v>
      </c>
      <c r="O25" s="80" t="s">
        <v>410</v>
      </c>
      <c r="P25" s="82"/>
      <c r="Q25" s="72" t="s">
        <v>912</v>
      </c>
      <c r="R25" s="80" t="s">
        <v>924</v>
      </c>
      <c r="S25" s="72" t="s">
        <v>925</v>
      </c>
      <c r="T25" s="72" t="s">
        <v>926</v>
      </c>
      <c r="U25" s="72" t="s">
        <v>927</v>
      </c>
      <c r="V25" s="72"/>
      <c r="AA25" s="42">
        <f>IF(OR(J25="Fail",ISBLANK(J25)),INDEX('Issue Code Table'!C:C,MATCH(N:N,'Issue Code Table'!A:A,0)),IF(M25="Critical",6,IF(M25="Significant",5,IF(M25="Moderate",3,2))))</f>
        <v>5</v>
      </c>
    </row>
    <row r="26" spans="1:27" ht="87.75" customHeight="1" x14ac:dyDescent="0.35">
      <c r="A26" s="72" t="s">
        <v>928</v>
      </c>
      <c r="B26" s="40" t="s">
        <v>818</v>
      </c>
      <c r="C26" s="40" t="s">
        <v>819</v>
      </c>
      <c r="D26" s="72" t="s">
        <v>634</v>
      </c>
      <c r="E26" s="72" t="s">
        <v>929</v>
      </c>
      <c r="F26" s="72" t="s">
        <v>930</v>
      </c>
      <c r="G26" s="41" t="s">
        <v>931</v>
      </c>
      <c r="H26" s="72" t="s">
        <v>932</v>
      </c>
      <c r="I26" s="72"/>
      <c r="J26" s="24"/>
      <c r="K26" s="80" t="s">
        <v>933</v>
      </c>
      <c r="L26" s="80"/>
      <c r="M26" s="80" t="s">
        <v>287</v>
      </c>
      <c r="N26" s="80" t="s">
        <v>409</v>
      </c>
      <c r="O26" s="80" t="s">
        <v>410</v>
      </c>
      <c r="P26" s="82"/>
      <c r="Q26" s="72" t="s">
        <v>934</v>
      </c>
      <c r="R26" s="80" t="s">
        <v>935</v>
      </c>
      <c r="S26" s="72" t="s">
        <v>936</v>
      </c>
      <c r="T26" s="72" t="s">
        <v>937</v>
      </c>
      <c r="U26" s="72" t="s">
        <v>938</v>
      </c>
      <c r="V26" s="72"/>
      <c r="AA26" s="42">
        <f>IF(OR(J26="Fail",ISBLANK(J26)),INDEX('Issue Code Table'!C:C,MATCH(N:N,'Issue Code Table'!A:A,0)),IF(M26="Critical",6,IF(M26="Significant",5,IF(M26="Moderate",3,2))))</f>
        <v>5</v>
      </c>
    </row>
    <row r="27" spans="1:27" ht="81.75" customHeight="1" x14ac:dyDescent="0.35">
      <c r="A27" s="72" t="s">
        <v>939</v>
      </c>
      <c r="B27" s="40" t="s">
        <v>560</v>
      </c>
      <c r="C27" s="40" t="s">
        <v>561</v>
      </c>
      <c r="D27" s="84" t="s">
        <v>633</v>
      </c>
      <c r="E27" s="72" t="s">
        <v>940</v>
      </c>
      <c r="F27" s="72" t="s">
        <v>941</v>
      </c>
      <c r="G27" s="41" t="s">
        <v>942</v>
      </c>
      <c r="H27" s="84" t="s">
        <v>943</v>
      </c>
      <c r="I27" s="72"/>
      <c r="J27" s="24"/>
      <c r="K27" s="83" t="s">
        <v>944</v>
      </c>
      <c r="L27" s="80"/>
      <c r="M27" s="80" t="s">
        <v>287</v>
      </c>
      <c r="N27" s="80" t="s">
        <v>409</v>
      </c>
      <c r="O27" s="80" t="s">
        <v>410</v>
      </c>
      <c r="P27" s="82"/>
      <c r="Q27" s="72" t="s">
        <v>934</v>
      </c>
      <c r="R27" s="80" t="s">
        <v>945</v>
      </c>
      <c r="S27" s="72" t="s">
        <v>936</v>
      </c>
      <c r="T27" s="72" t="s">
        <v>946</v>
      </c>
      <c r="U27" s="72" t="s">
        <v>947</v>
      </c>
      <c r="V27" s="72"/>
      <c r="AA27" s="42">
        <f>IF(OR(J27="Fail",ISBLANK(J27)),INDEX('Issue Code Table'!C:C,MATCH(N:N,'Issue Code Table'!A:A,0)),IF(M27="Critical",6,IF(M27="Significant",5,IF(M27="Moderate",3,2))))</f>
        <v>5</v>
      </c>
    </row>
    <row r="28" spans="1:27" ht="91.5" customHeight="1" x14ac:dyDescent="0.35">
      <c r="A28" s="72" t="s">
        <v>948</v>
      </c>
      <c r="B28" s="40" t="s">
        <v>560</v>
      </c>
      <c r="C28" s="40" t="s">
        <v>561</v>
      </c>
      <c r="D28" s="84" t="s">
        <v>633</v>
      </c>
      <c r="E28" s="72" t="s">
        <v>949</v>
      </c>
      <c r="F28" s="72" t="s">
        <v>950</v>
      </c>
      <c r="G28" s="41" t="s">
        <v>951</v>
      </c>
      <c r="H28" s="72" t="s">
        <v>952</v>
      </c>
      <c r="I28" s="72"/>
      <c r="J28" s="24"/>
      <c r="K28" s="80" t="s">
        <v>953</v>
      </c>
      <c r="L28" s="80"/>
      <c r="M28" s="80" t="s">
        <v>287</v>
      </c>
      <c r="N28" s="80" t="s">
        <v>409</v>
      </c>
      <c r="O28" s="80" t="s">
        <v>410</v>
      </c>
      <c r="P28" s="82"/>
      <c r="Q28" s="72" t="s">
        <v>934</v>
      </c>
      <c r="R28" s="83" t="s">
        <v>954</v>
      </c>
      <c r="S28" s="72" t="s">
        <v>936</v>
      </c>
      <c r="T28" s="72" t="s">
        <v>955</v>
      </c>
      <c r="U28" s="72" t="s">
        <v>956</v>
      </c>
      <c r="V28" s="72"/>
      <c r="AA28" s="42">
        <f>IF(OR(J28="Fail",ISBLANK(J28)),INDEX('Issue Code Table'!C:C,MATCH(N:N,'Issue Code Table'!A:A,0)),IF(M28="Critical",6,IF(M28="Significant",5,IF(M28="Moderate",3,2))))</f>
        <v>5</v>
      </c>
    </row>
    <row r="29" spans="1:27" ht="99" customHeight="1" x14ac:dyDescent="0.35">
      <c r="A29" s="72" t="s">
        <v>957</v>
      </c>
      <c r="B29" s="40" t="s">
        <v>560</v>
      </c>
      <c r="C29" s="40" t="s">
        <v>561</v>
      </c>
      <c r="D29" s="84" t="s">
        <v>633</v>
      </c>
      <c r="E29" s="72" t="s">
        <v>958</v>
      </c>
      <c r="F29" s="72" t="s">
        <v>959</v>
      </c>
      <c r="G29" s="41" t="s">
        <v>960</v>
      </c>
      <c r="H29" s="84" t="s">
        <v>961</v>
      </c>
      <c r="I29" s="72"/>
      <c r="J29" s="24"/>
      <c r="K29" s="83" t="s">
        <v>962</v>
      </c>
      <c r="L29" s="80"/>
      <c r="M29" s="80" t="s">
        <v>287</v>
      </c>
      <c r="N29" s="80" t="s">
        <v>409</v>
      </c>
      <c r="O29" s="80" t="s">
        <v>410</v>
      </c>
      <c r="P29" s="82"/>
      <c r="Q29" s="72" t="s">
        <v>934</v>
      </c>
      <c r="R29" s="83" t="s">
        <v>963</v>
      </c>
      <c r="S29" s="72" t="s">
        <v>936</v>
      </c>
      <c r="T29" s="72" t="s">
        <v>964</v>
      </c>
      <c r="U29" s="72" t="s">
        <v>965</v>
      </c>
      <c r="V29" s="72"/>
      <c r="AA29" s="42">
        <f>IF(OR(J29="Fail",ISBLANK(J29)),INDEX('Issue Code Table'!C:C,MATCH(N:N,'Issue Code Table'!A:A,0)),IF(M29="Critical",6,IF(M29="Significant",5,IF(M29="Moderate",3,2))))</f>
        <v>5</v>
      </c>
    </row>
    <row r="30" spans="1:27" ht="89.25" customHeight="1" x14ac:dyDescent="0.35">
      <c r="A30" s="72" t="s">
        <v>966</v>
      </c>
      <c r="B30" s="40" t="s">
        <v>967</v>
      </c>
      <c r="C30" s="40" t="s">
        <v>968</v>
      </c>
      <c r="D30" s="84" t="s">
        <v>633</v>
      </c>
      <c r="E30" s="72" t="s">
        <v>969</v>
      </c>
      <c r="F30" s="72" t="s">
        <v>970</v>
      </c>
      <c r="G30" s="41" t="s">
        <v>971</v>
      </c>
      <c r="H30" s="84" t="s">
        <v>972</v>
      </c>
      <c r="I30" s="72"/>
      <c r="J30" s="24"/>
      <c r="K30" s="80" t="s">
        <v>973</v>
      </c>
      <c r="L30" s="116" t="s">
        <v>974</v>
      </c>
      <c r="M30" s="96" t="s">
        <v>585</v>
      </c>
      <c r="N30" s="109" t="s">
        <v>975</v>
      </c>
      <c r="O30" s="110" t="s">
        <v>976</v>
      </c>
      <c r="P30" s="82"/>
      <c r="Q30" s="72" t="s">
        <v>977</v>
      </c>
      <c r="R30" s="83" t="s">
        <v>978</v>
      </c>
      <c r="S30" s="72" t="s">
        <v>979</v>
      </c>
      <c r="T30" s="72" t="s">
        <v>980</v>
      </c>
      <c r="U30" s="72" t="s">
        <v>981</v>
      </c>
      <c r="V30" s="72"/>
      <c r="AA30" s="42" t="e">
        <f>IF(OR(J30="Fail",ISBLANK(J30)),INDEX('Issue Code Table'!C:C,MATCH(N:N,'Issue Code Table'!A:A,0)),IF(M30="Critical",6,IF(M30="Significant",5,IF(M30="Moderate",3,2))))</f>
        <v>#N/A</v>
      </c>
    </row>
    <row r="31" spans="1:27" ht="72" customHeight="1" x14ac:dyDescent="0.35">
      <c r="A31" s="72" t="s">
        <v>982</v>
      </c>
      <c r="B31" s="40" t="s">
        <v>967</v>
      </c>
      <c r="C31" s="40" t="s">
        <v>968</v>
      </c>
      <c r="D31" s="84" t="s">
        <v>633</v>
      </c>
      <c r="E31" s="72" t="s">
        <v>983</v>
      </c>
      <c r="F31" s="72" t="s">
        <v>984</v>
      </c>
      <c r="G31" s="41" t="s">
        <v>985</v>
      </c>
      <c r="H31" s="72" t="s">
        <v>986</v>
      </c>
      <c r="I31" s="72"/>
      <c r="J31" s="24"/>
      <c r="K31" s="80" t="s">
        <v>987</v>
      </c>
      <c r="L31" s="116" t="s">
        <v>974</v>
      </c>
      <c r="M31" s="96" t="s">
        <v>585</v>
      </c>
      <c r="N31" s="109" t="s">
        <v>975</v>
      </c>
      <c r="O31" s="110" t="s">
        <v>976</v>
      </c>
      <c r="P31" s="82"/>
      <c r="Q31" s="72" t="s">
        <v>977</v>
      </c>
      <c r="R31" s="83" t="s">
        <v>988</v>
      </c>
      <c r="S31" s="72" t="s">
        <v>979</v>
      </c>
      <c r="T31" s="72" t="s">
        <v>989</v>
      </c>
      <c r="U31" s="72" t="s">
        <v>990</v>
      </c>
      <c r="V31" s="72"/>
      <c r="AA31" s="42" t="e">
        <f>IF(OR(J31="Fail",ISBLANK(J31)),INDEX('Issue Code Table'!C:C,MATCH(N:N,'Issue Code Table'!A:A,0)),IF(M31="Critical",6,IF(M31="Significant",5,IF(M31="Moderate",3,2))))</f>
        <v>#N/A</v>
      </c>
    </row>
    <row r="32" spans="1:27" ht="73.5" customHeight="1" x14ac:dyDescent="0.35">
      <c r="A32" s="72" t="s">
        <v>991</v>
      </c>
      <c r="B32" s="40" t="s">
        <v>967</v>
      </c>
      <c r="C32" s="40" t="s">
        <v>968</v>
      </c>
      <c r="D32" s="84" t="s">
        <v>633</v>
      </c>
      <c r="E32" s="72" t="s">
        <v>992</v>
      </c>
      <c r="F32" s="72" t="s">
        <v>993</v>
      </c>
      <c r="G32" s="41" t="s">
        <v>994</v>
      </c>
      <c r="H32" s="72" t="s">
        <v>995</v>
      </c>
      <c r="I32" s="72"/>
      <c r="J32" s="24"/>
      <c r="K32" s="80" t="s">
        <v>996</v>
      </c>
      <c r="L32" s="116" t="s">
        <v>974</v>
      </c>
      <c r="M32" s="96" t="s">
        <v>585</v>
      </c>
      <c r="N32" s="109" t="s">
        <v>975</v>
      </c>
      <c r="O32" s="110" t="s">
        <v>976</v>
      </c>
      <c r="P32" s="82"/>
      <c r="Q32" s="72" t="s">
        <v>977</v>
      </c>
      <c r="R32" s="80" t="s">
        <v>997</v>
      </c>
      <c r="S32" s="72" t="s">
        <v>979</v>
      </c>
      <c r="T32" s="72" t="s">
        <v>998</v>
      </c>
      <c r="U32" s="72" t="s">
        <v>999</v>
      </c>
      <c r="V32" s="72"/>
      <c r="AA32" s="42" t="e">
        <f>IF(OR(J32="Fail",ISBLANK(J32)),INDEX('Issue Code Table'!C:C,MATCH(N:N,'Issue Code Table'!A:A,0)),IF(M32="Critical",6,IF(M32="Significant",5,IF(M32="Moderate",3,2))))</f>
        <v>#N/A</v>
      </c>
    </row>
    <row r="33" spans="1:27" ht="73.5" customHeight="1" x14ac:dyDescent="0.35">
      <c r="A33" s="72" t="s">
        <v>1000</v>
      </c>
      <c r="B33" s="40" t="s">
        <v>967</v>
      </c>
      <c r="C33" s="40" t="s">
        <v>968</v>
      </c>
      <c r="D33" s="84" t="s">
        <v>633</v>
      </c>
      <c r="E33" s="72" t="s">
        <v>1001</v>
      </c>
      <c r="F33" s="72" t="s">
        <v>1002</v>
      </c>
      <c r="G33" s="41" t="s">
        <v>1003</v>
      </c>
      <c r="H33" s="72" t="s">
        <v>1004</v>
      </c>
      <c r="I33" s="72"/>
      <c r="J33" s="24"/>
      <c r="K33" s="80" t="s">
        <v>1005</v>
      </c>
      <c r="L33" s="116"/>
      <c r="M33" s="96" t="s">
        <v>585</v>
      </c>
      <c r="N33" s="109" t="s">
        <v>1006</v>
      </c>
      <c r="O33" s="110" t="s">
        <v>1007</v>
      </c>
      <c r="P33" s="82"/>
      <c r="Q33" s="72" t="s">
        <v>977</v>
      </c>
      <c r="R33" s="80" t="s">
        <v>1008</v>
      </c>
      <c r="S33" s="72" t="s">
        <v>979</v>
      </c>
      <c r="T33" s="72" t="s">
        <v>1009</v>
      </c>
      <c r="U33" s="72" t="s">
        <v>1010</v>
      </c>
      <c r="V33" s="72"/>
      <c r="AA33" s="42">
        <f>IF(OR(J33="Fail",ISBLANK(J33)),INDEX('Issue Code Table'!C:C,MATCH(N:N,'Issue Code Table'!A:A,0)),IF(M33="Critical",6,IF(M33="Significant",5,IF(M33="Moderate",3,2))))</f>
        <v>4</v>
      </c>
    </row>
    <row r="34" spans="1:27" ht="76.5" customHeight="1" x14ac:dyDescent="0.35">
      <c r="A34" s="72" t="s">
        <v>1011</v>
      </c>
      <c r="B34" s="40" t="s">
        <v>262</v>
      </c>
      <c r="C34" s="40" t="s">
        <v>263</v>
      </c>
      <c r="D34" s="84" t="s">
        <v>633</v>
      </c>
      <c r="E34" s="72" t="s">
        <v>1012</v>
      </c>
      <c r="F34" s="72" t="s">
        <v>1013</v>
      </c>
      <c r="G34" s="41" t="s">
        <v>1014</v>
      </c>
      <c r="H34" s="72" t="s">
        <v>1015</v>
      </c>
      <c r="I34" s="72"/>
      <c r="J34" s="24"/>
      <c r="K34" s="80" t="s">
        <v>1016</v>
      </c>
      <c r="L34" s="80"/>
      <c r="M34" s="80" t="s">
        <v>162</v>
      </c>
      <c r="N34" s="80" t="s">
        <v>257</v>
      </c>
      <c r="O34" s="80" t="s">
        <v>258</v>
      </c>
      <c r="P34" s="82"/>
      <c r="Q34" s="72" t="s">
        <v>1017</v>
      </c>
      <c r="R34" s="80" t="s">
        <v>1018</v>
      </c>
      <c r="S34" s="72" t="s">
        <v>1019</v>
      </c>
      <c r="T34" s="72" t="s">
        <v>1020</v>
      </c>
      <c r="U34" s="72" t="s">
        <v>1021</v>
      </c>
      <c r="V34" s="72" t="s">
        <v>1022</v>
      </c>
      <c r="AA34" s="42">
        <f>IF(OR(J34="Fail",ISBLANK(J34)),INDEX('Issue Code Table'!C:C,MATCH(N:N,'Issue Code Table'!A:A,0)),IF(M34="Critical",6,IF(M34="Significant",5,IF(M34="Moderate",3,2))))</f>
        <v>6</v>
      </c>
    </row>
    <row r="35" spans="1:27" ht="68.25" customHeight="1" x14ac:dyDescent="0.35">
      <c r="A35" s="72" t="s">
        <v>1023</v>
      </c>
      <c r="B35" s="40" t="s">
        <v>374</v>
      </c>
      <c r="C35" s="40" t="s">
        <v>375</v>
      </c>
      <c r="D35" s="84" t="s">
        <v>633</v>
      </c>
      <c r="E35" s="72" t="s">
        <v>1024</v>
      </c>
      <c r="F35" s="72" t="s">
        <v>1025</v>
      </c>
      <c r="G35" s="41" t="s">
        <v>1026</v>
      </c>
      <c r="H35" s="84" t="s">
        <v>1027</v>
      </c>
      <c r="I35" s="72"/>
      <c r="J35" s="24"/>
      <c r="K35" s="80" t="s">
        <v>1028</v>
      </c>
      <c r="L35" s="80"/>
      <c r="M35" s="80" t="s">
        <v>162</v>
      </c>
      <c r="N35" s="109" t="s">
        <v>864</v>
      </c>
      <c r="O35" s="110" t="s">
        <v>865</v>
      </c>
      <c r="P35" s="82"/>
      <c r="Q35" s="72" t="s">
        <v>1017</v>
      </c>
      <c r="R35" s="80" t="s">
        <v>1029</v>
      </c>
      <c r="S35" s="72" t="s">
        <v>1030</v>
      </c>
      <c r="T35" s="72" t="s">
        <v>1031</v>
      </c>
      <c r="U35" s="72" t="s">
        <v>1032</v>
      </c>
      <c r="V35" s="72" t="s">
        <v>1033</v>
      </c>
      <c r="AA35" s="42">
        <f>IF(OR(J35="Fail",ISBLANK(J35)),INDEX('Issue Code Table'!C:C,MATCH(N:N,'Issue Code Table'!A:A,0)),IF(M35="Critical",6,IF(M35="Significant",5,IF(M35="Moderate",3,2))))</f>
        <v>6</v>
      </c>
    </row>
    <row r="36" spans="1:27" ht="90.75" customHeight="1" x14ac:dyDescent="0.35">
      <c r="A36" s="72" t="s">
        <v>1034</v>
      </c>
      <c r="B36" s="40" t="s">
        <v>670</v>
      </c>
      <c r="C36" s="40" t="s">
        <v>671</v>
      </c>
      <c r="D36" s="84" t="s">
        <v>634</v>
      </c>
      <c r="E36" s="72" t="s">
        <v>1035</v>
      </c>
      <c r="F36" s="72" t="s">
        <v>1036</v>
      </c>
      <c r="G36" s="41" t="s">
        <v>1037</v>
      </c>
      <c r="H36" s="84" t="s">
        <v>1038</v>
      </c>
      <c r="I36" s="72"/>
      <c r="J36" s="24"/>
      <c r="K36" s="80" t="s">
        <v>1039</v>
      </c>
      <c r="L36" s="80"/>
      <c r="M36" s="80" t="s">
        <v>287</v>
      </c>
      <c r="N36" s="80" t="s">
        <v>1040</v>
      </c>
      <c r="O36" s="80" t="s">
        <v>1041</v>
      </c>
      <c r="P36" s="82"/>
      <c r="Q36" s="72" t="s">
        <v>1017</v>
      </c>
      <c r="R36" s="80" t="s">
        <v>1042</v>
      </c>
      <c r="S36" s="72" t="s">
        <v>1043</v>
      </c>
      <c r="T36" s="72" t="s">
        <v>1044</v>
      </c>
      <c r="U36" s="72" t="s">
        <v>1045</v>
      </c>
      <c r="V36" s="72"/>
      <c r="AA36" s="42">
        <f>IF(OR(J36="Fail",ISBLANK(J36)),INDEX('Issue Code Table'!C:C,MATCH(N:N,'Issue Code Table'!A:A,0)),IF(M36="Critical",6,IF(M36="Significant",5,IF(M36="Moderate",3,2))))</f>
        <v>4</v>
      </c>
    </row>
    <row r="37" spans="1:27" ht="77.25" customHeight="1" x14ac:dyDescent="0.35">
      <c r="A37" s="72" t="s">
        <v>1046</v>
      </c>
      <c r="B37" s="40" t="s">
        <v>262</v>
      </c>
      <c r="C37" s="40" t="s">
        <v>263</v>
      </c>
      <c r="D37" s="84" t="s">
        <v>633</v>
      </c>
      <c r="E37" s="72" t="s">
        <v>1047</v>
      </c>
      <c r="F37" s="72" t="s">
        <v>1048</v>
      </c>
      <c r="G37" s="41" t="s">
        <v>1049</v>
      </c>
      <c r="H37" s="84" t="s">
        <v>1050</v>
      </c>
      <c r="I37" s="72"/>
      <c r="J37" s="24"/>
      <c r="K37" s="80" t="s">
        <v>1051</v>
      </c>
      <c r="L37" s="80"/>
      <c r="M37" s="80" t="s">
        <v>162</v>
      </c>
      <c r="N37" s="80" t="s">
        <v>690</v>
      </c>
      <c r="O37" s="80" t="s">
        <v>691</v>
      </c>
      <c r="P37" s="82"/>
      <c r="Q37" s="72" t="s">
        <v>1017</v>
      </c>
      <c r="R37" s="80" t="s">
        <v>1052</v>
      </c>
      <c r="S37" s="72" t="s">
        <v>1053</v>
      </c>
      <c r="T37" s="72" t="s">
        <v>1054</v>
      </c>
      <c r="U37" s="72" t="s">
        <v>1055</v>
      </c>
      <c r="V37" s="72" t="s">
        <v>1056</v>
      </c>
      <c r="AA37" s="42">
        <f>IF(OR(J37="Fail",ISBLANK(J37)),INDEX('Issue Code Table'!C:C,MATCH(N:N,'Issue Code Table'!A:A,0)),IF(M37="Critical",6,IF(M37="Significant",5,IF(M37="Moderate",3,2))))</f>
        <v>5</v>
      </c>
    </row>
    <row r="38" spans="1:27" ht="72.75" customHeight="1" x14ac:dyDescent="0.35">
      <c r="A38" s="72" t="s">
        <v>1057</v>
      </c>
      <c r="B38" s="40" t="s">
        <v>374</v>
      </c>
      <c r="C38" s="40" t="s">
        <v>375</v>
      </c>
      <c r="D38" s="84" t="s">
        <v>633</v>
      </c>
      <c r="E38" s="72" t="s">
        <v>1058</v>
      </c>
      <c r="F38" s="72" t="s">
        <v>1059</v>
      </c>
      <c r="G38" s="41" t="s">
        <v>1060</v>
      </c>
      <c r="H38" s="84" t="s">
        <v>1061</v>
      </c>
      <c r="I38" s="72"/>
      <c r="J38" s="24"/>
      <c r="K38" s="80" t="s">
        <v>1062</v>
      </c>
      <c r="L38" s="80"/>
      <c r="M38" s="80" t="s">
        <v>162</v>
      </c>
      <c r="N38" s="80" t="s">
        <v>749</v>
      </c>
      <c r="O38" s="80" t="s">
        <v>750</v>
      </c>
      <c r="P38" s="82"/>
      <c r="Q38" s="72" t="s">
        <v>1017</v>
      </c>
      <c r="R38" s="80" t="s">
        <v>1063</v>
      </c>
      <c r="S38" s="72" t="s">
        <v>1064</v>
      </c>
      <c r="T38" s="72" t="s">
        <v>1065</v>
      </c>
      <c r="U38" s="72" t="s">
        <v>1066</v>
      </c>
      <c r="V38" s="72" t="s">
        <v>1067</v>
      </c>
      <c r="AA38" s="42">
        <f>IF(OR(J38="Fail",ISBLANK(J38)),INDEX('Issue Code Table'!C:C,MATCH(N:N,'Issue Code Table'!A:A,0)),IF(M38="Critical",6,IF(M38="Significant",5,IF(M38="Moderate",3,2))))</f>
        <v>5</v>
      </c>
    </row>
    <row r="39" spans="1:27" ht="84.75" customHeight="1" x14ac:dyDescent="0.35">
      <c r="A39" s="72" t="s">
        <v>1068</v>
      </c>
      <c r="B39" s="40" t="s">
        <v>262</v>
      </c>
      <c r="C39" s="40" t="s">
        <v>263</v>
      </c>
      <c r="D39" s="84" t="s">
        <v>633</v>
      </c>
      <c r="E39" s="72" t="s">
        <v>1069</v>
      </c>
      <c r="F39" s="72" t="s">
        <v>1070</v>
      </c>
      <c r="G39" s="41" t="s">
        <v>1071</v>
      </c>
      <c r="H39" s="84" t="s">
        <v>1072</v>
      </c>
      <c r="I39" s="72"/>
      <c r="J39" s="24"/>
      <c r="K39" s="80" t="s">
        <v>1073</v>
      </c>
      <c r="L39" s="83"/>
      <c r="M39" s="80" t="s">
        <v>162</v>
      </c>
      <c r="N39" s="80" t="s">
        <v>257</v>
      </c>
      <c r="O39" s="80" t="s">
        <v>258</v>
      </c>
      <c r="P39" s="82"/>
      <c r="Q39" s="72" t="s">
        <v>1074</v>
      </c>
      <c r="R39" s="80" t="s">
        <v>1075</v>
      </c>
      <c r="S39" s="72" t="s">
        <v>1019</v>
      </c>
      <c r="T39" s="72" t="s">
        <v>1076</v>
      </c>
      <c r="U39" s="72" t="s">
        <v>1077</v>
      </c>
      <c r="V39" s="72" t="s">
        <v>1078</v>
      </c>
      <c r="AA39" s="42">
        <f>IF(OR(J39="Fail",ISBLANK(J39)),INDEX('Issue Code Table'!C:C,MATCH(N:N,'Issue Code Table'!A:A,0)),IF(M39="Critical",6,IF(M39="Significant",5,IF(M39="Moderate",3,2))))</f>
        <v>6</v>
      </c>
    </row>
    <row r="40" spans="1:27" ht="87.75" customHeight="1" x14ac:dyDescent="0.35">
      <c r="A40" s="72" t="s">
        <v>1079</v>
      </c>
      <c r="B40" s="40" t="s">
        <v>1080</v>
      </c>
      <c r="C40" s="40" t="s">
        <v>1081</v>
      </c>
      <c r="D40" s="84" t="s">
        <v>633</v>
      </c>
      <c r="E40" s="72" t="s">
        <v>1082</v>
      </c>
      <c r="F40" s="72" t="s">
        <v>1083</v>
      </c>
      <c r="G40" s="41" t="s">
        <v>1084</v>
      </c>
      <c r="H40" s="84" t="s">
        <v>1085</v>
      </c>
      <c r="I40" s="72"/>
      <c r="J40" s="24"/>
      <c r="K40" s="80" t="s">
        <v>1086</v>
      </c>
      <c r="L40" s="80" t="s">
        <v>1087</v>
      </c>
      <c r="M40" s="80" t="s">
        <v>162</v>
      </c>
      <c r="N40" s="109" t="s">
        <v>864</v>
      </c>
      <c r="O40" s="110" t="s">
        <v>865</v>
      </c>
      <c r="P40" s="82"/>
      <c r="Q40" s="72" t="s">
        <v>1074</v>
      </c>
      <c r="R40" s="80" t="s">
        <v>1088</v>
      </c>
      <c r="S40" s="72" t="s">
        <v>1089</v>
      </c>
      <c r="T40" s="72" t="s">
        <v>1090</v>
      </c>
      <c r="U40" s="72" t="s">
        <v>1091</v>
      </c>
      <c r="V40" s="72" t="s">
        <v>1092</v>
      </c>
      <c r="AA40" s="42">
        <f>IF(OR(J40="Fail",ISBLANK(J40)),INDEX('Issue Code Table'!C:C,MATCH(N:N,'Issue Code Table'!A:A,0)),IF(M40="Critical",6,IF(M40="Significant",5,IF(M40="Moderate",3,2))))</f>
        <v>6</v>
      </c>
    </row>
    <row r="41" spans="1:27" ht="64.5" customHeight="1" x14ac:dyDescent="0.35">
      <c r="A41" s="72" t="s">
        <v>1093</v>
      </c>
      <c r="B41" s="40" t="s">
        <v>1080</v>
      </c>
      <c r="C41" s="40" t="s">
        <v>1081</v>
      </c>
      <c r="D41" s="84" t="s">
        <v>633</v>
      </c>
      <c r="E41" s="72" t="s">
        <v>1094</v>
      </c>
      <c r="F41" s="72" t="s">
        <v>1095</v>
      </c>
      <c r="G41" s="41" t="s">
        <v>1084</v>
      </c>
      <c r="H41" s="84" t="s">
        <v>1096</v>
      </c>
      <c r="I41" s="72"/>
      <c r="J41" s="24"/>
      <c r="K41" s="80" t="s">
        <v>1097</v>
      </c>
      <c r="L41" s="80"/>
      <c r="M41" s="80" t="s">
        <v>162</v>
      </c>
      <c r="N41" s="109" t="s">
        <v>864</v>
      </c>
      <c r="O41" s="110" t="s">
        <v>865</v>
      </c>
      <c r="P41" s="82"/>
      <c r="Q41" s="72" t="s">
        <v>1074</v>
      </c>
      <c r="R41" s="72" t="s">
        <v>1098</v>
      </c>
      <c r="S41" s="72" t="s">
        <v>1099</v>
      </c>
      <c r="T41" s="72" t="s">
        <v>1090</v>
      </c>
      <c r="U41" s="72" t="s">
        <v>1100</v>
      </c>
      <c r="V41" s="72" t="s">
        <v>1101</v>
      </c>
      <c r="AA41" s="42">
        <f>IF(OR(J41="Fail",ISBLANK(J41)),INDEX('Issue Code Table'!C:C,MATCH(N:N,'Issue Code Table'!A:A,0)),IF(M41="Critical",6,IF(M41="Significant",5,IF(M41="Moderate",3,2))))</f>
        <v>6</v>
      </c>
    </row>
    <row r="42" spans="1:27" ht="83.25" customHeight="1" x14ac:dyDescent="0.35">
      <c r="A42" s="72" t="s">
        <v>1102</v>
      </c>
      <c r="B42" s="40" t="s">
        <v>1103</v>
      </c>
      <c r="C42" s="40" t="s">
        <v>1104</v>
      </c>
      <c r="D42" s="84" t="s">
        <v>633</v>
      </c>
      <c r="E42" s="72" t="s">
        <v>1105</v>
      </c>
      <c r="F42" s="72" t="s">
        <v>1106</v>
      </c>
      <c r="G42" s="41" t="s">
        <v>1107</v>
      </c>
      <c r="H42" s="84" t="s">
        <v>1108</v>
      </c>
      <c r="I42" s="72"/>
      <c r="J42" s="24"/>
      <c r="K42" s="80" t="s">
        <v>1109</v>
      </c>
      <c r="L42" s="83"/>
      <c r="M42" s="80" t="s">
        <v>287</v>
      </c>
      <c r="N42" s="80" t="s">
        <v>1110</v>
      </c>
      <c r="O42" s="80" t="s">
        <v>1111</v>
      </c>
      <c r="P42" s="82"/>
      <c r="Q42" s="72" t="s">
        <v>1112</v>
      </c>
      <c r="R42" s="72" t="s">
        <v>1113</v>
      </c>
      <c r="S42" s="72" t="s">
        <v>1114</v>
      </c>
      <c r="T42" s="72" t="s">
        <v>1115</v>
      </c>
      <c r="U42" s="72" t="s">
        <v>1116</v>
      </c>
      <c r="V42" s="72"/>
      <c r="AA42" s="42">
        <f>IF(OR(J42="Fail",ISBLANK(J42)),INDEX('Issue Code Table'!C:C,MATCH(N:N,'Issue Code Table'!A:A,0)),IF(M42="Critical",6,IF(M42="Significant",5,IF(M42="Moderate",3,2))))</f>
        <v>4</v>
      </c>
    </row>
    <row r="43" spans="1:27" ht="83.25" customHeight="1" x14ac:dyDescent="0.35">
      <c r="A43" s="72" t="s">
        <v>1117</v>
      </c>
      <c r="B43" s="40" t="s">
        <v>1103</v>
      </c>
      <c r="C43" s="40" t="s">
        <v>1104</v>
      </c>
      <c r="D43" s="84" t="s">
        <v>633</v>
      </c>
      <c r="E43" s="72" t="s">
        <v>1118</v>
      </c>
      <c r="F43" s="72" t="s">
        <v>1119</v>
      </c>
      <c r="G43" s="41" t="s">
        <v>1120</v>
      </c>
      <c r="H43" s="84" t="s">
        <v>1121</v>
      </c>
      <c r="I43" s="72"/>
      <c r="J43" s="24"/>
      <c r="K43" s="80" t="s">
        <v>1122</v>
      </c>
      <c r="L43" s="83"/>
      <c r="M43" s="80" t="s">
        <v>287</v>
      </c>
      <c r="N43" s="80" t="s">
        <v>1110</v>
      </c>
      <c r="O43" s="80" t="s">
        <v>1111</v>
      </c>
      <c r="P43" s="82"/>
      <c r="Q43" s="72" t="s">
        <v>1112</v>
      </c>
      <c r="R43" s="72" t="s">
        <v>1123</v>
      </c>
      <c r="S43" s="72" t="s">
        <v>1114</v>
      </c>
      <c r="T43" s="72" t="s">
        <v>1124</v>
      </c>
      <c r="U43" s="72" t="s">
        <v>1125</v>
      </c>
      <c r="V43" s="72"/>
      <c r="AA43" s="42">
        <f>IF(OR(J43="Fail",ISBLANK(J43)),INDEX('Issue Code Table'!C:C,MATCH(N:N,'Issue Code Table'!A:A,0)),IF(M43="Critical",6,IF(M43="Significant",5,IF(M43="Moderate",3,2))))</f>
        <v>4</v>
      </c>
    </row>
    <row r="44" spans="1:27" ht="83.25" customHeight="1" x14ac:dyDescent="0.35">
      <c r="A44" s="72" t="s">
        <v>1126</v>
      </c>
      <c r="B44" s="40" t="s">
        <v>1103</v>
      </c>
      <c r="C44" s="40" t="s">
        <v>1104</v>
      </c>
      <c r="D44" s="84" t="s">
        <v>633</v>
      </c>
      <c r="E44" s="72" t="s">
        <v>1127</v>
      </c>
      <c r="F44" s="72" t="s">
        <v>1128</v>
      </c>
      <c r="G44" s="41" t="s">
        <v>1129</v>
      </c>
      <c r="H44" s="84" t="s">
        <v>1130</v>
      </c>
      <c r="I44" s="72"/>
      <c r="J44" s="24"/>
      <c r="K44" s="80" t="s">
        <v>1131</v>
      </c>
      <c r="L44" s="83"/>
      <c r="M44" s="80" t="s">
        <v>287</v>
      </c>
      <c r="N44" s="80" t="s">
        <v>1110</v>
      </c>
      <c r="O44" s="80" t="s">
        <v>1111</v>
      </c>
      <c r="P44" s="82"/>
      <c r="Q44" s="72" t="s">
        <v>1112</v>
      </c>
      <c r="R44" s="72" t="s">
        <v>1132</v>
      </c>
      <c r="S44" s="72" t="s">
        <v>1114</v>
      </c>
      <c r="T44" s="72" t="s">
        <v>1133</v>
      </c>
      <c r="U44" s="72" t="s">
        <v>1134</v>
      </c>
      <c r="V44" s="72"/>
      <c r="AA44" s="42">
        <f>IF(OR(J44="Fail",ISBLANK(J44)),INDEX('Issue Code Table'!C:C,MATCH(N:N,'Issue Code Table'!A:A,0)),IF(M44="Critical",6,IF(M44="Significant",5,IF(M44="Moderate",3,2))))</f>
        <v>4</v>
      </c>
    </row>
    <row r="45" spans="1:27" ht="83.25" customHeight="1" x14ac:dyDescent="0.35">
      <c r="A45" s="72" t="s">
        <v>1135</v>
      </c>
      <c r="B45" s="40" t="s">
        <v>384</v>
      </c>
      <c r="C45" s="40" t="s">
        <v>385</v>
      </c>
      <c r="D45" s="84" t="s">
        <v>633</v>
      </c>
      <c r="E45" s="72" t="s">
        <v>1136</v>
      </c>
      <c r="F45" s="72" t="s">
        <v>1137</v>
      </c>
      <c r="G45" s="41" t="s">
        <v>1138</v>
      </c>
      <c r="H45" s="84" t="s">
        <v>1139</v>
      </c>
      <c r="I45" s="72"/>
      <c r="J45" s="24"/>
      <c r="K45" s="80" t="s">
        <v>1140</v>
      </c>
      <c r="L45" s="83"/>
      <c r="M45" s="80" t="s">
        <v>287</v>
      </c>
      <c r="N45" s="80" t="s">
        <v>607</v>
      </c>
      <c r="O45" s="80" t="s">
        <v>608</v>
      </c>
      <c r="P45" s="82"/>
      <c r="Q45" s="72" t="s">
        <v>1141</v>
      </c>
      <c r="R45" s="72" t="s">
        <v>1142</v>
      </c>
      <c r="S45" s="72" t="s">
        <v>1143</v>
      </c>
      <c r="T45" s="72" t="s">
        <v>1144</v>
      </c>
      <c r="U45" s="72" t="s">
        <v>1145</v>
      </c>
      <c r="V45" s="72"/>
      <c r="AA45" s="42">
        <f>IF(OR(J45="Fail",ISBLANK(J45)),INDEX('Issue Code Table'!C:C,MATCH(N:N,'Issue Code Table'!A:A,0)),IF(M45="Critical",6,IF(M45="Significant",5,IF(M45="Moderate",3,2))))</f>
        <v>3</v>
      </c>
    </row>
    <row r="46" spans="1:27" ht="83.25" customHeight="1" x14ac:dyDescent="0.35">
      <c r="A46" s="72" t="s">
        <v>1146</v>
      </c>
      <c r="B46" s="40" t="s">
        <v>1147</v>
      </c>
      <c r="C46" s="40" t="s">
        <v>1148</v>
      </c>
      <c r="D46" s="84" t="s">
        <v>633</v>
      </c>
      <c r="E46" s="72" t="s">
        <v>1149</v>
      </c>
      <c r="F46" s="72" t="s">
        <v>1150</v>
      </c>
      <c r="G46" s="41" t="s">
        <v>1151</v>
      </c>
      <c r="H46" s="84" t="s">
        <v>1152</v>
      </c>
      <c r="I46" s="72"/>
      <c r="J46" s="24"/>
      <c r="K46" s="80" t="s">
        <v>1153</v>
      </c>
      <c r="L46" s="83"/>
      <c r="M46" s="80" t="s">
        <v>287</v>
      </c>
      <c r="N46" s="80" t="s">
        <v>607</v>
      </c>
      <c r="O46" s="80" t="s">
        <v>608</v>
      </c>
      <c r="P46" s="82"/>
      <c r="Q46" s="72" t="s">
        <v>1154</v>
      </c>
      <c r="R46" s="72" t="s">
        <v>1155</v>
      </c>
      <c r="S46" s="72" t="s">
        <v>1156</v>
      </c>
      <c r="T46" s="72" t="s">
        <v>1157</v>
      </c>
      <c r="U46" s="72" t="s">
        <v>1158</v>
      </c>
      <c r="V46" s="72"/>
      <c r="AA46" s="42">
        <f>IF(OR(J46="Fail",ISBLANK(J46)),INDEX('Issue Code Table'!C:C,MATCH(N:N,'Issue Code Table'!A:A,0)),IF(M46="Critical",6,IF(M46="Significant",5,IF(M46="Moderate",3,2))))</f>
        <v>3</v>
      </c>
    </row>
    <row r="47" spans="1:27" ht="83.25" customHeight="1" x14ac:dyDescent="0.35">
      <c r="A47" s="72" t="s">
        <v>1159</v>
      </c>
      <c r="B47" s="40" t="s">
        <v>1147</v>
      </c>
      <c r="C47" s="40" t="s">
        <v>1148</v>
      </c>
      <c r="D47" s="84" t="s">
        <v>633</v>
      </c>
      <c r="E47" s="72" t="s">
        <v>1160</v>
      </c>
      <c r="F47" s="72" t="s">
        <v>1161</v>
      </c>
      <c r="G47" s="41" t="s">
        <v>1162</v>
      </c>
      <c r="H47" s="84" t="s">
        <v>1163</v>
      </c>
      <c r="I47" s="72"/>
      <c r="J47" s="24"/>
      <c r="K47" s="80" t="s">
        <v>1164</v>
      </c>
      <c r="L47" s="83"/>
      <c r="M47" s="80" t="s">
        <v>287</v>
      </c>
      <c r="N47" s="80" t="s">
        <v>607</v>
      </c>
      <c r="O47" s="80" t="s">
        <v>608</v>
      </c>
      <c r="P47" s="82"/>
      <c r="Q47" s="72" t="s">
        <v>1154</v>
      </c>
      <c r="R47" s="72" t="s">
        <v>1165</v>
      </c>
      <c r="S47" s="72" t="s">
        <v>1156</v>
      </c>
      <c r="T47" s="72" t="s">
        <v>1166</v>
      </c>
      <c r="U47" s="72" t="s">
        <v>1167</v>
      </c>
      <c r="V47" s="72"/>
      <c r="AA47" s="42">
        <f>IF(OR(J47="Fail",ISBLANK(J47)),INDEX('Issue Code Table'!C:C,MATCH(N:N,'Issue Code Table'!A:A,0)),IF(M47="Critical",6,IF(M47="Significant",5,IF(M47="Moderate",3,2))))</f>
        <v>3</v>
      </c>
    </row>
    <row r="48" spans="1:27" ht="83.25" customHeight="1" x14ac:dyDescent="0.35">
      <c r="A48" s="72" t="s">
        <v>1168</v>
      </c>
      <c r="B48" s="40" t="s">
        <v>452</v>
      </c>
      <c r="C48" s="40" t="s">
        <v>453</v>
      </c>
      <c r="D48" s="84" t="s">
        <v>633</v>
      </c>
      <c r="E48" s="72" t="s">
        <v>1169</v>
      </c>
      <c r="F48" s="72" t="s">
        <v>1170</v>
      </c>
      <c r="G48" s="41" t="s">
        <v>1171</v>
      </c>
      <c r="H48" s="84" t="s">
        <v>1172</v>
      </c>
      <c r="I48" s="72"/>
      <c r="J48" s="24"/>
      <c r="K48" s="80" t="s">
        <v>1173</v>
      </c>
      <c r="L48" s="83"/>
      <c r="M48" s="80" t="s">
        <v>287</v>
      </c>
      <c r="N48" s="80" t="s">
        <v>607</v>
      </c>
      <c r="O48" s="80" t="s">
        <v>608</v>
      </c>
      <c r="P48" s="82"/>
      <c r="Q48" s="72" t="s">
        <v>1154</v>
      </c>
      <c r="R48" s="72" t="s">
        <v>1174</v>
      </c>
      <c r="S48" s="72" t="s">
        <v>1175</v>
      </c>
      <c r="T48" s="72" t="s">
        <v>1176</v>
      </c>
      <c r="U48" s="72" t="s">
        <v>1177</v>
      </c>
      <c r="V48" s="72"/>
      <c r="AA48" s="42">
        <f>IF(OR(J48="Fail",ISBLANK(J48)),INDEX('Issue Code Table'!C:C,MATCH(N:N,'Issue Code Table'!A:A,0)),IF(M48="Critical",6,IF(M48="Significant",5,IF(M48="Moderate",3,2))))</f>
        <v>3</v>
      </c>
    </row>
    <row r="49" spans="1:27" ht="83.25" customHeight="1" x14ac:dyDescent="0.35">
      <c r="A49" s="72" t="s">
        <v>1178</v>
      </c>
      <c r="B49" s="40" t="s">
        <v>472</v>
      </c>
      <c r="C49" s="40" t="s">
        <v>1179</v>
      </c>
      <c r="D49" s="84" t="s">
        <v>633</v>
      </c>
      <c r="E49" s="72" t="s">
        <v>1180</v>
      </c>
      <c r="F49" s="72" t="s">
        <v>1181</v>
      </c>
      <c r="G49" s="41" t="s">
        <v>1182</v>
      </c>
      <c r="H49" s="84" t="s">
        <v>1183</v>
      </c>
      <c r="I49" s="72"/>
      <c r="J49" s="24"/>
      <c r="K49" s="80" t="s">
        <v>1184</v>
      </c>
      <c r="L49" s="83"/>
      <c r="M49" s="80" t="s">
        <v>162</v>
      </c>
      <c r="N49" s="80" t="s">
        <v>1185</v>
      </c>
      <c r="O49" s="80" t="s">
        <v>1186</v>
      </c>
      <c r="P49" s="82"/>
      <c r="Q49" s="72" t="s">
        <v>1187</v>
      </c>
      <c r="R49" s="72" t="s">
        <v>1188</v>
      </c>
      <c r="S49" s="72" t="s">
        <v>1189</v>
      </c>
      <c r="T49" s="72" t="s">
        <v>1190</v>
      </c>
      <c r="U49" s="72" t="s">
        <v>1191</v>
      </c>
      <c r="V49" s="72" t="s">
        <v>1192</v>
      </c>
      <c r="AA49" s="42">
        <f>IF(OR(J49="Fail",ISBLANK(J49)),INDEX('Issue Code Table'!C:C,MATCH(N:N,'Issue Code Table'!A:A,0)),IF(M49="Critical",6,IF(M49="Significant",5,IF(M49="Moderate",3,2))))</f>
        <v>6</v>
      </c>
    </row>
    <row r="50" spans="1:27" ht="83.25" customHeight="1" x14ac:dyDescent="0.35">
      <c r="A50" s="72" t="s">
        <v>1193</v>
      </c>
      <c r="B50" s="40" t="s">
        <v>472</v>
      </c>
      <c r="C50" s="40" t="s">
        <v>1179</v>
      </c>
      <c r="D50" s="84" t="s">
        <v>633</v>
      </c>
      <c r="E50" s="72" t="s">
        <v>1194</v>
      </c>
      <c r="F50" s="72" t="s">
        <v>1195</v>
      </c>
      <c r="G50" s="41" t="s">
        <v>1196</v>
      </c>
      <c r="H50" s="84" t="s">
        <v>1197</v>
      </c>
      <c r="I50" s="72"/>
      <c r="J50" s="24"/>
      <c r="K50" s="80" t="s">
        <v>1198</v>
      </c>
      <c r="L50" s="83"/>
      <c r="M50" s="80" t="s">
        <v>162</v>
      </c>
      <c r="N50" s="80" t="s">
        <v>749</v>
      </c>
      <c r="O50" s="80" t="s">
        <v>750</v>
      </c>
      <c r="P50" s="82"/>
      <c r="Q50" s="72" t="s">
        <v>1187</v>
      </c>
      <c r="R50" s="72" t="s">
        <v>1199</v>
      </c>
      <c r="S50" s="72" t="s">
        <v>1200</v>
      </c>
      <c r="T50" s="72" t="s">
        <v>1201</v>
      </c>
      <c r="U50" s="72" t="s">
        <v>1202</v>
      </c>
      <c r="V50" s="72" t="s">
        <v>1203</v>
      </c>
      <c r="AA50" s="42">
        <f>IF(OR(J50="Fail",ISBLANK(J50)),INDEX('Issue Code Table'!C:C,MATCH(N:N,'Issue Code Table'!A:A,0)),IF(M50="Critical",6,IF(M50="Significant",5,IF(M50="Moderate",3,2))))</f>
        <v>5</v>
      </c>
    </row>
    <row r="51" spans="1:27" ht="83.25" customHeight="1" x14ac:dyDescent="0.35">
      <c r="A51" s="72" t="s">
        <v>1204</v>
      </c>
      <c r="B51" s="40" t="s">
        <v>1205</v>
      </c>
      <c r="C51" s="40" t="s">
        <v>473</v>
      </c>
      <c r="D51" s="84" t="s">
        <v>633</v>
      </c>
      <c r="E51" s="72" t="s">
        <v>1206</v>
      </c>
      <c r="F51" s="72" t="s">
        <v>1207</v>
      </c>
      <c r="G51" s="41" t="s">
        <v>1208</v>
      </c>
      <c r="H51" s="84" t="s">
        <v>1209</v>
      </c>
      <c r="I51" s="72"/>
      <c r="J51" s="24"/>
      <c r="K51" s="80" t="s">
        <v>1210</v>
      </c>
      <c r="L51" s="83"/>
      <c r="M51" s="80" t="s">
        <v>162</v>
      </c>
      <c r="N51" s="80" t="s">
        <v>749</v>
      </c>
      <c r="O51" s="80" t="s">
        <v>750</v>
      </c>
      <c r="P51" s="82"/>
      <c r="Q51" s="72" t="s">
        <v>1187</v>
      </c>
      <c r="R51" s="72" t="s">
        <v>1211</v>
      </c>
      <c r="S51" s="72" t="s">
        <v>1212</v>
      </c>
      <c r="T51" s="72" t="s">
        <v>1213</v>
      </c>
      <c r="U51" s="72" t="s">
        <v>1214</v>
      </c>
      <c r="V51" s="72" t="s">
        <v>1215</v>
      </c>
      <c r="AA51" s="42">
        <f>IF(OR(J51="Fail",ISBLANK(J51)),INDEX('Issue Code Table'!C:C,MATCH(N:N,'Issue Code Table'!A:A,0)),IF(M51="Critical",6,IF(M51="Significant",5,IF(M51="Moderate",3,2))))</f>
        <v>5</v>
      </c>
    </row>
    <row r="52" spans="1:27" ht="83.25" customHeight="1" x14ac:dyDescent="0.35">
      <c r="A52" s="72" t="s">
        <v>1216</v>
      </c>
      <c r="B52" s="40" t="s">
        <v>414</v>
      </c>
      <c r="C52" s="40" t="s">
        <v>415</v>
      </c>
      <c r="D52" s="84" t="s">
        <v>633</v>
      </c>
      <c r="E52" s="72" t="s">
        <v>1217</v>
      </c>
      <c r="F52" s="72" t="s">
        <v>1218</v>
      </c>
      <c r="G52" s="41" t="s">
        <v>1219</v>
      </c>
      <c r="H52" s="84" t="s">
        <v>1220</v>
      </c>
      <c r="I52" s="72"/>
      <c r="J52" s="24"/>
      <c r="K52" s="80" t="s">
        <v>1221</v>
      </c>
      <c r="L52" s="83"/>
      <c r="M52" s="117" t="s">
        <v>162</v>
      </c>
      <c r="N52" s="109" t="s">
        <v>447</v>
      </c>
      <c r="O52" s="109" t="s">
        <v>1222</v>
      </c>
      <c r="P52" s="82"/>
      <c r="Q52" s="72" t="s">
        <v>1187</v>
      </c>
      <c r="R52" s="72" t="s">
        <v>1223</v>
      </c>
      <c r="S52" s="72" t="s">
        <v>1224</v>
      </c>
      <c r="T52" s="72" t="s">
        <v>1225</v>
      </c>
      <c r="U52" s="72" t="s">
        <v>1226</v>
      </c>
      <c r="V52" s="72" t="s">
        <v>1227</v>
      </c>
      <c r="AA52" s="42">
        <f>IF(OR(J52="Fail",ISBLANK(J52)),INDEX('Issue Code Table'!C:C,MATCH(N:N,'Issue Code Table'!A:A,0)),IF(M52="Critical",6,IF(M52="Significant",5,IF(M52="Moderate",3,2))))</f>
        <v>4</v>
      </c>
    </row>
    <row r="53" spans="1:27" ht="83.25" customHeight="1" x14ac:dyDescent="0.35">
      <c r="A53" s="72" t="s">
        <v>1228</v>
      </c>
      <c r="B53" s="40" t="s">
        <v>414</v>
      </c>
      <c r="C53" s="40" t="s">
        <v>415</v>
      </c>
      <c r="D53" s="84" t="s">
        <v>633</v>
      </c>
      <c r="E53" s="72" t="s">
        <v>1229</v>
      </c>
      <c r="F53" s="72" t="s">
        <v>1230</v>
      </c>
      <c r="G53" s="41" t="s">
        <v>1231</v>
      </c>
      <c r="H53" s="84" t="s">
        <v>1232</v>
      </c>
      <c r="I53" s="72"/>
      <c r="J53" s="24"/>
      <c r="K53" s="80" t="s">
        <v>1233</v>
      </c>
      <c r="L53" s="83"/>
      <c r="M53" s="43" t="s">
        <v>287</v>
      </c>
      <c r="N53" s="79" t="s">
        <v>447</v>
      </c>
      <c r="O53" s="134" t="s">
        <v>1222</v>
      </c>
      <c r="P53" s="82"/>
      <c r="Q53" s="72" t="s">
        <v>1187</v>
      </c>
      <c r="R53" s="72" t="s">
        <v>1234</v>
      </c>
      <c r="S53" s="72" t="s">
        <v>1235</v>
      </c>
      <c r="T53" s="72" t="s">
        <v>1236</v>
      </c>
      <c r="U53" s="72" t="s">
        <v>1237</v>
      </c>
      <c r="V53" s="72"/>
      <c r="AA53" s="42">
        <f>IF(OR(J53="Fail",ISBLANK(J53)),INDEX('Issue Code Table'!C:C,MATCH(N:N,'Issue Code Table'!A:A,0)),IF(M53="Critical",6,IF(M53="Significant",5,IF(M53="Moderate",3,2))))</f>
        <v>4</v>
      </c>
    </row>
    <row r="54" spans="1:27" ht="83.25" customHeight="1" x14ac:dyDescent="0.35">
      <c r="A54" s="72" t="s">
        <v>1238</v>
      </c>
      <c r="B54" s="40" t="s">
        <v>280</v>
      </c>
      <c r="C54" s="40" t="s">
        <v>281</v>
      </c>
      <c r="D54" s="84" t="s">
        <v>633</v>
      </c>
      <c r="E54" s="72" t="s">
        <v>1239</v>
      </c>
      <c r="F54" s="72" t="s">
        <v>1240</v>
      </c>
      <c r="G54" s="41" t="s">
        <v>1241</v>
      </c>
      <c r="H54" s="84" t="s">
        <v>1242</v>
      </c>
      <c r="I54" s="72"/>
      <c r="J54" s="24"/>
      <c r="K54" s="80" t="s">
        <v>1243</v>
      </c>
      <c r="L54" s="83"/>
      <c r="M54" s="80" t="s">
        <v>287</v>
      </c>
      <c r="N54" s="80" t="s">
        <v>409</v>
      </c>
      <c r="O54" s="80" t="s">
        <v>410</v>
      </c>
      <c r="P54" s="82"/>
      <c r="Q54" s="72" t="s">
        <v>1187</v>
      </c>
      <c r="R54" s="72" t="s">
        <v>1244</v>
      </c>
      <c r="S54" s="72" t="s">
        <v>1245</v>
      </c>
      <c r="T54" s="72" t="s">
        <v>1246</v>
      </c>
      <c r="U54" s="72" t="s">
        <v>1247</v>
      </c>
      <c r="V54" s="72"/>
      <c r="AA54" s="42">
        <f>IF(OR(J54="Fail",ISBLANK(J54)),INDEX('Issue Code Table'!C:C,MATCH(N:N,'Issue Code Table'!A:A,0)),IF(M54="Critical",6,IF(M54="Significant",5,IF(M54="Moderate",3,2))))</f>
        <v>5</v>
      </c>
    </row>
    <row r="55" spans="1:27" ht="83.25" customHeight="1" x14ac:dyDescent="0.35">
      <c r="A55" s="72" t="s">
        <v>1248</v>
      </c>
      <c r="B55" s="40" t="s">
        <v>452</v>
      </c>
      <c r="C55" s="40" t="s">
        <v>453</v>
      </c>
      <c r="D55" s="84" t="s">
        <v>633</v>
      </c>
      <c r="E55" s="72" t="s">
        <v>1249</v>
      </c>
      <c r="F55" s="72" t="s">
        <v>1250</v>
      </c>
      <c r="G55" s="41" t="s">
        <v>1251</v>
      </c>
      <c r="H55" s="84" t="s">
        <v>1252</v>
      </c>
      <c r="I55" s="72"/>
      <c r="J55" s="24"/>
      <c r="K55" s="80" t="s">
        <v>1253</v>
      </c>
      <c r="L55" s="83"/>
      <c r="M55" s="80" t="s">
        <v>287</v>
      </c>
      <c r="N55" s="80" t="s">
        <v>607</v>
      </c>
      <c r="O55" s="80" t="s">
        <v>608</v>
      </c>
      <c r="P55" s="82"/>
      <c r="Q55" s="72" t="s">
        <v>1187</v>
      </c>
      <c r="R55" s="72" t="s">
        <v>1254</v>
      </c>
      <c r="S55" s="72" t="s">
        <v>1255</v>
      </c>
      <c r="T55" s="72" t="s">
        <v>1256</v>
      </c>
      <c r="U55" s="72" t="s">
        <v>1257</v>
      </c>
      <c r="V55" s="72"/>
      <c r="AA55" s="42">
        <f>IF(OR(J55="Fail",ISBLANK(J55)),INDEX('Issue Code Table'!C:C,MATCH(N:N,'Issue Code Table'!A:A,0)),IF(M55="Critical",6,IF(M55="Significant",5,IF(M55="Moderate",3,2))))</f>
        <v>3</v>
      </c>
    </row>
    <row r="56" spans="1:27" ht="83.25" customHeight="1" x14ac:dyDescent="0.35">
      <c r="A56" s="72" t="s">
        <v>1258</v>
      </c>
      <c r="B56" s="40" t="s">
        <v>1259</v>
      </c>
      <c r="C56" s="40" t="s">
        <v>1260</v>
      </c>
      <c r="D56" s="84" t="s">
        <v>633</v>
      </c>
      <c r="E56" s="72" t="s">
        <v>1261</v>
      </c>
      <c r="F56" s="72" t="s">
        <v>1262</v>
      </c>
      <c r="G56" s="41" t="s">
        <v>1263</v>
      </c>
      <c r="H56" s="84" t="s">
        <v>1264</v>
      </c>
      <c r="I56" s="72"/>
      <c r="J56" s="24"/>
      <c r="K56" s="80" t="s">
        <v>1265</v>
      </c>
      <c r="L56" s="83"/>
      <c r="M56" s="43" t="s">
        <v>287</v>
      </c>
      <c r="N56" s="79" t="s">
        <v>1266</v>
      </c>
      <c r="O56" s="183" t="s">
        <v>1267</v>
      </c>
      <c r="P56" s="82"/>
      <c r="Q56" s="72" t="s">
        <v>1187</v>
      </c>
      <c r="R56" s="72" t="s">
        <v>1268</v>
      </c>
      <c r="S56" s="72" t="s">
        <v>1269</v>
      </c>
      <c r="T56" s="72" t="s">
        <v>1270</v>
      </c>
      <c r="U56" s="72" t="s">
        <v>1271</v>
      </c>
      <c r="V56" s="72"/>
      <c r="AA56" s="42">
        <f>IF(OR(J56="Fail",ISBLANK(J56)),INDEX('Issue Code Table'!C:C,MATCH(N:N,'Issue Code Table'!A:A,0)),IF(M56="Critical",6,IF(M56="Significant",5,IF(M56="Moderate",3,2))))</f>
        <v>4</v>
      </c>
    </row>
    <row r="57" spans="1:27" ht="83.25" customHeight="1" x14ac:dyDescent="0.35">
      <c r="A57" s="72" t="s">
        <v>1272</v>
      </c>
      <c r="B57" s="40" t="s">
        <v>578</v>
      </c>
      <c r="C57" s="40" t="s">
        <v>579</v>
      </c>
      <c r="D57" s="84" t="s">
        <v>633</v>
      </c>
      <c r="E57" s="72" t="s">
        <v>1273</v>
      </c>
      <c r="F57" s="72" t="s">
        <v>1274</v>
      </c>
      <c r="G57" s="41" t="s">
        <v>1275</v>
      </c>
      <c r="H57" s="84" t="s">
        <v>1276</v>
      </c>
      <c r="I57" s="72"/>
      <c r="J57" s="24"/>
      <c r="K57" s="80" t="s">
        <v>1277</v>
      </c>
      <c r="L57" s="83"/>
      <c r="M57" s="43" t="s">
        <v>585</v>
      </c>
      <c r="N57" s="79" t="s">
        <v>628</v>
      </c>
      <c r="O57" s="184" t="s">
        <v>629</v>
      </c>
      <c r="P57" s="82"/>
      <c r="Q57" s="72" t="s">
        <v>1187</v>
      </c>
      <c r="R57" s="72" t="s">
        <v>1278</v>
      </c>
      <c r="S57" s="72" t="s">
        <v>1279</v>
      </c>
      <c r="T57" s="72" t="s">
        <v>1280</v>
      </c>
      <c r="U57" s="72" t="s">
        <v>1281</v>
      </c>
      <c r="V57" s="72"/>
      <c r="AA57" s="42">
        <f>IF(OR(J57="Fail",ISBLANK(J57)),INDEX('Issue Code Table'!C:C,MATCH(N:N,'Issue Code Table'!A:A,0)),IF(M57="Critical",6,IF(M57="Significant",5,IF(M57="Moderate",3,2))))</f>
        <v>2</v>
      </c>
    </row>
    <row r="58" spans="1:27" ht="83.25" customHeight="1" x14ac:dyDescent="0.35">
      <c r="A58" s="72" t="s">
        <v>1282</v>
      </c>
      <c r="B58" s="40" t="s">
        <v>1259</v>
      </c>
      <c r="C58" s="40" t="s">
        <v>1260</v>
      </c>
      <c r="D58" s="84" t="s">
        <v>633</v>
      </c>
      <c r="E58" s="72" t="s">
        <v>1283</v>
      </c>
      <c r="F58" s="72" t="s">
        <v>1284</v>
      </c>
      <c r="G58" s="41" t="s">
        <v>1285</v>
      </c>
      <c r="H58" s="84" t="s">
        <v>1286</v>
      </c>
      <c r="I58" s="72"/>
      <c r="J58" s="24"/>
      <c r="K58" s="80" t="s">
        <v>1287</v>
      </c>
      <c r="L58" s="83"/>
      <c r="M58" s="43" t="s">
        <v>287</v>
      </c>
      <c r="N58" s="79" t="s">
        <v>447</v>
      </c>
      <c r="O58" s="134" t="s">
        <v>1222</v>
      </c>
      <c r="P58" s="82"/>
      <c r="Q58" s="72" t="s">
        <v>1187</v>
      </c>
      <c r="R58" s="72" t="s">
        <v>1288</v>
      </c>
      <c r="S58" s="72" t="s">
        <v>1289</v>
      </c>
      <c r="T58" s="72" t="s">
        <v>1290</v>
      </c>
      <c r="U58" s="72" t="s">
        <v>1291</v>
      </c>
      <c r="V58" s="72"/>
      <c r="AA58" s="42">
        <f>IF(OR(J58="Fail",ISBLANK(J58)),INDEX('Issue Code Table'!C:C,MATCH(N:N,'Issue Code Table'!A:A,0)),IF(M58="Critical",6,IF(M58="Significant",5,IF(M58="Moderate",3,2))))</f>
        <v>4</v>
      </c>
    </row>
    <row r="59" spans="1:27" ht="83.25" customHeight="1" x14ac:dyDescent="0.35">
      <c r="A59" s="72" t="s">
        <v>1292</v>
      </c>
      <c r="B59" s="40" t="s">
        <v>472</v>
      </c>
      <c r="C59" s="40" t="s">
        <v>1179</v>
      </c>
      <c r="D59" s="84" t="s">
        <v>633</v>
      </c>
      <c r="E59" s="72" t="s">
        <v>1293</v>
      </c>
      <c r="F59" s="72" t="s">
        <v>1294</v>
      </c>
      <c r="G59" s="41" t="s">
        <v>1295</v>
      </c>
      <c r="H59" s="84" t="s">
        <v>1296</v>
      </c>
      <c r="I59" s="72"/>
      <c r="J59" s="24"/>
      <c r="K59" s="80" t="s">
        <v>1297</v>
      </c>
      <c r="L59" s="83"/>
      <c r="M59" s="117" t="s">
        <v>162</v>
      </c>
      <c r="N59" s="109" t="s">
        <v>447</v>
      </c>
      <c r="O59" s="109" t="s">
        <v>1222</v>
      </c>
      <c r="P59" s="82"/>
      <c r="Q59" s="72" t="s">
        <v>1187</v>
      </c>
      <c r="R59" s="72" t="s">
        <v>1298</v>
      </c>
      <c r="S59" s="72" t="s">
        <v>1299</v>
      </c>
      <c r="T59" s="72" t="s">
        <v>1300</v>
      </c>
      <c r="U59" s="72" t="s">
        <v>1301</v>
      </c>
      <c r="V59" s="72" t="s">
        <v>1302</v>
      </c>
      <c r="AA59" s="42">
        <f>IF(OR(J59="Fail",ISBLANK(J59)),INDEX('Issue Code Table'!C:C,MATCH(N:N,'Issue Code Table'!A:A,0)),IF(M59="Critical",6,IF(M59="Significant",5,IF(M59="Moderate",3,2))))</f>
        <v>4</v>
      </c>
    </row>
    <row r="60" spans="1:27" ht="83.25" customHeight="1" x14ac:dyDescent="0.35">
      <c r="A60" s="72" t="s">
        <v>1303</v>
      </c>
      <c r="B60" s="40" t="s">
        <v>1259</v>
      </c>
      <c r="C60" s="40" t="s">
        <v>1260</v>
      </c>
      <c r="D60" s="84" t="s">
        <v>633</v>
      </c>
      <c r="E60" s="72" t="s">
        <v>1304</v>
      </c>
      <c r="F60" s="72" t="s">
        <v>1305</v>
      </c>
      <c r="G60" s="41" t="s">
        <v>1306</v>
      </c>
      <c r="H60" s="84" t="s">
        <v>1307</v>
      </c>
      <c r="I60" s="72"/>
      <c r="J60" s="24"/>
      <c r="K60" s="83" t="s">
        <v>1308</v>
      </c>
      <c r="L60" s="83"/>
      <c r="M60" s="43" t="s">
        <v>287</v>
      </c>
      <c r="N60" s="79" t="s">
        <v>447</v>
      </c>
      <c r="O60" s="134" t="s">
        <v>1222</v>
      </c>
      <c r="P60" s="82"/>
      <c r="Q60" s="72" t="s">
        <v>1187</v>
      </c>
      <c r="R60" s="72" t="s">
        <v>1309</v>
      </c>
      <c r="S60" s="72" t="s">
        <v>1310</v>
      </c>
      <c r="T60" s="72" t="s">
        <v>1311</v>
      </c>
      <c r="U60" s="72" t="s">
        <v>1312</v>
      </c>
      <c r="V60" s="72"/>
      <c r="AA60" s="42">
        <f>IF(OR(J60="Fail",ISBLANK(J60)),INDEX('Issue Code Table'!C:C,MATCH(N:N,'Issue Code Table'!A:A,0)),IF(M60="Critical",6,IF(M60="Significant",5,IF(M60="Moderate",3,2))))</f>
        <v>4</v>
      </c>
    </row>
    <row r="61" spans="1:27" ht="83.25" customHeight="1" x14ac:dyDescent="0.35">
      <c r="A61" s="72" t="s">
        <v>1313</v>
      </c>
      <c r="B61" s="40" t="s">
        <v>155</v>
      </c>
      <c r="C61" s="40" t="s">
        <v>156</v>
      </c>
      <c r="D61" s="84" t="s">
        <v>633</v>
      </c>
      <c r="E61" s="72" t="s">
        <v>1314</v>
      </c>
      <c r="F61" s="72" t="s">
        <v>1315</v>
      </c>
      <c r="G61" s="41" t="s">
        <v>1316</v>
      </c>
      <c r="H61" s="84" t="s">
        <v>1317</v>
      </c>
      <c r="I61" s="72"/>
      <c r="J61" s="24"/>
      <c r="K61" s="83" t="s">
        <v>1318</v>
      </c>
      <c r="L61" s="83"/>
      <c r="M61" s="80" t="s">
        <v>162</v>
      </c>
      <c r="N61" s="109" t="s">
        <v>864</v>
      </c>
      <c r="O61" s="110" t="s">
        <v>865</v>
      </c>
      <c r="P61" s="82"/>
      <c r="Q61" s="72" t="s">
        <v>1319</v>
      </c>
      <c r="R61" s="72" t="s">
        <v>1320</v>
      </c>
      <c r="S61" s="72" t="s">
        <v>1321</v>
      </c>
      <c r="T61" s="72" t="s">
        <v>1322</v>
      </c>
      <c r="U61" s="72" t="s">
        <v>1323</v>
      </c>
      <c r="V61" s="72" t="s">
        <v>1324</v>
      </c>
      <c r="AA61" s="42">
        <f>IF(OR(J61="Fail",ISBLANK(J61)),INDEX('Issue Code Table'!C:C,MATCH(N:N,'Issue Code Table'!A:A,0)),IF(M61="Critical",6,IF(M61="Significant",5,IF(M61="Moderate",3,2))))</f>
        <v>6</v>
      </c>
    </row>
    <row r="62" spans="1:27" ht="83.25" customHeight="1" x14ac:dyDescent="0.35">
      <c r="A62" s="72" t="s">
        <v>1325</v>
      </c>
      <c r="B62" s="40" t="s">
        <v>155</v>
      </c>
      <c r="C62" s="40" t="s">
        <v>156</v>
      </c>
      <c r="D62" s="84" t="s">
        <v>633</v>
      </c>
      <c r="E62" s="72" t="s">
        <v>1326</v>
      </c>
      <c r="F62" s="72" t="s">
        <v>1327</v>
      </c>
      <c r="G62" s="41" t="s">
        <v>1328</v>
      </c>
      <c r="H62" s="84" t="s">
        <v>1329</v>
      </c>
      <c r="I62" s="72"/>
      <c r="J62" s="24"/>
      <c r="K62" s="80" t="s">
        <v>1330</v>
      </c>
      <c r="L62" s="83"/>
      <c r="M62" s="80" t="s">
        <v>162</v>
      </c>
      <c r="N62" s="109" t="s">
        <v>864</v>
      </c>
      <c r="O62" s="110" t="s">
        <v>865</v>
      </c>
      <c r="P62" s="82"/>
      <c r="Q62" s="72" t="s">
        <v>1319</v>
      </c>
      <c r="R62" s="72" t="s">
        <v>1331</v>
      </c>
      <c r="S62" s="72" t="s">
        <v>1332</v>
      </c>
      <c r="T62" s="72" t="s">
        <v>1333</v>
      </c>
      <c r="U62" s="72" t="s">
        <v>1334</v>
      </c>
      <c r="V62" s="72" t="s">
        <v>1335</v>
      </c>
      <c r="AA62" s="42">
        <f>IF(OR(J62="Fail",ISBLANK(J62)),INDEX('Issue Code Table'!C:C,MATCH(N:N,'Issue Code Table'!A:A,0)),IF(M62="Critical",6,IF(M62="Significant",5,IF(M62="Moderate",3,2))))</f>
        <v>6</v>
      </c>
    </row>
    <row r="63" spans="1:27" ht="83.25" customHeight="1" x14ac:dyDescent="0.35">
      <c r="A63" s="72" t="s">
        <v>1336</v>
      </c>
      <c r="B63" s="40" t="s">
        <v>155</v>
      </c>
      <c r="C63" s="40" t="s">
        <v>156</v>
      </c>
      <c r="D63" s="84" t="s">
        <v>633</v>
      </c>
      <c r="E63" s="72" t="s">
        <v>1337</v>
      </c>
      <c r="F63" s="72" t="s">
        <v>1218</v>
      </c>
      <c r="G63" s="41" t="s">
        <v>1338</v>
      </c>
      <c r="H63" s="84" t="s">
        <v>1339</v>
      </c>
      <c r="I63" s="72"/>
      <c r="J63" s="24"/>
      <c r="K63" s="80" t="s">
        <v>1340</v>
      </c>
      <c r="L63" s="83"/>
      <c r="M63" s="80" t="s">
        <v>162</v>
      </c>
      <c r="N63" s="109" t="s">
        <v>864</v>
      </c>
      <c r="O63" s="110" t="s">
        <v>865</v>
      </c>
      <c r="P63" s="82"/>
      <c r="Q63" s="72" t="s">
        <v>1319</v>
      </c>
      <c r="R63" s="72" t="s">
        <v>1341</v>
      </c>
      <c r="S63" s="72" t="s">
        <v>1342</v>
      </c>
      <c r="T63" s="72" t="s">
        <v>1343</v>
      </c>
      <c r="U63" s="72" t="s">
        <v>1344</v>
      </c>
      <c r="V63" s="72" t="s">
        <v>1345</v>
      </c>
      <c r="AA63" s="42">
        <f>IF(OR(J63="Fail",ISBLANK(J63)),INDEX('Issue Code Table'!C:C,MATCH(N:N,'Issue Code Table'!A:A,0)),IF(M63="Critical",6,IF(M63="Significant",5,IF(M63="Moderate",3,2))))</f>
        <v>6</v>
      </c>
    </row>
    <row r="64" spans="1:27" ht="83.25" customHeight="1" x14ac:dyDescent="0.35">
      <c r="A64" s="72" t="s">
        <v>1346</v>
      </c>
      <c r="B64" s="40" t="s">
        <v>384</v>
      </c>
      <c r="C64" s="40" t="s">
        <v>385</v>
      </c>
      <c r="D64" s="84" t="s">
        <v>633</v>
      </c>
      <c r="E64" s="72" t="s">
        <v>1347</v>
      </c>
      <c r="F64" s="72" t="s">
        <v>1348</v>
      </c>
      <c r="G64" s="41" t="s">
        <v>1349</v>
      </c>
      <c r="H64" s="84" t="s">
        <v>1350</v>
      </c>
      <c r="I64" s="72"/>
      <c r="J64" s="24"/>
      <c r="K64" s="80" t="s">
        <v>1351</v>
      </c>
      <c r="L64" s="83"/>
      <c r="M64" s="80" t="s">
        <v>287</v>
      </c>
      <c r="N64" s="80" t="s">
        <v>1352</v>
      </c>
      <c r="O64" s="80" t="s">
        <v>1353</v>
      </c>
      <c r="P64" s="82"/>
      <c r="Q64" s="72" t="s">
        <v>1319</v>
      </c>
      <c r="R64" s="72" t="s">
        <v>1354</v>
      </c>
      <c r="S64" s="72" t="s">
        <v>1355</v>
      </c>
      <c r="T64" s="72" t="s">
        <v>1356</v>
      </c>
      <c r="U64" s="72" t="s">
        <v>1357</v>
      </c>
      <c r="V64" s="72"/>
      <c r="AA64" s="42">
        <f>IF(OR(J64="Fail",ISBLANK(J64)),INDEX('Issue Code Table'!C:C,MATCH(N:N,'Issue Code Table'!A:A,0)),IF(M64="Critical",6,IF(M64="Significant",5,IF(M64="Moderate",3,2))))</f>
        <v>4</v>
      </c>
    </row>
    <row r="65" spans="1:27" ht="83.25" customHeight="1" x14ac:dyDescent="0.35">
      <c r="A65" s="72" t="s">
        <v>1358</v>
      </c>
      <c r="B65" s="40" t="s">
        <v>209</v>
      </c>
      <c r="C65" s="40" t="s">
        <v>210</v>
      </c>
      <c r="D65" s="84" t="s">
        <v>633</v>
      </c>
      <c r="E65" s="72" t="s">
        <v>1359</v>
      </c>
      <c r="F65" s="72" t="s">
        <v>1360</v>
      </c>
      <c r="G65" s="41" t="s">
        <v>1361</v>
      </c>
      <c r="H65" s="84" t="s">
        <v>1362</v>
      </c>
      <c r="I65" s="72"/>
      <c r="J65" s="24"/>
      <c r="K65" s="80" t="s">
        <v>1363</v>
      </c>
      <c r="L65" s="83"/>
      <c r="M65" s="80" t="s">
        <v>287</v>
      </c>
      <c r="N65" s="80" t="s">
        <v>1352</v>
      </c>
      <c r="O65" s="80" t="s">
        <v>1353</v>
      </c>
      <c r="P65" s="82"/>
      <c r="Q65" s="72" t="s">
        <v>1319</v>
      </c>
      <c r="R65" s="72" t="s">
        <v>1364</v>
      </c>
      <c r="S65" s="72" t="s">
        <v>1365</v>
      </c>
      <c r="T65" s="72" t="s">
        <v>1366</v>
      </c>
      <c r="U65" s="72" t="s">
        <v>1367</v>
      </c>
      <c r="V65" s="72"/>
      <c r="AA65" s="42">
        <f>IF(OR(J65="Fail",ISBLANK(J65)),INDEX('Issue Code Table'!C:C,MATCH(N:N,'Issue Code Table'!A:A,0)),IF(M65="Critical",6,IF(M65="Significant",5,IF(M65="Moderate",3,2))))</f>
        <v>4</v>
      </c>
    </row>
    <row r="66" spans="1:27" ht="111.75" customHeight="1" x14ac:dyDescent="0.35">
      <c r="A66" s="72" t="s">
        <v>1368</v>
      </c>
      <c r="B66" s="40" t="s">
        <v>262</v>
      </c>
      <c r="C66" s="40" t="s">
        <v>263</v>
      </c>
      <c r="D66" s="84" t="s">
        <v>633</v>
      </c>
      <c r="E66" s="72" t="s">
        <v>1369</v>
      </c>
      <c r="F66" s="72" t="s">
        <v>1370</v>
      </c>
      <c r="G66" s="41" t="s">
        <v>1371</v>
      </c>
      <c r="H66" s="84" t="s">
        <v>1372</v>
      </c>
      <c r="I66" s="72"/>
      <c r="J66" s="24"/>
      <c r="K66" s="80" t="s">
        <v>1373</v>
      </c>
      <c r="L66" s="83"/>
      <c r="M66" s="80" t="s">
        <v>162</v>
      </c>
      <c r="N66" s="80" t="s">
        <v>257</v>
      </c>
      <c r="O66" s="80" t="s">
        <v>258</v>
      </c>
      <c r="P66" s="82"/>
      <c r="Q66" s="72" t="s">
        <v>1374</v>
      </c>
      <c r="R66" s="72" t="s">
        <v>1375</v>
      </c>
      <c r="S66" s="72" t="s">
        <v>1376</v>
      </c>
      <c r="T66" s="72" t="s">
        <v>1377</v>
      </c>
      <c r="U66" s="72" t="s">
        <v>1378</v>
      </c>
      <c r="V66" s="72" t="s">
        <v>1379</v>
      </c>
      <c r="AA66" s="42">
        <f>IF(OR(J66="Fail",ISBLANK(J66)),INDEX('Issue Code Table'!C:C,MATCH(N:N,'Issue Code Table'!A:A,0)),IF(M66="Critical",6,IF(M66="Significant",5,IF(M66="Moderate",3,2))))</f>
        <v>6</v>
      </c>
    </row>
    <row r="67" spans="1:27" ht="150" x14ac:dyDescent="0.35">
      <c r="A67" s="72" t="s">
        <v>1380</v>
      </c>
      <c r="B67" s="40" t="s">
        <v>374</v>
      </c>
      <c r="C67" s="40" t="s">
        <v>375</v>
      </c>
      <c r="D67" s="84" t="s">
        <v>633</v>
      </c>
      <c r="E67" s="72" t="s">
        <v>1381</v>
      </c>
      <c r="F67" s="72" t="s">
        <v>1382</v>
      </c>
      <c r="G67" s="41" t="s">
        <v>1383</v>
      </c>
      <c r="H67" s="84" t="s">
        <v>1384</v>
      </c>
      <c r="I67" s="72"/>
      <c r="J67" s="24"/>
      <c r="K67" s="80" t="s">
        <v>1385</v>
      </c>
      <c r="L67" s="83"/>
      <c r="M67" s="80" t="s">
        <v>162</v>
      </c>
      <c r="N67" s="80" t="s">
        <v>690</v>
      </c>
      <c r="O67" s="80" t="s">
        <v>691</v>
      </c>
      <c r="P67" s="82"/>
      <c r="Q67" s="72" t="s">
        <v>1374</v>
      </c>
      <c r="R67" s="72" t="s">
        <v>1386</v>
      </c>
      <c r="S67" s="72" t="s">
        <v>1387</v>
      </c>
      <c r="T67" s="72" t="s">
        <v>1388</v>
      </c>
      <c r="U67" s="72" t="s">
        <v>1389</v>
      </c>
      <c r="V67" s="72" t="s">
        <v>1390</v>
      </c>
      <c r="AA67" s="42">
        <f>IF(OR(J67="Fail",ISBLANK(J67)),INDEX('Issue Code Table'!C:C,MATCH(N:N,'Issue Code Table'!A:A,0)),IF(M67="Critical",6,IF(M67="Significant",5,IF(M67="Moderate",3,2))))</f>
        <v>5</v>
      </c>
    </row>
    <row r="68" spans="1:27" ht="205.5" customHeight="1" x14ac:dyDescent="0.35">
      <c r="A68" s="72" t="s">
        <v>1391</v>
      </c>
      <c r="B68" s="40" t="s">
        <v>374</v>
      </c>
      <c r="C68" s="40" t="s">
        <v>375</v>
      </c>
      <c r="D68" s="84" t="s">
        <v>634</v>
      </c>
      <c r="E68" s="72" t="s">
        <v>1392</v>
      </c>
      <c r="F68" s="72" t="s">
        <v>1393</v>
      </c>
      <c r="G68" s="41" t="s">
        <v>1394</v>
      </c>
      <c r="H68" s="84" t="s">
        <v>1395</v>
      </c>
      <c r="I68" s="72"/>
      <c r="J68" s="24"/>
      <c r="K68" s="80" t="s">
        <v>1396</v>
      </c>
      <c r="L68" s="83"/>
      <c r="M68" s="80" t="s">
        <v>162</v>
      </c>
      <c r="N68" s="80" t="s">
        <v>1397</v>
      </c>
      <c r="O68" s="80" t="s">
        <v>1398</v>
      </c>
      <c r="P68" s="82"/>
      <c r="Q68" s="72" t="s">
        <v>1374</v>
      </c>
      <c r="R68" s="72" t="s">
        <v>1399</v>
      </c>
      <c r="S68" s="72" t="s">
        <v>1400</v>
      </c>
      <c r="T68" s="72" t="s">
        <v>1401</v>
      </c>
      <c r="U68" s="72" t="s">
        <v>1402</v>
      </c>
      <c r="V68" s="72" t="s">
        <v>1403</v>
      </c>
      <c r="AA68" s="42">
        <f>IF(OR(J68="Fail",ISBLANK(J68)),INDEX('Issue Code Table'!C:C,MATCH(N:N,'Issue Code Table'!A:A,0)),IF(M68="Critical",6,IF(M68="Significant",5,IF(M68="Moderate",3,2))))</f>
        <v>6</v>
      </c>
    </row>
    <row r="69" spans="1:27" ht="110.25" customHeight="1" x14ac:dyDescent="0.35">
      <c r="A69" s="72" t="s">
        <v>1404</v>
      </c>
      <c r="B69" s="40" t="s">
        <v>262</v>
      </c>
      <c r="C69" s="40" t="s">
        <v>263</v>
      </c>
      <c r="D69" s="84" t="s">
        <v>634</v>
      </c>
      <c r="E69" s="72" t="s">
        <v>1405</v>
      </c>
      <c r="F69" s="72" t="s">
        <v>1406</v>
      </c>
      <c r="G69" s="41" t="s">
        <v>1407</v>
      </c>
      <c r="H69" s="84" t="s">
        <v>1408</v>
      </c>
      <c r="I69" s="72"/>
      <c r="J69" s="24"/>
      <c r="K69" s="80" t="s">
        <v>1409</v>
      </c>
      <c r="L69" s="83"/>
      <c r="M69" s="80" t="s">
        <v>162</v>
      </c>
      <c r="N69" s="80" t="s">
        <v>690</v>
      </c>
      <c r="O69" s="80" t="s">
        <v>691</v>
      </c>
      <c r="P69" s="82"/>
      <c r="Q69" s="72" t="s">
        <v>1374</v>
      </c>
      <c r="R69" s="72" t="s">
        <v>1410</v>
      </c>
      <c r="S69" s="72" t="s">
        <v>1411</v>
      </c>
      <c r="T69" s="72" t="s">
        <v>1412</v>
      </c>
      <c r="U69" s="72" t="s">
        <v>1413</v>
      </c>
      <c r="V69" s="72" t="s">
        <v>1414</v>
      </c>
      <c r="AA69" s="42">
        <f>IF(OR(J69="Fail",ISBLANK(J69)),INDEX('Issue Code Table'!C:C,MATCH(N:N,'Issue Code Table'!A:A,0)),IF(M69="Critical",6,IF(M69="Significant",5,IF(M69="Moderate",3,2))))</f>
        <v>5</v>
      </c>
    </row>
    <row r="70" spans="1:27" ht="136.5" customHeight="1" x14ac:dyDescent="0.35">
      <c r="A70" s="72" t="s">
        <v>1415</v>
      </c>
      <c r="B70" s="40" t="s">
        <v>1147</v>
      </c>
      <c r="C70" s="40" t="s">
        <v>1148</v>
      </c>
      <c r="D70" s="84" t="s">
        <v>633</v>
      </c>
      <c r="E70" s="72" t="s">
        <v>1416</v>
      </c>
      <c r="F70" s="72" t="s">
        <v>1417</v>
      </c>
      <c r="G70" s="41" t="s">
        <v>1418</v>
      </c>
      <c r="H70" s="84" t="s">
        <v>1419</v>
      </c>
      <c r="I70" s="72"/>
      <c r="J70" s="24"/>
      <c r="K70" s="80" t="s">
        <v>1420</v>
      </c>
      <c r="L70" s="83"/>
      <c r="M70" s="80" t="s">
        <v>162</v>
      </c>
      <c r="N70" s="80" t="s">
        <v>799</v>
      </c>
      <c r="O70" s="80" t="s">
        <v>800</v>
      </c>
      <c r="P70" s="82"/>
      <c r="Q70" s="72" t="s">
        <v>1421</v>
      </c>
      <c r="R70" s="72" t="s">
        <v>1422</v>
      </c>
      <c r="S70" s="72" t="s">
        <v>1423</v>
      </c>
      <c r="T70" s="72" t="s">
        <v>1424</v>
      </c>
      <c r="U70" s="72" t="s">
        <v>1425</v>
      </c>
      <c r="V70" s="72" t="s">
        <v>1426</v>
      </c>
      <c r="AA70" s="42">
        <f>IF(OR(J70="Fail",ISBLANK(J70)),INDEX('Issue Code Table'!C:C,MATCH(N:N,'Issue Code Table'!A:A,0)),IF(M70="Critical",6,IF(M70="Significant",5,IF(M70="Moderate",3,2))))</f>
        <v>5</v>
      </c>
    </row>
    <row r="71" spans="1:27" ht="312.5" x14ac:dyDescent="0.35">
      <c r="A71" s="72" t="s">
        <v>1427</v>
      </c>
      <c r="B71" s="40" t="s">
        <v>1147</v>
      </c>
      <c r="C71" s="40" t="s">
        <v>1148</v>
      </c>
      <c r="D71" s="84" t="s">
        <v>633</v>
      </c>
      <c r="E71" s="72" t="s">
        <v>1428</v>
      </c>
      <c r="F71" s="72" t="s">
        <v>1429</v>
      </c>
      <c r="G71" s="41" t="s">
        <v>1430</v>
      </c>
      <c r="H71" s="84" t="s">
        <v>1431</v>
      </c>
      <c r="I71" s="72"/>
      <c r="J71" s="24"/>
      <c r="K71" s="80" t="s">
        <v>1432</v>
      </c>
      <c r="L71" s="83"/>
      <c r="M71" s="80" t="s">
        <v>162</v>
      </c>
      <c r="N71" s="80" t="s">
        <v>799</v>
      </c>
      <c r="O71" s="80" t="s">
        <v>800</v>
      </c>
      <c r="P71" s="82"/>
      <c r="Q71" s="72" t="s">
        <v>1421</v>
      </c>
      <c r="R71" s="72" t="s">
        <v>1433</v>
      </c>
      <c r="S71" s="72" t="s">
        <v>1423</v>
      </c>
      <c r="T71" s="72" t="s">
        <v>1434</v>
      </c>
      <c r="U71" s="72" t="s">
        <v>1435</v>
      </c>
      <c r="V71" s="72" t="s">
        <v>1436</v>
      </c>
      <c r="AA71" s="42">
        <f>IF(OR(J71="Fail",ISBLANK(J71)),INDEX('Issue Code Table'!C:C,MATCH(N:N,'Issue Code Table'!A:A,0)),IF(M71="Critical",6,IF(M71="Significant",5,IF(M71="Moderate",3,2))))</f>
        <v>5</v>
      </c>
    </row>
    <row r="72" spans="1:27" ht="165.75" customHeight="1" x14ac:dyDescent="0.35">
      <c r="A72" s="72" t="s">
        <v>1437</v>
      </c>
      <c r="B72" s="40" t="s">
        <v>1147</v>
      </c>
      <c r="C72" s="40" t="s">
        <v>1148</v>
      </c>
      <c r="D72" s="84" t="s">
        <v>633</v>
      </c>
      <c r="E72" s="72" t="s">
        <v>1438</v>
      </c>
      <c r="F72" s="72" t="s">
        <v>1439</v>
      </c>
      <c r="G72" s="41" t="s">
        <v>1440</v>
      </c>
      <c r="H72" s="84" t="s">
        <v>1441</v>
      </c>
      <c r="I72" s="72"/>
      <c r="J72" s="24"/>
      <c r="K72" s="80" t="s">
        <v>1442</v>
      </c>
      <c r="L72" s="83"/>
      <c r="M72" s="80" t="s">
        <v>162</v>
      </c>
      <c r="N72" s="80" t="s">
        <v>799</v>
      </c>
      <c r="O72" s="80" t="s">
        <v>800</v>
      </c>
      <c r="P72" s="82"/>
      <c r="Q72" s="72" t="s">
        <v>1421</v>
      </c>
      <c r="R72" s="72" t="s">
        <v>1443</v>
      </c>
      <c r="S72" s="72" t="s">
        <v>1423</v>
      </c>
      <c r="T72" s="72" t="s">
        <v>1444</v>
      </c>
      <c r="U72" s="72" t="s">
        <v>1445</v>
      </c>
      <c r="V72" s="72" t="s">
        <v>1446</v>
      </c>
      <c r="AA72" s="42">
        <f>IF(OR(J72="Fail",ISBLANK(J72)),INDEX('Issue Code Table'!C:C,MATCH(N:N,'Issue Code Table'!A:A,0)),IF(M72="Critical",6,IF(M72="Significant",5,IF(M72="Moderate",3,2))))</f>
        <v>5</v>
      </c>
    </row>
    <row r="73" spans="1:27" ht="409.5" x14ac:dyDescent="0.35">
      <c r="A73" s="72" t="s">
        <v>1447</v>
      </c>
      <c r="B73" s="40" t="s">
        <v>374</v>
      </c>
      <c r="C73" s="40" t="s">
        <v>375</v>
      </c>
      <c r="D73" s="84" t="s">
        <v>633</v>
      </c>
      <c r="E73" s="72" t="s">
        <v>1448</v>
      </c>
      <c r="F73" s="72" t="s">
        <v>1449</v>
      </c>
      <c r="G73" s="41" t="s">
        <v>1450</v>
      </c>
      <c r="H73" s="84" t="s">
        <v>1451</v>
      </c>
      <c r="I73" s="72"/>
      <c r="J73" s="24"/>
      <c r="K73" s="80" t="s">
        <v>1452</v>
      </c>
      <c r="L73" s="83"/>
      <c r="M73" s="80" t="s">
        <v>162</v>
      </c>
      <c r="N73" s="80" t="s">
        <v>690</v>
      </c>
      <c r="O73" s="80" t="s">
        <v>691</v>
      </c>
      <c r="P73" s="82"/>
      <c r="Q73" s="72" t="s">
        <v>1453</v>
      </c>
      <c r="R73" s="72" t="s">
        <v>1454</v>
      </c>
      <c r="S73" s="72" t="s">
        <v>1455</v>
      </c>
      <c r="T73" s="72" t="s">
        <v>1456</v>
      </c>
      <c r="U73" s="72" t="s">
        <v>1457</v>
      </c>
      <c r="V73" s="72" t="s">
        <v>1458</v>
      </c>
      <c r="AA73" s="42">
        <f>IF(OR(J73="Fail",ISBLANK(J73)),INDEX('Issue Code Table'!C:C,MATCH(N:N,'Issue Code Table'!A:A,0)),IF(M73="Critical",6,IF(M73="Significant",5,IF(M73="Moderate",3,2))))</f>
        <v>5</v>
      </c>
    </row>
    <row r="74" spans="1:27" ht="400" x14ac:dyDescent="0.35">
      <c r="A74" s="72" t="s">
        <v>1459</v>
      </c>
      <c r="B74" s="40" t="s">
        <v>293</v>
      </c>
      <c r="C74" s="40" t="s">
        <v>1460</v>
      </c>
      <c r="D74" s="84" t="s">
        <v>634</v>
      </c>
      <c r="E74" s="72" t="s">
        <v>1461</v>
      </c>
      <c r="F74" s="72" t="s">
        <v>1462</v>
      </c>
      <c r="G74" s="41" t="s">
        <v>1463</v>
      </c>
      <c r="H74" s="84" t="s">
        <v>1464</v>
      </c>
      <c r="I74" s="72"/>
      <c r="J74" s="24"/>
      <c r="K74" s="80" t="s">
        <v>1465</v>
      </c>
      <c r="L74" s="83"/>
      <c r="M74" s="80" t="s">
        <v>162</v>
      </c>
      <c r="N74" s="80" t="s">
        <v>1466</v>
      </c>
      <c r="O74" s="80" t="s">
        <v>1467</v>
      </c>
      <c r="P74" s="82"/>
      <c r="Q74" s="72" t="s">
        <v>1453</v>
      </c>
      <c r="R74" s="72" t="s">
        <v>1468</v>
      </c>
      <c r="S74" s="72" t="s">
        <v>1469</v>
      </c>
      <c r="T74" s="72" t="s">
        <v>1470</v>
      </c>
      <c r="U74" s="72" t="s">
        <v>1471</v>
      </c>
      <c r="V74" s="72" t="s">
        <v>1472</v>
      </c>
      <c r="AA74" s="42">
        <f>IF(OR(J74="Fail",ISBLANK(J74)),INDEX('Issue Code Table'!C:C,MATCH(N:N,'Issue Code Table'!A:A,0)),IF(M74="Critical",6,IF(M74="Significant",5,IF(M74="Moderate",3,2))))</f>
        <v>5</v>
      </c>
    </row>
    <row r="75" spans="1:27" ht="187.5" x14ac:dyDescent="0.35">
      <c r="A75" s="72" t="s">
        <v>1473</v>
      </c>
      <c r="B75" s="40" t="s">
        <v>293</v>
      </c>
      <c r="C75" s="40" t="s">
        <v>1460</v>
      </c>
      <c r="D75" s="84" t="s">
        <v>634</v>
      </c>
      <c r="E75" s="72" t="s">
        <v>1474</v>
      </c>
      <c r="F75" s="72" t="s">
        <v>1475</v>
      </c>
      <c r="G75" s="41" t="s">
        <v>1476</v>
      </c>
      <c r="H75" s="84" t="s">
        <v>1477</v>
      </c>
      <c r="I75" s="72"/>
      <c r="J75" s="24"/>
      <c r="K75" s="83" t="s">
        <v>1478</v>
      </c>
      <c r="L75" s="83"/>
      <c r="M75" s="80" t="s">
        <v>162</v>
      </c>
      <c r="N75" s="80" t="s">
        <v>257</v>
      </c>
      <c r="O75" s="80" t="s">
        <v>258</v>
      </c>
      <c r="P75" s="82"/>
      <c r="Q75" s="72" t="s">
        <v>1453</v>
      </c>
      <c r="R75" s="72" t="s">
        <v>1479</v>
      </c>
      <c r="S75" s="72" t="s">
        <v>1480</v>
      </c>
      <c r="T75" s="72" t="s">
        <v>1481</v>
      </c>
      <c r="U75" s="72" t="s">
        <v>1482</v>
      </c>
      <c r="V75" s="72" t="s">
        <v>1483</v>
      </c>
      <c r="AA75" s="42">
        <f>IF(OR(J75="Fail",ISBLANK(J75)),INDEX('Issue Code Table'!C:C,MATCH(N:N,'Issue Code Table'!A:A,0)),IF(M75="Critical",6,IF(M75="Significant",5,IF(M75="Moderate",3,2))))</f>
        <v>6</v>
      </c>
    </row>
    <row r="76" spans="1:27" ht="212.5" x14ac:dyDescent="0.35">
      <c r="A76" s="72" t="s">
        <v>1484</v>
      </c>
      <c r="B76" s="40" t="s">
        <v>757</v>
      </c>
      <c r="C76" s="40" t="s">
        <v>1485</v>
      </c>
      <c r="D76" s="84" t="s">
        <v>634</v>
      </c>
      <c r="E76" s="72" t="s">
        <v>1486</v>
      </c>
      <c r="F76" s="72" t="s">
        <v>1487</v>
      </c>
      <c r="G76" s="41" t="s">
        <v>1488</v>
      </c>
      <c r="H76" s="84" t="s">
        <v>1489</v>
      </c>
      <c r="I76" s="72"/>
      <c r="J76" s="24"/>
      <c r="K76" s="80" t="s">
        <v>1490</v>
      </c>
      <c r="L76" s="83"/>
      <c r="M76" s="117" t="s">
        <v>162</v>
      </c>
      <c r="N76" s="109" t="s">
        <v>1491</v>
      </c>
      <c r="O76" s="109" t="s">
        <v>1492</v>
      </c>
      <c r="P76" s="82"/>
      <c r="Q76" s="72" t="s">
        <v>1453</v>
      </c>
      <c r="R76" s="72" t="s">
        <v>1493</v>
      </c>
      <c r="S76" s="72" t="s">
        <v>1494</v>
      </c>
      <c r="T76" s="72" t="s">
        <v>1495</v>
      </c>
      <c r="U76" s="72" t="s">
        <v>1496</v>
      </c>
      <c r="V76" s="72" t="s">
        <v>1497</v>
      </c>
      <c r="AA76" s="42">
        <f>IF(OR(J76="Fail",ISBLANK(J76)),INDEX('Issue Code Table'!C:C,MATCH(N:N,'Issue Code Table'!A:A,0)),IF(M76="Critical",6,IF(M76="Significant",5,IF(M76="Moderate",3,2))))</f>
        <v>5</v>
      </c>
    </row>
    <row r="77" spans="1:27" ht="337.5" x14ac:dyDescent="0.35">
      <c r="A77" s="72" t="s">
        <v>1498</v>
      </c>
      <c r="B77" s="40" t="s">
        <v>293</v>
      </c>
      <c r="C77" s="40" t="s">
        <v>1460</v>
      </c>
      <c r="D77" s="84" t="s">
        <v>634</v>
      </c>
      <c r="E77" s="72" t="s">
        <v>1499</v>
      </c>
      <c r="F77" s="72" t="s">
        <v>1500</v>
      </c>
      <c r="G77" s="41" t="s">
        <v>1501</v>
      </c>
      <c r="H77" s="84" t="s">
        <v>1502</v>
      </c>
      <c r="I77" s="72"/>
      <c r="J77" s="24"/>
      <c r="K77" s="80" t="s">
        <v>1503</v>
      </c>
      <c r="L77" s="83"/>
      <c r="M77" s="80" t="s">
        <v>162</v>
      </c>
      <c r="N77" s="80" t="s">
        <v>690</v>
      </c>
      <c r="O77" s="80" t="s">
        <v>691</v>
      </c>
      <c r="P77" s="82"/>
      <c r="Q77" s="72" t="s">
        <v>1453</v>
      </c>
      <c r="R77" s="72" t="s">
        <v>1504</v>
      </c>
      <c r="S77" s="72" t="s">
        <v>1505</v>
      </c>
      <c r="T77" s="72" t="s">
        <v>1506</v>
      </c>
      <c r="U77" s="72" t="s">
        <v>1507</v>
      </c>
      <c r="V77" s="72" t="s">
        <v>1508</v>
      </c>
      <c r="AA77" s="42">
        <f>IF(OR(J77="Fail",ISBLANK(J77)),INDEX('Issue Code Table'!C:C,MATCH(N:N,'Issue Code Table'!A:A,0)),IF(M77="Critical",6,IF(M77="Significant",5,IF(M77="Moderate",3,2))))</f>
        <v>5</v>
      </c>
    </row>
    <row r="78" spans="1:27" ht="162.5" x14ac:dyDescent="0.35">
      <c r="A78" s="72" t="s">
        <v>1509</v>
      </c>
      <c r="B78" s="40" t="s">
        <v>262</v>
      </c>
      <c r="C78" s="40" t="s">
        <v>263</v>
      </c>
      <c r="D78" s="84" t="s">
        <v>633</v>
      </c>
      <c r="E78" s="72" t="s">
        <v>1510</v>
      </c>
      <c r="F78" s="72" t="s">
        <v>1511</v>
      </c>
      <c r="G78" s="41" t="s">
        <v>1512</v>
      </c>
      <c r="H78" s="84" t="s">
        <v>1513</v>
      </c>
      <c r="I78" s="72"/>
      <c r="J78" s="24"/>
      <c r="K78" s="80" t="s">
        <v>1514</v>
      </c>
      <c r="L78" s="83"/>
      <c r="M78" s="80" t="s">
        <v>162</v>
      </c>
      <c r="N78" s="80" t="s">
        <v>690</v>
      </c>
      <c r="O78" s="80" t="s">
        <v>691</v>
      </c>
      <c r="P78" s="82"/>
      <c r="Q78" s="72" t="s">
        <v>1453</v>
      </c>
      <c r="R78" s="72" t="s">
        <v>1515</v>
      </c>
      <c r="S78" s="72" t="s">
        <v>1516</v>
      </c>
      <c r="T78" s="72" t="s">
        <v>1517</v>
      </c>
      <c r="U78" s="72" t="s">
        <v>1518</v>
      </c>
      <c r="V78" s="72" t="s">
        <v>1519</v>
      </c>
      <c r="AA78" s="42">
        <f>IF(OR(J78="Fail",ISBLANK(J78)),INDEX('Issue Code Table'!C:C,MATCH(N:N,'Issue Code Table'!A:A,0)),IF(M78="Critical",6,IF(M78="Significant",5,IF(M78="Moderate",3,2))))</f>
        <v>5</v>
      </c>
    </row>
    <row r="79" spans="1:27" ht="175" x14ac:dyDescent="0.35">
      <c r="A79" s="72" t="s">
        <v>1520</v>
      </c>
      <c r="B79" s="40" t="s">
        <v>262</v>
      </c>
      <c r="C79" s="40" t="s">
        <v>263</v>
      </c>
      <c r="D79" s="84" t="s">
        <v>634</v>
      </c>
      <c r="E79" s="72" t="s">
        <v>1521</v>
      </c>
      <c r="F79" s="72" t="s">
        <v>1522</v>
      </c>
      <c r="G79" s="41" t="s">
        <v>1523</v>
      </c>
      <c r="H79" s="84" t="s">
        <v>1524</v>
      </c>
      <c r="I79" s="72"/>
      <c r="J79" s="24"/>
      <c r="K79" s="80" t="s">
        <v>1525</v>
      </c>
      <c r="L79" s="83"/>
      <c r="M79" s="80" t="s">
        <v>162</v>
      </c>
      <c r="N79" s="80" t="s">
        <v>257</v>
      </c>
      <c r="O79" s="80" t="s">
        <v>258</v>
      </c>
      <c r="P79" s="82"/>
      <c r="Q79" s="72" t="s">
        <v>1453</v>
      </c>
      <c r="R79" s="72" t="s">
        <v>1526</v>
      </c>
      <c r="S79" s="72" t="s">
        <v>1527</v>
      </c>
      <c r="T79" s="72" t="s">
        <v>1528</v>
      </c>
      <c r="U79" s="72" t="s">
        <v>1529</v>
      </c>
      <c r="V79" s="72" t="s">
        <v>1530</v>
      </c>
      <c r="AA79" s="42">
        <f>IF(OR(J79="Fail",ISBLANK(J79)),INDEX('Issue Code Table'!C:C,MATCH(N:N,'Issue Code Table'!A:A,0)),IF(M79="Critical",6,IF(M79="Significant",5,IF(M79="Moderate",3,2))))</f>
        <v>6</v>
      </c>
    </row>
    <row r="80" spans="1:27" ht="212.5" x14ac:dyDescent="0.35">
      <c r="A80" s="72" t="s">
        <v>1531</v>
      </c>
      <c r="B80" s="40" t="s">
        <v>262</v>
      </c>
      <c r="C80" s="40" t="s">
        <v>263</v>
      </c>
      <c r="D80" s="84" t="s">
        <v>634</v>
      </c>
      <c r="E80" s="72" t="s">
        <v>1532</v>
      </c>
      <c r="F80" s="72" t="s">
        <v>1533</v>
      </c>
      <c r="G80" s="41" t="s">
        <v>1534</v>
      </c>
      <c r="H80" s="84" t="s">
        <v>1535</v>
      </c>
      <c r="I80" s="72"/>
      <c r="J80" s="24"/>
      <c r="K80" s="80" t="s">
        <v>1536</v>
      </c>
      <c r="L80" s="83"/>
      <c r="M80" s="80" t="s">
        <v>162</v>
      </c>
      <c r="N80" s="80" t="s">
        <v>257</v>
      </c>
      <c r="O80" s="80" t="s">
        <v>258</v>
      </c>
      <c r="P80" s="82"/>
      <c r="Q80" s="72" t="s">
        <v>1453</v>
      </c>
      <c r="R80" s="72" t="s">
        <v>1537</v>
      </c>
      <c r="S80" s="72" t="s">
        <v>1538</v>
      </c>
      <c r="T80" s="72" t="s">
        <v>1539</v>
      </c>
      <c r="U80" s="72" t="s">
        <v>1540</v>
      </c>
      <c r="V80" s="72" t="s">
        <v>1541</v>
      </c>
      <c r="AA80" s="42">
        <f>IF(OR(J80="Fail",ISBLANK(J80)),INDEX('Issue Code Table'!C:C,MATCH(N:N,'Issue Code Table'!A:A,0)),IF(M80="Critical",6,IF(M80="Significant",5,IF(M80="Moderate",3,2))))</f>
        <v>6</v>
      </c>
    </row>
    <row r="81" spans="1:27" ht="409.5" x14ac:dyDescent="0.35">
      <c r="A81" s="72" t="s">
        <v>1542</v>
      </c>
      <c r="B81" s="40" t="s">
        <v>262</v>
      </c>
      <c r="C81" s="40" t="s">
        <v>263</v>
      </c>
      <c r="D81" s="84" t="s">
        <v>634</v>
      </c>
      <c r="E81" s="72" t="s">
        <v>1543</v>
      </c>
      <c r="F81" s="72" t="s">
        <v>1544</v>
      </c>
      <c r="G81" s="41" t="s">
        <v>1545</v>
      </c>
      <c r="H81" s="84" t="s">
        <v>1546</v>
      </c>
      <c r="I81" s="72"/>
      <c r="J81" s="24"/>
      <c r="K81" s="80" t="s">
        <v>1547</v>
      </c>
      <c r="L81" s="83"/>
      <c r="M81" s="80" t="s">
        <v>162</v>
      </c>
      <c r="N81" s="80" t="s">
        <v>257</v>
      </c>
      <c r="O81" s="80" t="s">
        <v>258</v>
      </c>
      <c r="P81" s="82"/>
      <c r="Q81" s="72" t="s">
        <v>1453</v>
      </c>
      <c r="R81" s="72" t="s">
        <v>1548</v>
      </c>
      <c r="S81" s="72" t="s">
        <v>1549</v>
      </c>
      <c r="T81" s="72" t="s">
        <v>1550</v>
      </c>
      <c r="U81" s="72" t="s">
        <v>1551</v>
      </c>
      <c r="V81" s="72" t="s">
        <v>1552</v>
      </c>
      <c r="AA81" s="42">
        <f>IF(OR(J81="Fail",ISBLANK(J81)),INDEX('Issue Code Table'!C:C,MATCH(N:N,'Issue Code Table'!A:A,0)),IF(M81="Critical",6,IF(M81="Significant",5,IF(M81="Moderate",3,2))))</f>
        <v>6</v>
      </c>
    </row>
    <row r="82" spans="1:27" ht="150" x14ac:dyDescent="0.35">
      <c r="A82" s="72" t="s">
        <v>1553</v>
      </c>
      <c r="B82" s="40" t="s">
        <v>384</v>
      </c>
      <c r="C82" s="40" t="s">
        <v>385</v>
      </c>
      <c r="D82" s="84" t="s">
        <v>633</v>
      </c>
      <c r="E82" s="72" t="s">
        <v>1554</v>
      </c>
      <c r="F82" s="72" t="s">
        <v>1555</v>
      </c>
      <c r="G82" s="41" t="s">
        <v>1556</v>
      </c>
      <c r="H82" s="84" t="s">
        <v>1557</v>
      </c>
      <c r="I82" s="72"/>
      <c r="J82" s="24"/>
      <c r="K82" s="80" t="s">
        <v>1558</v>
      </c>
      <c r="L82" s="83"/>
      <c r="M82" s="79" t="s">
        <v>585</v>
      </c>
      <c r="N82" s="79" t="s">
        <v>1559</v>
      </c>
      <c r="O82" s="183" t="s">
        <v>1560</v>
      </c>
      <c r="P82" s="82"/>
      <c r="Q82" s="72" t="s">
        <v>1453</v>
      </c>
      <c r="R82" s="72">
        <v>3.1</v>
      </c>
      <c r="S82" s="72" t="s">
        <v>1561</v>
      </c>
      <c r="T82" s="72" t="s">
        <v>1562</v>
      </c>
      <c r="U82" s="72" t="s">
        <v>1563</v>
      </c>
      <c r="V82" s="72"/>
      <c r="AA82" s="42">
        <f>IF(OR(J82="Fail",ISBLANK(J82)),INDEX('Issue Code Table'!C:C,MATCH(N:N,'Issue Code Table'!A:A,0)),IF(M82="Critical",6,IF(M82="Significant",5,IF(M82="Moderate",3,2))))</f>
        <v>2</v>
      </c>
    </row>
    <row r="83" spans="1:27" ht="150" x14ac:dyDescent="0.35">
      <c r="A83" s="72" t="s">
        <v>1564</v>
      </c>
      <c r="B83" s="40" t="s">
        <v>384</v>
      </c>
      <c r="C83" s="40" t="s">
        <v>385</v>
      </c>
      <c r="D83" s="84" t="s">
        <v>633</v>
      </c>
      <c r="E83" s="72" t="s">
        <v>1565</v>
      </c>
      <c r="F83" s="72" t="s">
        <v>1566</v>
      </c>
      <c r="G83" s="41" t="s">
        <v>1567</v>
      </c>
      <c r="H83" s="84" t="s">
        <v>1568</v>
      </c>
      <c r="I83" s="72"/>
      <c r="J83" s="24"/>
      <c r="K83" s="80" t="s">
        <v>1569</v>
      </c>
      <c r="L83" s="83"/>
      <c r="M83" s="79" t="s">
        <v>585</v>
      </c>
      <c r="N83" s="79" t="s">
        <v>1559</v>
      </c>
      <c r="O83" s="183" t="s">
        <v>1560</v>
      </c>
      <c r="P83" s="82"/>
      <c r="Q83" s="72" t="s">
        <v>1453</v>
      </c>
      <c r="R83" s="72" t="s">
        <v>1570</v>
      </c>
      <c r="S83" s="72" t="s">
        <v>1571</v>
      </c>
      <c r="T83" s="72" t="s">
        <v>1572</v>
      </c>
      <c r="U83" s="72" t="s">
        <v>1573</v>
      </c>
      <c r="V83" s="72"/>
      <c r="AA83" s="42">
        <f>IF(OR(J83="Fail",ISBLANK(J83)),INDEX('Issue Code Table'!C:C,MATCH(N:N,'Issue Code Table'!A:A,0)),IF(M83="Critical",6,IF(M83="Significant",5,IF(M83="Moderate",3,2))))</f>
        <v>2</v>
      </c>
    </row>
    <row r="84" spans="1:27" ht="337.5" x14ac:dyDescent="0.35">
      <c r="A84" s="72" t="s">
        <v>1574</v>
      </c>
      <c r="B84" s="40" t="s">
        <v>262</v>
      </c>
      <c r="C84" s="40" t="s">
        <v>263</v>
      </c>
      <c r="D84" s="84" t="s">
        <v>634</v>
      </c>
      <c r="E84" s="72" t="s">
        <v>1575</v>
      </c>
      <c r="F84" s="72" t="s">
        <v>1576</v>
      </c>
      <c r="G84" s="41" t="s">
        <v>1577</v>
      </c>
      <c r="H84" s="84" t="s">
        <v>1578</v>
      </c>
      <c r="I84" s="72"/>
      <c r="J84" s="24"/>
      <c r="K84" s="80" t="s">
        <v>1579</v>
      </c>
      <c r="L84" s="83"/>
      <c r="M84" s="80" t="s">
        <v>162</v>
      </c>
      <c r="N84" s="80" t="s">
        <v>257</v>
      </c>
      <c r="O84" s="80" t="s">
        <v>258</v>
      </c>
      <c r="P84" s="82"/>
      <c r="Q84" s="72" t="s">
        <v>1453</v>
      </c>
      <c r="R84" s="72" t="s">
        <v>1580</v>
      </c>
      <c r="S84" s="72" t="s">
        <v>1581</v>
      </c>
      <c r="T84" s="72" t="s">
        <v>1582</v>
      </c>
      <c r="U84" s="72" t="s">
        <v>1583</v>
      </c>
      <c r="V84" s="72" t="s">
        <v>1584</v>
      </c>
      <c r="AA84" s="42">
        <f>IF(OR(J84="Fail",ISBLANK(J84)),INDEX('Issue Code Table'!C:C,MATCH(N:N,'Issue Code Table'!A:A,0)),IF(M84="Critical",6,IF(M84="Significant",5,IF(M84="Moderate",3,2))))</f>
        <v>6</v>
      </c>
    </row>
    <row r="85" spans="1:27" ht="14.5" x14ac:dyDescent="0.35">
      <c r="A85" s="81"/>
      <c r="B85" s="290" t="s">
        <v>1585</v>
      </c>
      <c r="C85" s="81"/>
      <c r="D85" s="81"/>
      <c r="E85" s="81"/>
      <c r="F85" s="81"/>
      <c r="G85" s="81"/>
      <c r="H85" s="81"/>
      <c r="I85" s="81"/>
      <c r="J85" s="81"/>
      <c r="K85" s="81"/>
      <c r="L85" s="81"/>
      <c r="M85" s="81"/>
      <c r="N85" s="81"/>
      <c r="O85" s="81"/>
      <c r="P85" s="81"/>
      <c r="Q85" s="81"/>
      <c r="R85" s="81"/>
      <c r="S85" s="81"/>
      <c r="T85" s="81"/>
      <c r="U85" s="81"/>
      <c r="V85" s="81"/>
      <c r="AA85" s="81"/>
    </row>
    <row r="86" spans="1:27" ht="14.5" x14ac:dyDescent="0.35">
      <c r="A86" s="85"/>
      <c r="B86" s="85"/>
      <c r="C86" s="86"/>
      <c r="D86" s="85"/>
      <c r="E86" s="85"/>
      <c r="F86" s="85"/>
      <c r="G86" s="85"/>
      <c r="H86" s="85"/>
      <c r="I86" s="85"/>
      <c r="J86" s="85"/>
      <c r="K86" s="87"/>
      <c r="L86" s="85"/>
      <c r="M86" s="85"/>
      <c r="N86" s="85"/>
      <c r="O86" s="85"/>
      <c r="P86" s="85"/>
      <c r="Q86" s="85"/>
      <c r="R86" s="85"/>
      <c r="S86" s="85"/>
      <c r="T86" s="85"/>
    </row>
    <row r="87" spans="1:27" ht="14.5" hidden="1" x14ac:dyDescent="0.35">
      <c r="A87" s="85"/>
      <c r="B87" s="85"/>
      <c r="C87" s="86"/>
      <c r="D87" s="85"/>
      <c r="E87" s="85"/>
      <c r="F87" s="85"/>
      <c r="G87" s="85"/>
      <c r="H87" s="85"/>
      <c r="I87" s="85" t="s">
        <v>60</v>
      </c>
      <c r="J87" s="85"/>
      <c r="K87" s="87"/>
      <c r="L87" s="85"/>
      <c r="M87" s="85"/>
      <c r="N87" s="85"/>
      <c r="O87" s="85"/>
      <c r="P87" s="85"/>
      <c r="Q87" s="85"/>
      <c r="R87" s="85"/>
      <c r="S87" s="85"/>
      <c r="T87" s="85"/>
    </row>
    <row r="88" spans="1:27" ht="14.5" hidden="1" x14ac:dyDescent="0.35">
      <c r="A88" s="85"/>
      <c r="B88" s="85"/>
      <c r="C88" s="86"/>
      <c r="D88" s="85"/>
      <c r="E88" s="85"/>
      <c r="F88" s="85"/>
      <c r="G88" s="85"/>
      <c r="H88" s="85"/>
      <c r="I88" s="85" t="s">
        <v>61</v>
      </c>
      <c r="J88" s="85"/>
      <c r="K88" s="87"/>
      <c r="L88" s="85"/>
      <c r="M88" s="85"/>
      <c r="N88" s="85"/>
      <c r="O88" s="85"/>
      <c r="P88" s="85"/>
      <c r="Q88" s="85"/>
      <c r="R88" s="85"/>
      <c r="S88" s="85"/>
      <c r="T88" s="85"/>
    </row>
    <row r="89" spans="1:27" ht="14.5" hidden="1" x14ac:dyDescent="0.35">
      <c r="A89" s="85"/>
      <c r="B89" s="85"/>
      <c r="C89" s="86"/>
      <c r="D89" s="85"/>
      <c r="E89" s="85"/>
      <c r="F89" s="85"/>
      <c r="G89" s="85"/>
      <c r="H89" s="85"/>
      <c r="I89" s="85" t="s">
        <v>48</v>
      </c>
      <c r="J89" s="85"/>
      <c r="K89" s="87"/>
      <c r="L89" s="85"/>
      <c r="M89" s="85"/>
      <c r="N89" s="85"/>
      <c r="O89" s="85"/>
      <c r="P89" s="85"/>
      <c r="Q89" s="85"/>
      <c r="R89" s="85"/>
      <c r="S89" s="85"/>
      <c r="T89" s="85"/>
    </row>
    <row r="90" spans="1:27" ht="14.5" hidden="1" x14ac:dyDescent="0.35">
      <c r="A90" s="85"/>
      <c r="B90" s="85"/>
      <c r="C90" s="86"/>
      <c r="D90" s="85"/>
      <c r="E90" s="85"/>
      <c r="F90" s="85"/>
      <c r="G90" s="85"/>
      <c r="H90" s="85"/>
      <c r="I90" s="85" t="s">
        <v>632</v>
      </c>
      <c r="J90" s="85"/>
      <c r="K90" s="87"/>
      <c r="L90" s="85"/>
      <c r="M90" s="85"/>
      <c r="N90" s="85"/>
      <c r="O90" s="85"/>
      <c r="P90" s="85"/>
      <c r="Q90" s="85"/>
      <c r="R90" s="85"/>
      <c r="S90" s="85"/>
      <c r="T90" s="85"/>
    </row>
    <row r="91" spans="1:27" ht="14.5" hidden="1" x14ac:dyDescent="0.35">
      <c r="A91" s="85"/>
      <c r="B91" s="85"/>
      <c r="C91" s="86"/>
      <c r="D91" s="85"/>
      <c r="E91" s="85"/>
      <c r="F91" s="85"/>
      <c r="G91" s="85"/>
      <c r="H91" s="85"/>
      <c r="I91" s="85"/>
      <c r="J91" s="85"/>
      <c r="K91" s="87"/>
      <c r="L91" s="85"/>
      <c r="M91" s="85"/>
      <c r="N91" s="85"/>
      <c r="O91" s="85"/>
      <c r="P91" s="85"/>
      <c r="Q91" s="85"/>
      <c r="R91" s="85"/>
      <c r="S91" s="85"/>
      <c r="T91" s="85"/>
    </row>
    <row r="92" spans="1:27" ht="14.5" hidden="1" x14ac:dyDescent="0.35">
      <c r="A92" s="85"/>
      <c r="B92" s="85"/>
      <c r="C92" s="86"/>
      <c r="D92" s="85"/>
      <c r="E92" s="85"/>
      <c r="F92" s="85"/>
      <c r="G92" s="85"/>
      <c r="H92" s="85"/>
      <c r="I92" s="88" t="s">
        <v>635</v>
      </c>
      <c r="J92" s="85"/>
      <c r="K92" s="87"/>
      <c r="L92" s="85"/>
      <c r="M92" s="85"/>
      <c r="N92" s="85"/>
      <c r="O92" s="85"/>
      <c r="P92" s="85"/>
      <c r="Q92" s="85"/>
      <c r="R92" s="85"/>
      <c r="S92" s="85"/>
      <c r="T92" s="85"/>
    </row>
    <row r="93" spans="1:27" ht="14.5" hidden="1" x14ac:dyDescent="0.35">
      <c r="A93" s="85"/>
      <c r="B93" s="85"/>
      <c r="C93" s="86"/>
      <c r="D93" s="85"/>
      <c r="E93" s="85"/>
      <c r="F93" s="85"/>
      <c r="G93" s="85"/>
      <c r="H93" s="85"/>
      <c r="I93" s="47" t="s">
        <v>150</v>
      </c>
      <c r="J93" s="85"/>
      <c r="K93" s="87"/>
      <c r="L93" s="85"/>
      <c r="M93" s="85"/>
      <c r="N93" s="85"/>
      <c r="O93" s="85"/>
      <c r="P93" s="85"/>
      <c r="Q93" s="85"/>
      <c r="R93" s="85"/>
      <c r="S93" s="85"/>
      <c r="T93" s="85"/>
    </row>
    <row r="94" spans="1:27" ht="14.5" hidden="1" x14ac:dyDescent="0.35">
      <c r="A94" s="85"/>
      <c r="B94" s="85"/>
      <c r="C94" s="86"/>
      <c r="D94" s="85"/>
      <c r="E94" s="85"/>
      <c r="F94" s="85"/>
      <c r="G94" s="85"/>
      <c r="H94" s="88"/>
      <c r="I94" s="88" t="s">
        <v>162</v>
      </c>
      <c r="J94" s="85"/>
      <c r="K94" s="87"/>
      <c r="L94" s="85"/>
      <c r="M94" s="85"/>
      <c r="N94" s="85"/>
      <c r="O94" s="85"/>
      <c r="P94" s="85"/>
      <c r="Q94" s="85"/>
      <c r="R94" s="85"/>
      <c r="S94" s="85"/>
      <c r="T94" s="85"/>
    </row>
    <row r="95" spans="1:27" ht="14.5" hidden="1" x14ac:dyDescent="0.35">
      <c r="A95" s="85"/>
      <c r="B95" s="85"/>
      <c r="C95" s="86"/>
      <c r="D95" s="85"/>
      <c r="E95" s="85"/>
      <c r="F95" s="85"/>
      <c r="G95" s="85"/>
      <c r="H95" s="47"/>
      <c r="I95" s="88" t="s">
        <v>287</v>
      </c>
      <c r="J95" s="85"/>
      <c r="K95" s="87"/>
      <c r="L95" s="85"/>
      <c r="M95" s="85"/>
      <c r="N95" s="85"/>
      <c r="O95" s="85"/>
      <c r="P95" s="85"/>
      <c r="Q95" s="85"/>
      <c r="R95" s="85"/>
      <c r="S95" s="85"/>
      <c r="T95" s="85"/>
    </row>
    <row r="96" spans="1:27" ht="14.5" hidden="1" x14ac:dyDescent="0.35">
      <c r="A96" s="85"/>
      <c r="B96" s="85"/>
      <c r="C96" s="86"/>
      <c r="D96" s="85"/>
      <c r="E96" s="85"/>
      <c r="F96" s="85"/>
      <c r="G96" s="85"/>
      <c r="H96" s="88"/>
      <c r="I96" s="88" t="s">
        <v>585</v>
      </c>
      <c r="J96" s="85"/>
      <c r="K96" s="87"/>
      <c r="L96" s="85"/>
      <c r="M96" s="85"/>
      <c r="N96" s="85"/>
      <c r="O96" s="85"/>
      <c r="P96" s="85"/>
      <c r="Q96" s="85"/>
      <c r="R96" s="85"/>
      <c r="S96" s="85"/>
      <c r="T96" s="85"/>
    </row>
    <row r="97" spans="1:20" ht="12.75" hidden="1" customHeight="1" x14ac:dyDescent="0.35">
      <c r="A97" s="85"/>
      <c r="B97" s="85"/>
      <c r="C97" s="86"/>
      <c r="D97" s="85"/>
      <c r="E97" s="85"/>
      <c r="F97" s="85"/>
      <c r="G97" s="85"/>
      <c r="H97" s="88"/>
      <c r="I97" s="85"/>
      <c r="J97" s="85"/>
      <c r="K97" s="87"/>
      <c r="L97" s="87"/>
      <c r="M97" s="85"/>
      <c r="N97" s="85"/>
      <c r="O97" s="85"/>
      <c r="P97" s="85"/>
      <c r="Q97" s="85"/>
      <c r="R97" s="85"/>
      <c r="S97" s="85"/>
      <c r="T97" s="85"/>
    </row>
    <row r="98" spans="1:20" ht="12.75" hidden="1" customHeight="1" x14ac:dyDescent="0.35">
      <c r="A98" s="85"/>
      <c r="B98" s="85"/>
      <c r="C98" s="86"/>
      <c r="D98" s="85"/>
      <c r="E98" s="85"/>
      <c r="F98" s="85"/>
      <c r="G98" s="85"/>
      <c r="H98" s="88"/>
      <c r="I98" s="85"/>
      <c r="J98" s="85"/>
      <c r="K98" s="87"/>
      <c r="L98" s="87"/>
      <c r="M98" s="85"/>
      <c r="N98" s="85"/>
      <c r="O98" s="85"/>
      <c r="P98" s="85"/>
      <c r="Q98" s="85"/>
      <c r="R98" s="85"/>
      <c r="S98" s="85"/>
      <c r="T98" s="85"/>
    </row>
    <row r="99" spans="1:20" ht="12.75" hidden="1" customHeight="1" x14ac:dyDescent="0.35">
      <c r="A99" s="85"/>
      <c r="B99" s="85"/>
      <c r="C99" s="86"/>
      <c r="D99" s="85"/>
      <c r="E99" s="85"/>
      <c r="F99" s="85"/>
      <c r="G99" s="85"/>
      <c r="H99" s="85"/>
      <c r="I99" s="85"/>
      <c r="J99" s="85"/>
      <c r="K99" s="87"/>
      <c r="L99" s="87"/>
      <c r="M99" s="85"/>
      <c r="N99" s="85"/>
      <c r="O99" s="85"/>
      <c r="P99" s="85"/>
      <c r="Q99" s="85"/>
      <c r="R99" s="85"/>
      <c r="S99" s="85"/>
      <c r="T99" s="85"/>
    </row>
    <row r="100" spans="1:20" ht="12.75" hidden="1" customHeight="1" x14ac:dyDescent="0.35">
      <c r="A100" s="85"/>
      <c r="B100" s="85"/>
      <c r="C100" s="86"/>
      <c r="D100" s="85"/>
      <c r="E100" s="85"/>
      <c r="F100" s="85"/>
      <c r="G100" s="85"/>
      <c r="H100" s="85"/>
      <c r="I100" s="85"/>
      <c r="J100" s="85"/>
      <c r="K100" s="87"/>
      <c r="L100" s="87"/>
      <c r="M100" s="85"/>
      <c r="N100" s="85"/>
      <c r="O100" s="85"/>
      <c r="P100" s="85"/>
      <c r="Q100" s="85"/>
      <c r="R100" s="85"/>
      <c r="S100" s="85"/>
      <c r="T100" s="85"/>
    </row>
    <row r="101" spans="1:20" ht="12.75" customHeight="1" x14ac:dyDescent="0.35">
      <c r="A101" s="85"/>
      <c r="B101" s="85"/>
      <c r="C101" s="86"/>
      <c r="D101" s="85"/>
      <c r="E101" s="85"/>
      <c r="F101" s="85"/>
      <c r="G101" s="85"/>
      <c r="H101" s="85"/>
      <c r="I101" s="85"/>
      <c r="J101" s="85"/>
      <c r="K101" s="87"/>
      <c r="L101" s="87"/>
      <c r="M101" s="85"/>
      <c r="N101" s="85"/>
      <c r="O101" s="85"/>
      <c r="P101" s="85"/>
      <c r="Q101" s="85"/>
      <c r="R101" s="85"/>
      <c r="S101" s="85"/>
      <c r="T101" s="85"/>
    </row>
    <row r="102" spans="1:20" ht="12.75" customHeight="1" x14ac:dyDescent="0.35">
      <c r="A102" s="85"/>
      <c r="B102" s="85"/>
      <c r="C102" s="86"/>
      <c r="D102" s="85"/>
      <c r="E102" s="85"/>
      <c r="F102" s="85"/>
      <c r="G102" s="85"/>
      <c r="H102" s="85"/>
      <c r="I102" s="85"/>
      <c r="J102" s="85"/>
      <c r="K102" s="87"/>
      <c r="L102" s="87"/>
      <c r="M102" s="85"/>
      <c r="N102" s="85"/>
      <c r="O102" s="85"/>
      <c r="P102" s="85"/>
      <c r="Q102" s="85"/>
      <c r="R102" s="85"/>
      <c r="S102" s="85"/>
      <c r="T102" s="85"/>
    </row>
  </sheetData>
  <protectedRanges>
    <protectedRange password="E1A2" sqref="AA3:AA84" name="Range1_1_1"/>
    <protectedRange password="E1A2" sqref="N2:O2" name="Range1_5"/>
    <protectedRange password="E1A2" sqref="O30" name="Range1_1"/>
    <protectedRange password="E1A2" sqref="O31" name="Range1_2"/>
    <protectedRange password="E1A2" sqref="O32" name="Range1_3"/>
    <protectedRange password="E1A2" sqref="O33" name="Range1_4"/>
    <protectedRange password="E1A2" sqref="U2" name="Range1_1_2"/>
    <protectedRange password="E1A2" sqref="O52" name="Range1_1_3_73_3"/>
    <protectedRange password="E1A2" sqref="O59" name="Range1_1_3_73_3_1"/>
    <protectedRange password="E1A2" sqref="O76" name="Range1_1_3_27"/>
    <protectedRange password="E1A2" sqref="N76" name="Range1_6_16_2"/>
  </protectedRanges>
  <autoFilter ref="A2:AA85" xr:uid="{00000000-0001-0000-0500-000000000000}"/>
  <conditionalFormatting sqref="J3:J76 J78:J84">
    <cfRule type="cellIs" dxfId="66" priority="86" operator="equal">
      <formula>"Fail"</formula>
    </cfRule>
    <cfRule type="cellIs" dxfId="65" priority="87" operator="equal">
      <formula>"Pass"</formula>
    </cfRule>
    <cfRule type="cellIs" dxfId="64" priority="88" operator="equal">
      <formula>"Info"</formula>
    </cfRule>
  </conditionalFormatting>
  <conditionalFormatting sqref="J77">
    <cfRule type="cellIs" dxfId="63" priority="76" operator="equal">
      <formula>"Fail"</formula>
    </cfRule>
    <cfRule type="cellIs" dxfId="62" priority="77" operator="equal">
      <formula>"Pass"</formula>
    </cfRule>
    <cfRule type="cellIs" dxfId="61" priority="78" operator="equal">
      <formula>"Info"</formula>
    </cfRule>
  </conditionalFormatting>
  <conditionalFormatting sqref="N3:N84">
    <cfRule type="expression" dxfId="60" priority="9" stopIfTrue="1">
      <formula>ISERROR(AA3)</formula>
    </cfRule>
  </conditionalFormatting>
  <conditionalFormatting sqref="O59">
    <cfRule type="expression" dxfId="59" priority="7" stopIfTrue="1">
      <formula>ISERROR(AB59)</formula>
    </cfRule>
  </conditionalFormatting>
  <conditionalFormatting sqref="O76">
    <cfRule type="expression" dxfId="58" priority="5" stopIfTrue="1">
      <formula>ISERROR(AB76)</formula>
    </cfRule>
  </conditionalFormatting>
  <dataValidations count="3">
    <dataValidation type="list" allowBlank="1" showInputMessage="1" showErrorMessage="1" sqref="J3:J84" xr:uid="{00000000-0002-0000-0500-000001000000}">
      <formula1>$I$87:$I$90</formula1>
    </dataValidation>
    <dataValidation type="list" allowBlank="1" showInputMessage="1" showErrorMessage="1" sqref="N56:N58 N60 N53" xr:uid="{DA27B9B1-809F-45A7-8292-0F064DBB41F0}">
      <formula1>$H$81:$H$84</formula1>
    </dataValidation>
    <dataValidation type="list" allowBlank="1" showInputMessage="1" showErrorMessage="1" sqref="M3:M84" xr:uid="{00DF83E3-F3C2-4C7D-B8D0-8AA0A3CEC4E5}">
      <formula1>$I$93:$I$96</formula1>
    </dataValidation>
  </dataValidations>
  <pageMargins left="0.7" right="0.7" top="0.75" bottom="0.75" header="0.3" footer="0.3"/>
  <pageSetup orientation="portrait" r:id="rId1"/>
  <headerFooter alignWithMargins="0"/>
  <rowBreaks count="1" manualBreakCount="1">
    <brk id="3"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9A560-AA7A-456B-B478-8DBED1BCF4A5}">
  <sheetPr>
    <tabColor theme="4" tint="-0.249977111117893"/>
  </sheetPr>
  <dimension ref="A1:AA63"/>
  <sheetViews>
    <sheetView zoomScale="90" zoomScaleNormal="90" workbookViewId="0">
      <pane ySplit="2" topLeftCell="A8" activePane="bottomLeft" state="frozen"/>
      <selection activeCell="O1" sqref="O1"/>
      <selection pane="bottomLeft" activeCell="AA1" sqref="AA1:AA1048576"/>
    </sheetView>
  </sheetViews>
  <sheetFormatPr defaultColWidth="11.453125" defaultRowHeight="12.75" customHeight="1" x14ac:dyDescent="0.35"/>
  <cols>
    <col min="1" max="1" width="15.1796875" style="38" customWidth="1"/>
    <col min="2" max="2" width="8" style="38" customWidth="1"/>
    <col min="3" max="3" width="14.453125" style="48" customWidth="1"/>
    <col min="4" max="4" width="13.26953125" style="38" customWidth="1"/>
    <col min="5" max="5" width="29.453125" style="38" customWidth="1"/>
    <col min="6" max="6" width="28.7265625" style="38" customWidth="1"/>
    <col min="7" max="7" width="49" style="38" customWidth="1"/>
    <col min="8" max="8" width="27.453125" style="38" customWidth="1"/>
    <col min="9" max="9" width="18.453125" style="38" customWidth="1"/>
    <col min="10" max="10" width="10.26953125" style="38" customWidth="1"/>
    <col min="11" max="11" width="25.7265625" style="49" hidden="1" customWidth="1"/>
    <col min="12" max="12" width="16.7265625" style="49" hidden="1" customWidth="1"/>
    <col min="13" max="13" width="18.54296875" style="38" hidden="1" customWidth="1"/>
    <col min="14" max="14" width="16" style="38" hidden="1" customWidth="1"/>
    <col min="15" max="15" width="73.54296875" style="38" hidden="1" customWidth="1"/>
    <col min="16" max="16" width="3.7265625" style="38" hidden="1" customWidth="1"/>
    <col min="17" max="17" width="14.7265625" style="38" hidden="1" customWidth="1"/>
    <col min="18" max="18" width="12.26953125" style="38" hidden="1" customWidth="1"/>
    <col min="19" max="19" width="43.7265625" style="38" hidden="1" customWidth="1"/>
    <col min="20" max="20" width="44" style="38" hidden="1" customWidth="1"/>
    <col min="21" max="21" width="60.1796875" style="38" hidden="1" customWidth="1"/>
    <col min="22" max="22" width="38.7265625" style="38" hidden="1" customWidth="1"/>
    <col min="23" max="25" width="11.453125" style="38"/>
    <col min="27" max="27" width="20" style="50" hidden="1" customWidth="1"/>
    <col min="28" max="16384" width="11.453125" style="38"/>
  </cols>
  <sheetData>
    <row r="1" spans="1:27" s="1" customFormat="1" ht="14.5" x14ac:dyDescent="0.35">
      <c r="A1" s="248" t="s">
        <v>59</v>
      </c>
      <c r="B1" s="276"/>
      <c r="C1" s="276"/>
      <c r="D1" s="249"/>
      <c r="E1" s="249"/>
      <c r="F1" s="249"/>
      <c r="G1" s="249"/>
      <c r="H1" s="249"/>
      <c r="I1" s="249"/>
      <c r="J1" s="249"/>
      <c r="K1" s="249"/>
      <c r="L1" s="277"/>
      <c r="M1" s="278"/>
      <c r="N1" s="278"/>
      <c r="O1" s="278"/>
      <c r="P1" s="291"/>
      <c r="Q1" s="278"/>
      <c r="R1" s="278"/>
      <c r="S1" s="278"/>
      <c r="T1" s="278"/>
      <c r="U1" s="278"/>
      <c r="V1" s="278"/>
      <c r="AA1" s="249"/>
    </row>
    <row r="2" spans="1:27" ht="42.75" customHeight="1" x14ac:dyDescent="0.35">
      <c r="A2" s="279" t="s">
        <v>122</v>
      </c>
      <c r="B2" s="279" t="s">
        <v>123</v>
      </c>
      <c r="C2" s="292" t="s">
        <v>124</v>
      </c>
      <c r="D2" s="279" t="s">
        <v>125</v>
      </c>
      <c r="E2" s="279" t="s">
        <v>126</v>
      </c>
      <c r="F2" s="279" t="s">
        <v>127</v>
      </c>
      <c r="G2" s="279" t="s">
        <v>128</v>
      </c>
      <c r="H2" s="279" t="s">
        <v>129</v>
      </c>
      <c r="I2" s="279" t="s">
        <v>130</v>
      </c>
      <c r="J2" s="279" t="s">
        <v>131</v>
      </c>
      <c r="K2" s="281" t="s">
        <v>132</v>
      </c>
      <c r="L2" s="279" t="s">
        <v>133</v>
      </c>
      <c r="M2" s="279" t="s">
        <v>134</v>
      </c>
      <c r="N2" s="39" t="s">
        <v>135</v>
      </c>
      <c r="O2" s="39" t="s">
        <v>636</v>
      </c>
      <c r="P2" s="82"/>
      <c r="Q2" s="293" t="s">
        <v>637</v>
      </c>
      <c r="R2" s="283" t="s">
        <v>638</v>
      </c>
      <c r="S2" s="283" t="s">
        <v>639</v>
      </c>
      <c r="T2" s="283" t="s">
        <v>138</v>
      </c>
      <c r="U2" s="111" t="s">
        <v>640</v>
      </c>
      <c r="V2" s="153" t="s">
        <v>641</v>
      </c>
      <c r="AA2" s="294" t="s">
        <v>139</v>
      </c>
    </row>
    <row r="3" spans="1:27" ht="83.25" customHeight="1" x14ac:dyDescent="0.35">
      <c r="A3" s="72" t="s">
        <v>1586</v>
      </c>
      <c r="B3" s="72" t="s">
        <v>209</v>
      </c>
      <c r="C3" s="119" t="s">
        <v>210</v>
      </c>
      <c r="D3" s="84" t="s">
        <v>1587</v>
      </c>
      <c r="E3" s="72" t="s">
        <v>1588</v>
      </c>
      <c r="F3" s="108" t="s">
        <v>1589</v>
      </c>
      <c r="G3" s="41" t="s">
        <v>1590</v>
      </c>
      <c r="H3" s="72" t="s">
        <v>1591</v>
      </c>
      <c r="I3" s="72"/>
      <c r="J3" s="24"/>
      <c r="K3" s="80" t="s">
        <v>1592</v>
      </c>
      <c r="L3" s="80"/>
      <c r="M3" s="80" t="s">
        <v>162</v>
      </c>
      <c r="N3" s="80" t="s">
        <v>1593</v>
      </c>
      <c r="O3" s="80" t="s">
        <v>1594</v>
      </c>
      <c r="P3" s="82"/>
      <c r="Q3" s="72" t="s">
        <v>1595</v>
      </c>
      <c r="R3" s="80" t="s">
        <v>650</v>
      </c>
      <c r="S3" s="72" t="s">
        <v>1596</v>
      </c>
      <c r="T3" s="108" t="s">
        <v>1597</v>
      </c>
      <c r="U3" s="72" t="s">
        <v>1598</v>
      </c>
      <c r="V3" s="72" t="s">
        <v>1599</v>
      </c>
      <c r="AA3" s="42">
        <f>IF(OR(J3="Fail",ISBLANK(J3)),INDEX('Issue Code Table'!C:C,MATCH(N:N,'Issue Code Table'!A:A,0)),IF(M3="Critical",6,IF(M3="Significant",5,IF(M3="Moderate",3,2))))</f>
        <v>6</v>
      </c>
    </row>
    <row r="4" spans="1:27" ht="73.5" customHeight="1" x14ac:dyDescent="0.35">
      <c r="A4" s="72" t="s">
        <v>1600</v>
      </c>
      <c r="B4" s="72" t="s">
        <v>209</v>
      </c>
      <c r="C4" s="119" t="s">
        <v>210</v>
      </c>
      <c r="D4" s="84" t="s">
        <v>1587</v>
      </c>
      <c r="E4" s="72" t="s">
        <v>1601</v>
      </c>
      <c r="F4" s="108" t="s">
        <v>1602</v>
      </c>
      <c r="G4" s="41" t="s">
        <v>1603</v>
      </c>
      <c r="H4" s="72" t="s">
        <v>1604</v>
      </c>
      <c r="I4" s="72"/>
      <c r="J4" s="24"/>
      <c r="K4" s="80" t="s">
        <v>1605</v>
      </c>
      <c r="L4" s="80"/>
      <c r="M4" s="80" t="s">
        <v>287</v>
      </c>
      <c r="N4" s="80" t="s">
        <v>1606</v>
      </c>
      <c r="O4" s="80" t="s">
        <v>1607</v>
      </c>
      <c r="P4" s="82"/>
      <c r="Q4" s="72" t="s">
        <v>1595</v>
      </c>
      <c r="R4" s="80" t="s">
        <v>716</v>
      </c>
      <c r="S4" s="72" t="s">
        <v>1608</v>
      </c>
      <c r="T4" s="108" t="s">
        <v>1609</v>
      </c>
      <c r="U4" s="72" t="s">
        <v>1610</v>
      </c>
      <c r="V4" s="72"/>
      <c r="AA4" s="42">
        <f>IF(OR(J4="Fail",ISBLANK(J4)),INDEX('Issue Code Table'!C:C,MATCH(N:N,'Issue Code Table'!A:A,0)),IF(M4="Critical",6,IF(M4="Significant",5,IF(M4="Moderate",3,2))))</f>
        <v>4</v>
      </c>
    </row>
    <row r="5" spans="1:27" ht="71.25" customHeight="1" x14ac:dyDescent="0.35">
      <c r="A5" s="72" t="s">
        <v>1611</v>
      </c>
      <c r="B5" s="72" t="s">
        <v>209</v>
      </c>
      <c r="C5" s="119" t="s">
        <v>210</v>
      </c>
      <c r="D5" s="84" t="s">
        <v>1587</v>
      </c>
      <c r="E5" s="72" t="s">
        <v>1612</v>
      </c>
      <c r="F5" s="108" t="s">
        <v>1613</v>
      </c>
      <c r="G5" s="41" t="s">
        <v>1614</v>
      </c>
      <c r="H5" s="72" t="s">
        <v>1615</v>
      </c>
      <c r="I5" s="72"/>
      <c r="J5" s="24"/>
      <c r="K5" s="72" t="s">
        <v>1615</v>
      </c>
      <c r="L5" s="80" t="s">
        <v>1616</v>
      </c>
      <c r="M5" s="80" t="s">
        <v>287</v>
      </c>
      <c r="N5" s="80" t="s">
        <v>1606</v>
      </c>
      <c r="O5" s="80" t="s">
        <v>1607</v>
      </c>
      <c r="P5" s="82"/>
      <c r="Q5" s="72" t="s">
        <v>1595</v>
      </c>
      <c r="R5" s="80" t="s">
        <v>764</v>
      </c>
      <c r="S5" s="72" t="s">
        <v>1617</v>
      </c>
      <c r="T5" s="108" t="s">
        <v>1618</v>
      </c>
      <c r="U5" s="72" t="s">
        <v>1619</v>
      </c>
      <c r="V5" s="72"/>
      <c r="AA5" s="42">
        <f>IF(OR(J5="Fail",ISBLANK(J5)),INDEX('Issue Code Table'!C:C,MATCH(N:N,'Issue Code Table'!A:A,0)),IF(M5="Critical",6,IF(M5="Significant",5,IF(M5="Moderate",3,2))))</f>
        <v>4</v>
      </c>
    </row>
    <row r="6" spans="1:27" ht="61.5" customHeight="1" x14ac:dyDescent="0.35">
      <c r="A6" s="72" t="s">
        <v>1620</v>
      </c>
      <c r="B6" s="72" t="s">
        <v>209</v>
      </c>
      <c r="C6" s="119" t="s">
        <v>210</v>
      </c>
      <c r="D6" s="84" t="s">
        <v>1587</v>
      </c>
      <c r="E6" s="72" t="s">
        <v>1621</v>
      </c>
      <c r="F6" s="108" t="s">
        <v>1622</v>
      </c>
      <c r="G6" s="41" t="s">
        <v>1623</v>
      </c>
      <c r="H6" s="72" t="s">
        <v>1624</v>
      </c>
      <c r="I6" s="72"/>
      <c r="J6" s="24"/>
      <c r="K6" s="120" t="s">
        <v>1625</v>
      </c>
      <c r="L6" s="80" t="s">
        <v>1626</v>
      </c>
      <c r="M6" s="80" t="s">
        <v>287</v>
      </c>
      <c r="N6" s="80" t="s">
        <v>1627</v>
      </c>
      <c r="O6" s="80" t="s">
        <v>1628</v>
      </c>
      <c r="P6" s="82"/>
      <c r="Q6" s="72" t="s">
        <v>1595</v>
      </c>
      <c r="R6" s="80" t="s">
        <v>1629</v>
      </c>
      <c r="S6" s="72" t="s">
        <v>1630</v>
      </c>
      <c r="T6" s="108" t="s">
        <v>1631</v>
      </c>
      <c r="U6" s="72" t="s">
        <v>1632</v>
      </c>
      <c r="V6" s="72"/>
      <c r="AA6" s="42">
        <f>IF(OR(J6="Fail",ISBLANK(J6)),INDEX('Issue Code Table'!C:C,MATCH(N:N,'Issue Code Table'!A:A,0)),IF(M6="Critical",6,IF(M6="Significant",5,IF(M6="Moderate",3,2))))</f>
        <v>3</v>
      </c>
    </row>
    <row r="7" spans="1:27" ht="66" customHeight="1" x14ac:dyDescent="0.35">
      <c r="A7" s="72" t="s">
        <v>1633</v>
      </c>
      <c r="B7" s="40" t="s">
        <v>209</v>
      </c>
      <c r="C7" s="40" t="s">
        <v>210</v>
      </c>
      <c r="D7" s="84" t="s">
        <v>1587</v>
      </c>
      <c r="E7" s="72" t="s">
        <v>1634</v>
      </c>
      <c r="F7" s="108" t="s">
        <v>1635</v>
      </c>
      <c r="G7" s="41" t="s">
        <v>1636</v>
      </c>
      <c r="H7" s="72" t="s">
        <v>1637</v>
      </c>
      <c r="I7" s="72"/>
      <c r="J7" s="24"/>
      <c r="K7" s="80" t="s">
        <v>1637</v>
      </c>
      <c r="L7" s="112"/>
      <c r="M7" s="80" t="s">
        <v>162</v>
      </c>
      <c r="N7" s="80" t="s">
        <v>1638</v>
      </c>
      <c r="O7" s="80" t="s">
        <v>1639</v>
      </c>
      <c r="P7" s="82"/>
      <c r="Q7" s="72" t="s">
        <v>1595</v>
      </c>
      <c r="R7" s="80" t="s">
        <v>977</v>
      </c>
      <c r="S7" s="72" t="s">
        <v>1640</v>
      </c>
      <c r="T7" s="108" t="s">
        <v>1641</v>
      </c>
      <c r="U7" s="72" t="s">
        <v>1642</v>
      </c>
      <c r="V7" s="72" t="s">
        <v>1643</v>
      </c>
      <c r="AA7" s="42">
        <f>IF(OR(J7="Fail",ISBLANK(J7)),INDEX('Issue Code Table'!C:C,MATCH(N:N,'Issue Code Table'!A:A,0)),IF(M7="Critical",6,IF(M7="Significant",5,IF(M7="Moderate",3,2))))</f>
        <v>5</v>
      </c>
    </row>
    <row r="8" spans="1:27" ht="65.25" customHeight="1" x14ac:dyDescent="0.35">
      <c r="A8" s="72" t="s">
        <v>1644</v>
      </c>
      <c r="B8" s="41" t="s">
        <v>179</v>
      </c>
      <c r="C8" s="173" t="s">
        <v>1645</v>
      </c>
      <c r="D8" s="84" t="s">
        <v>1587</v>
      </c>
      <c r="E8" s="72" t="s">
        <v>1646</v>
      </c>
      <c r="F8" s="108" t="s">
        <v>1647</v>
      </c>
      <c r="G8" s="41" t="s">
        <v>1648</v>
      </c>
      <c r="H8" s="72" t="s">
        <v>1649</v>
      </c>
      <c r="I8" s="72"/>
      <c r="J8" s="24"/>
      <c r="K8" s="114" t="s">
        <v>1650</v>
      </c>
      <c r="L8" s="80" t="s">
        <v>1651</v>
      </c>
      <c r="M8" s="83" t="s">
        <v>585</v>
      </c>
      <c r="N8" s="113" t="s">
        <v>1652</v>
      </c>
      <c r="O8" s="83" t="s">
        <v>1653</v>
      </c>
      <c r="P8" s="82"/>
      <c r="Q8" s="72" t="s">
        <v>1595</v>
      </c>
      <c r="R8" s="83" t="s">
        <v>1017</v>
      </c>
      <c r="S8" s="72" t="s">
        <v>1654</v>
      </c>
      <c r="T8" s="108" t="s">
        <v>1655</v>
      </c>
      <c r="U8" s="72" t="s">
        <v>1656</v>
      </c>
      <c r="V8" s="72"/>
      <c r="AA8" s="42">
        <f>IF(OR(J8="Fail",ISBLANK(J8)),INDEX('Issue Code Table'!C:C,MATCH(N:N,'Issue Code Table'!A:A,0)),IF(M8="Critical",6,IF(M8="Significant",5,IF(M8="Moderate",3,2))))</f>
        <v>1</v>
      </c>
    </row>
    <row r="9" spans="1:27" ht="58.5" customHeight="1" x14ac:dyDescent="0.35">
      <c r="A9" s="72" t="s">
        <v>1657</v>
      </c>
      <c r="B9" s="41" t="s">
        <v>179</v>
      </c>
      <c r="C9" s="173" t="s">
        <v>1645</v>
      </c>
      <c r="D9" s="84" t="s">
        <v>1587</v>
      </c>
      <c r="E9" s="72" t="s">
        <v>1658</v>
      </c>
      <c r="F9" s="108" t="s">
        <v>1659</v>
      </c>
      <c r="G9" s="41" t="s">
        <v>1660</v>
      </c>
      <c r="H9" s="72" t="s">
        <v>1661</v>
      </c>
      <c r="I9" s="72"/>
      <c r="J9" s="24"/>
      <c r="K9" s="80" t="s">
        <v>1662</v>
      </c>
      <c r="L9" s="80"/>
      <c r="M9" s="174" t="s">
        <v>287</v>
      </c>
      <c r="N9" s="174" t="s">
        <v>1663</v>
      </c>
      <c r="O9" s="175" t="s">
        <v>1664</v>
      </c>
      <c r="P9" s="82"/>
      <c r="Q9" s="72" t="s">
        <v>1595</v>
      </c>
      <c r="R9" s="83" t="s">
        <v>1074</v>
      </c>
      <c r="S9" s="72" t="s">
        <v>1665</v>
      </c>
      <c r="T9" s="108" t="s">
        <v>1666</v>
      </c>
      <c r="U9" s="72" t="s">
        <v>1667</v>
      </c>
      <c r="V9" s="72"/>
      <c r="AA9" s="42">
        <f>IF(OR(J9="Fail",ISBLANK(J9)),INDEX('Issue Code Table'!C:C,MATCH(N:N,'Issue Code Table'!A:A,0)),IF(M9="Critical",6,IF(M9="Significant",5,IF(M9="Moderate",3,2))))</f>
        <v>5</v>
      </c>
    </row>
    <row r="10" spans="1:27" ht="62.25" customHeight="1" x14ac:dyDescent="0.35">
      <c r="A10" s="72" t="s">
        <v>1668</v>
      </c>
      <c r="B10" s="41" t="s">
        <v>179</v>
      </c>
      <c r="C10" s="173" t="s">
        <v>1645</v>
      </c>
      <c r="D10" s="84" t="s">
        <v>1587</v>
      </c>
      <c r="E10" s="72" t="s">
        <v>1669</v>
      </c>
      <c r="F10" s="108" t="s">
        <v>1670</v>
      </c>
      <c r="G10" s="41" t="s">
        <v>1671</v>
      </c>
      <c r="H10" s="72" t="s">
        <v>1672</v>
      </c>
      <c r="I10" s="72"/>
      <c r="J10" s="24"/>
      <c r="K10" s="80" t="s">
        <v>1673</v>
      </c>
      <c r="L10" s="83"/>
      <c r="M10" s="288" t="s">
        <v>162</v>
      </c>
      <c r="N10" s="113" t="s">
        <v>1674</v>
      </c>
      <c r="O10" s="71" t="s">
        <v>1675</v>
      </c>
      <c r="P10" s="82"/>
      <c r="Q10" s="72" t="s">
        <v>1595</v>
      </c>
      <c r="R10" s="83" t="s">
        <v>1112</v>
      </c>
      <c r="S10" s="72" t="s">
        <v>1676</v>
      </c>
      <c r="T10" s="108" t="s">
        <v>1677</v>
      </c>
      <c r="U10" s="72" t="s">
        <v>1678</v>
      </c>
      <c r="V10" s="72" t="s">
        <v>1679</v>
      </c>
      <c r="AA10" s="42">
        <f>IF(OR(J10="Fail",ISBLANK(J10)),INDEX('Issue Code Table'!C:C,MATCH(N:N,'Issue Code Table'!A:A,0)),IF(M10="Critical",6,IF(M10="Significant",5,IF(M10="Moderate",3,2))))</f>
        <v>5</v>
      </c>
    </row>
    <row r="11" spans="1:27" ht="66.75" customHeight="1" x14ac:dyDescent="0.35">
      <c r="A11" s="72" t="s">
        <v>1680</v>
      </c>
      <c r="B11" s="41" t="s">
        <v>179</v>
      </c>
      <c r="C11" s="173" t="s">
        <v>1645</v>
      </c>
      <c r="D11" s="84" t="s">
        <v>1587</v>
      </c>
      <c r="E11" s="72" t="s">
        <v>1681</v>
      </c>
      <c r="F11" s="108" t="s">
        <v>1682</v>
      </c>
      <c r="G11" s="41" t="s">
        <v>1683</v>
      </c>
      <c r="H11" s="72" t="s">
        <v>1684</v>
      </c>
      <c r="I11" s="72"/>
      <c r="J11" s="24"/>
      <c r="K11" s="80" t="s">
        <v>1685</v>
      </c>
      <c r="L11" s="83" t="s">
        <v>1686</v>
      </c>
      <c r="M11" s="80" t="s">
        <v>287</v>
      </c>
      <c r="N11" s="80" t="s">
        <v>1687</v>
      </c>
      <c r="O11" s="80" t="s">
        <v>1688</v>
      </c>
      <c r="P11" s="82"/>
      <c r="Q11" s="72" t="s">
        <v>1595</v>
      </c>
      <c r="R11" s="83" t="s">
        <v>1141</v>
      </c>
      <c r="S11" s="72" t="s">
        <v>1689</v>
      </c>
      <c r="T11" s="108" t="s">
        <v>1690</v>
      </c>
      <c r="U11" s="72" t="s">
        <v>1691</v>
      </c>
      <c r="V11" s="72"/>
      <c r="AA11" s="42">
        <f>IF(OR(J11="Fail",ISBLANK(J11)),INDEX('Issue Code Table'!C:C,MATCH(N:N,'Issue Code Table'!A:A,0)),IF(M11="Critical",6,IF(M11="Significant",5,IF(M11="Moderate",3,2))))</f>
        <v>5</v>
      </c>
    </row>
    <row r="12" spans="1:27" ht="66.75" customHeight="1" x14ac:dyDescent="0.35">
      <c r="A12" s="72" t="s">
        <v>1692</v>
      </c>
      <c r="B12" s="40" t="s">
        <v>209</v>
      </c>
      <c r="C12" s="40" t="s">
        <v>210</v>
      </c>
      <c r="D12" s="84" t="s">
        <v>1587</v>
      </c>
      <c r="E12" s="72" t="s">
        <v>1693</v>
      </c>
      <c r="F12" s="108" t="s">
        <v>1694</v>
      </c>
      <c r="G12" s="41" t="s">
        <v>1695</v>
      </c>
      <c r="H12" s="72" t="s">
        <v>1696</v>
      </c>
      <c r="I12" s="72"/>
      <c r="J12" s="24"/>
      <c r="K12" s="114" t="s">
        <v>1697</v>
      </c>
      <c r="L12" s="80"/>
      <c r="M12" s="171" t="s">
        <v>585</v>
      </c>
      <c r="N12" s="113" t="s">
        <v>1606</v>
      </c>
      <c r="O12" s="172" t="s">
        <v>1607</v>
      </c>
      <c r="P12" s="82"/>
      <c r="Q12" s="72" t="s">
        <v>1595</v>
      </c>
      <c r="R12" s="83" t="s">
        <v>1187</v>
      </c>
      <c r="S12" s="72" t="s">
        <v>1698</v>
      </c>
      <c r="T12" s="108" t="s">
        <v>1699</v>
      </c>
      <c r="U12" s="72" t="s">
        <v>1700</v>
      </c>
      <c r="V12" s="72"/>
      <c r="AA12" s="42">
        <f>IF(OR(J12="Fail",ISBLANK(J12)),INDEX('Issue Code Table'!C:C,MATCH(N:N,'Issue Code Table'!A:A,0)),IF(M12="Critical",6,IF(M12="Significant",5,IF(M12="Moderate",3,2))))</f>
        <v>4</v>
      </c>
    </row>
    <row r="13" spans="1:27" ht="61.5" customHeight="1" x14ac:dyDescent="0.35">
      <c r="A13" s="72" t="s">
        <v>1701</v>
      </c>
      <c r="B13" s="40" t="s">
        <v>1702</v>
      </c>
      <c r="C13" s="40" t="s">
        <v>1703</v>
      </c>
      <c r="D13" s="84" t="s">
        <v>1587</v>
      </c>
      <c r="E13" s="72" t="s">
        <v>1704</v>
      </c>
      <c r="F13" s="108" t="s">
        <v>1705</v>
      </c>
      <c r="G13" s="41" t="s">
        <v>1706</v>
      </c>
      <c r="H13" s="84" t="s">
        <v>1707</v>
      </c>
      <c r="I13" s="84"/>
      <c r="J13" s="24"/>
      <c r="K13" s="115" t="s">
        <v>1708</v>
      </c>
      <c r="L13" s="80"/>
      <c r="M13" s="171" t="s">
        <v>287</v>
      </c>
      <c r="N13" s="113" t="s">
        <v>1709</v>
      </c>
      <c r="O13" s="172" t="s">
        <v>1710</v>
      </c>
      <c r="P13" s="82"/>
      <c r="Q13" s="72" t="s">
        <v>1595</v>
      </c>
      <c r="R13" s="83" t="s">
        <v>1319</v>
      </c>
      <c r="S13" s="72" t="s">
        <v>1711</v>
      </c>
      <c r="T13" s="108" t="s">
        <v>1712</v>
      </c>
      <c r="U13" s="72" t="s">
        <v>1713</v>
      </c>
      <c r="V13" s="72"/>
      <c r="AA13" s="42">
        <f>IF(OR(J13="Fail",ISBLANK(J13)),INDEX('Issue Code Table'!C:C,MATCH(N:N,'Issue Code Table'!A:A,0)),IF(M13="Critical",6,IF(M13="Significant",5,IF(M13="Moderate",3,2))))</f>
        <v>4</v>
      </c>
    </row>
    <row r="14" spans="1:27" ht="103.5" customHeight="1" x14ac:dyDescent="0.35">
      <c r="A14" s="72" t="s">
        <v>1714</v>
      </c>
      <c r="B14" s="40" t="s">
        <v>239</v>
      </c>
      <c r="C14" s="40" t="s">
        <v>240</v>
      </c>
      <c r="D14" s="84" t="s">
        <v>1587</v>
      </c>
      <c r="E14" s="72" t="s">
        <v>1715</v>
      </c>
      <c r="F14" s="108" t="s">
        <v>1716</v>
      </c>
      <c r="G14" s="41" t="s">
        <v>1717</v>
      </c>
      <c r="H14" s="84" t="s">
        <v>1718</v>
      </c>
      <c r="I14" s="84"/>
      <c r="J14" s="24"/>
      <c r="K14" s="115" t="s">
        <v>1719</v>
      </c>
      <c r="L14" s="80" t="s">
        <v>1720</v>
      </c>
      <c r="M14" s="80" t="s">
        <v>162</v>
      </c>
      <c r="N14" s="174" t="s">
        <v>246</v>
      </c>
      <c r="O14" s="175" t="s">
        <v>247</v>
      </c>
      <c r="P14" s="82"/>
      <c r="Q14" s="72" t="s">
        <v>1595</v>
      </c>
      <c r="R14" s="83" t="s">
        <v>1721</v>
      </c>
      <c r="S14" s="72" t="s">
        <v>1722</v>
      </c>
      <c r="T14" s="108" t="s">
        <v>1723</v>
      </c>
      <c r="U14" s="72" t="s">
        <v>1724</v>
      </c>
      <c r="V14" s="72" t="s">
        <v>1725</v>
      </c>
      <c r="AA14" s="42">
        <f>IF(OR(J14="Fail",ISBLANK(J14)),INDEX('Issue Code Table'!C:C,MATCH(N:N,'Issue Code Table'!A:A,0)),IF(M14="Critical",6,IF(M14="Significant",5,IF(M14="Moderate",3,2))))</f>
        <v>5</v>
      </c>
    </row>
    <row r="15" spans="1:27" ht="111" customHeight="1" x14ac:dyDescent="0.35">
      <c r="A15" s="72" t="s">
        <v>1726</v>
      </c>
      <c r="B15" s="40" t="s">
        <v>239</v>
      </c>
      <c r="C15" s="40" t="s">
        <v>240</v>
      </c>
      <c r="D15" s="84" t="s">
        <v>1587</v>
      </c>
      <c r="E15" s="72" t="s">
        <v>1727</v>
      </c>
      <c r="F15" s="108" t="s">
        <v>1728</v>
      </c>
      <c r="G15" s="139" t="s">
        <v>1729</v>
      </c>
      <c r="H15" s="84" t="s">
        <v>1730</v>
      </c>
      <c r="I15" s="84"/>
      <c r="J15" s="24"/>
      <c r="K15" s="83" t="s">
        <v>1731</v>
      </c>
      <c r="L15" s="80" t="s">
        <v>1732</v>
      </c>
      <c r="M15" s="96" t="s">
        <v>287</v>
      </c>
      <c r="N15" s="109" t="s">
        <v>1709</v>
      </c>
      <c r="O15" s="110" t="s">
        <v>1710</v>
      </c>
      <c r="P15" s="82"/>
      <c r="Q15" s="72" t="s">
        <v>1595</v>
      </c>
      <c r="R15" s="83" t="s">
        <v>1733</v>
      </c>
      <c r="S15" s="72" t="s">
        <v>1734</v>
      </c>
      <c r="T15" s="108" t="s">
        <v>1735</v>
      </c>
      <c r="U15" s="72" t="s">
        <v>1736</v>
      </c>
      <c r="V15" s="72"/>
      <c r="AA15" s="42">
        <f>IF(OR(J15="Fail",ISBLANK(J15)),INDEX('Issue Code Table'!C:C,MATCH(N:N,'Issue Code Table'!A:A,0)),IF(M15="Critical",6,IF(M15="Significant",5,IF(M15="Moderate",3,2))))</f>
        <v>4</v>
      </c>
    </row>
    <row r="16" spans="1:27" ht="102.75" customHeight="1" x14ac:dyDescent="0.35">
      <c r="A16" s="72" t="s">
        <v>1737</v>
      </c>
      <c r="B16" s="72" t="s">
        <v>967</v>
      </c>
      <c r="C16" s="119" t="s">
        <v>968</v>
      </c>
      <c r="D16" s="84" t="s">
        <v>1587</v>
      </c>
      <c r="E16" s="72" t="s">
        <v>1738</v>
      </c>
      <c r="F16" s="108" t="s">
        <v>1739</v>
      </c>
      <c r="G16" s="139" t="s">
        <v>1740</v>
      </c>
      <c r="H16" s="72" t="s">
        <v>1741</v>
      </c>
      <c r="I16" s="72"/>
      <c r="J16" s="24"/>
      <c r="K16" s="80" t="s">
        <v>1742</v>
      </c>
      <c r="L16" s="83"/>
      <c r="M16" s="24" t="s">
        <v>585</v>
      </c>
      <c r="N16" s="71" t="s">
        <v>975</v>
      </c>
      <c r="O16" s="24" t="s">
        <v>976</v>
      </c>
      <c r="P16" s="82"/>
      <c r="Q16" s="72" t="s">
        <v>1421</v>
      </c>
      <c r="R16" s="83" t="s">
        <v>1422</v>
      </c>
      <c r="S16" s="72" t="s">
        <v>1743</v>
      </c>
      <c r="T16" s="108" t="s">
        <v>1744</v>
      </c>
      <c r="U16" s="72" t="s">
        <v>1745</v>
      </c>
      <c r="V16" s="72"/>
      <c r="AA16" s="42" t="e">
        <f>IF(OR(J16="Fail",ISBLANK(J16)),INDEX('Issue Code Table'!C:C,MATCH(N:N,'Issue Code Table'!A:A,0)),IF(M16="Critical",6,IF(M16="Significant",5,IF(M16="Moderate",3,2))))</f>
        <v>#N/A</v>
      </c>
    </row>
    <row r="17" spans="1:27" ht="77.25" customHeight="1" x14ac:dyDescent="0.35">
      <c r="A17" s="72" t="s">
        <v>1746</v>
      </c>
      <c r="B17" s="72" t="s">
        <v>967</v>
      </c>
      <c r="C17" s="119" t="s">
        <v>968</v>
      </c>
      <c r="D17" s="84" t="s">
        <v>1587</v>
      </c>
      <c r="E17" s="72" t="s">
        <v>1747</v>
      </c>
      <c r="F17" s="108" t="s">
        <v>1748</v>
      </c>
      <c r="G17" s="139" t="s">
        <v>1749</v>
      </c>
      <c r="H17" s="72" t="s">
        <v>1750</v>
      </c>
      <c r="I17" s="72"/>
      <c r="J17" s="24"/>
      <c r="K17" s="80" t="s">
        <v>1751</v>
      </c>
      <c r="L17" s="80"/>
      <c r="M17" s="24" t="s">
        <v>585</v>
      </c>
      <c r="N17" s="80" t="s">
        <v>1006</v>
      </c>
      <c r="O17" s="24" t="s">
        <v>1007</v>
      </c>
      <c r="P17" s="82"/>
      <c r="Q17" s="72" t="s">
        <v>1421</v>
      </c>
      <c r="R17" s="80" t="s">
        <v>1433</v>
      </c>
      <c r="S17" s="72" t="s">
        <v>1752</v>
      </c>
      <c r="T17" s="108" t="s">
        <v>1753</v>
      </c>
      <c r="U17" s="72" t="s">
        <v>1754</v>
      </c>
      <c r="V17" s="72"/>
      <c r="AA17" s="42">
        <f>IF(OR(J17="Fail",ISBLANK(J17)),INDEX('Issue Code Table'!C:C,MATCH(N:N,'Issue Code Table'!A:A,0)),IF(M17="Critical",6,IF(M17="Significant",5,IF(M17="Moderate",3,2))))</f>
        <v>4</v>
      </c>
    </row>
    <row r="18" spans="1:27" ht="79.5" customHeight="1" x14ac:dyDescent="0.35">
      <c r="A18" s="72" t="s">
        <v>1755</v>
      </c>
      <c r="B18" s="125" t="s">
        <v>384</v>
      </c>
      <c r="C18" s="126" t="s">
        <v>385</v>
      </c>
      <c r="D18" s="84" t="s">
        <v>1587</v>
      </c>
      <c r="E18" s="72" t="s">
        <v>1756</v>
      </c>
      <c r="F18" s="108" t="s">
        <v>1757</v>
      </c>
      <c r="G18" s="139" t="s">
        <v>1758</v>
      </c>
      <c r="H18" s="72" t="s">
        <v>1759</v>
      </c>
      <c r="I18" s="72"/>
      <c r="J18" s="24"/>
      <c r="K18" s="80" t="s">
        <v>1760</v>
      </c>
      <c r="L18" s="83"/>
      <c r="M18" s="116" t="s">
        <v>287</v>
      </c>
      <c r="N18" s="80" t="s">
        <v>391</v>
      </c>
      <c r="O18" s="116" t="s">
        <v>392</v>
      </c>
      <c r="P18" s="82"/>
      <c r="Q18" s="72" t="s">
        <v>1421</v>
      </c>
      <c r="R18" s="80" t="s">
        <v>1443</v>
      </c>
      <c r="S18" s="72" t="s">
        <v>1761</v>
      </c>
      <c r="T18" s="108" t="s">
        <v>1762</v>
      </c>
      <c r="U18" s="72" t="s">
        <v>1763</v>
      </c>
      <c r="V18" s="72"/>
      <c r="AA18" s="42">
        <f>IF(OR(J18="Fail",ISBLANK(J18)),INDEX('Issue Code Table'!C:C,MATCH(N:N,'Issue Code Table'!A:A,0)),IF(M18="Critical",6,IF(M18="Significant",5,IF(M18="Moderate",3,2))))</f>
        <v>4</v>
      </c>
    </row>
    <row r="19" spans="1:27" ht="53.25" customHeight="1" x14ac:dyDescent="0.35">
      <c r="A19" s="72" t="s">
        <v>1764</v>
      </c>
      <c r="B19" s="41" t="s">
        <v>384</v>
      </c>
      <c r="C19" s="176" t="s">
        <v>385</v>
      </c>
      <c r="D19" s="84" t="s">
        <v>1587</v>
      </c>
      <c r="E19" s="72" t="s">
        <v>1765</v>
      </c>
      <c r="F19" s="108" t="s">
        <v>1766</v>
      </c>
      <c r="G19" s="139" t="s">
        <v>1767</v>
      </c>
      <c r="H19" s="72" t="s">
        <v>1768</v>
      </c>
      <c r="I19" s="72"/>
      <c r="J19" s="24"/>
      <c r="K19" s="80" t="s">
        <v>1769</v>
      </c>
      <c r="L19" s="83"/>
      <c r="M19" s="80" t="s">
        <v>162</v>
      </c>
      <c r="N19" s="80" t="s">
        <v>1770</v>
      </c>
      <c r="O19" s="80" t="s">
        <v>1771</v>
      </c>
      <c r="P19" s="82"/>
      <c r="Q19" s="72" t="s">
        <v>1421</v>
      </c>
      <c r="R19" s="80" t="s">
        <v>1772</v>
      </c>
      <c r="S19" s="72" t="s">
        <v>1773</v>
      </c>
      <c r="T19" s="108" t="s">
        <v>1774</v>
      </c>
      <c r="U19" s="72" t="s">
        <v>1775</v>
      </c>
      <c r="V19" s="72" t="s">
        <v>1776</v>
      </c>
      <c r="AA19" s="42">
        <f>IF(OR(J19="Fail",ISBLANK(J19)),INDEX('Issue Code Table'!C:C,MATCH(N:N,'Issue Code Table'!A:A,0)),IF(M19="Critical",6,IF(M19="Significant",5,IF(M19="Moderate",3,2))))</f>
        <v>5</v>
      </c>
    </row>
    <row r="20" spans="1:27" ht="78.75" customHeight="1" x14ac:dyDescent="0.35">
      <c r="A20" s="72" t="s">
        <v>1777</v>
      </c>
      <c r="B20" s="125" t="s">
        <v>262</v>
      </c>
      <c r="C20" s="126" t="s">
        <v>263</v>
      </c>
      <c r="D20" s="84" t="s">
        <v>1587</v>
      </c>
      <c r="E20" s="72" t="s">
        <v>1778</v>
      </c>
      <c r="F20" s="108" t="s">
        <v>1779</v>
      </c>
      <c r="G20" s="139" t="s">
        <v>1780</v>
      </c>
      <c r="H20" s="72" t="s">
        <v>1781</v>
      </c>
      <c r="I20" s="72"/>
      <c r="J20" s="24"/>
      <c r="K20" s="80" t="s">
        <v>1782</v>
      </c>
      <c r="L20" s="80"/>
      <c r="M20" s="138" t="s">
        <v>162</v>
      </c>
      <c r="N20" s="80" t="s">
        <v>749</v>
      </c>
      <c r="O20" s="177" t="s">
        <v>1783</v>
      </c>
      <c r="P20" s="82"/>
      <c r="Q20" s="72" t="s">
        <v>1421</v>
      </c>
      <c r="R20" s="80" t="s">
        <v>1784</v>
      </c>
      <c r="S20" s="72" t="s">
        <v>752</v>
      </c>
      <c r="T20" s="108" t="s">
        <v>1785</v>
      </c>
      <c r="U20" s="72" t="s">
        <v>1786</v>
      </c>
      <c r="V20" s="72" t="s">
        <v>1787</v>
      </c>
      <c r="AA20" s="42">
        <f>IF(OR(J20="Fail",ISBLANK(J20)),INDEX('Issue Code Table'!C:C,MATCH(N:N,'Issue Code Table'!A:A,0)),IF(M20="Critical",6,IF(M20="Significant",5,IF(M20="Moderate",3,2))))</f>
        <v>5</v>
      </c>
    </row>
    <row r="21" spans="1:27" ht="68.25" customHeight="1" x14ac:dyDescent="0.35">
      <c r="A21" s="72" t="s">
        <v>1788</v>
      </c>
      <c r="B21" s="40" t="s">
        <v>1789</v>
      </c>
      <c r="C21" s="40" t="s">
        <v>1790</v>
      </c>
      <c r="D21" s="84" t="s">
        <v>1587</v>
      </c>
      <c r="E21" s="72" t="s">
        <v>1791</v>
      </c>
      <c r="F21" s="108" t="s">
        <v>1792</v>
      </c>
      <c r="G21" s="139" t="s">
        <v>1793</v>
      </c>
      <c r="H21" s="72" t="s">
        <v>1794</v>
      </c>
      <c r="I21" s="72"/>
      <c r="J21" s="24"/>
      <c r="K21" s="80" t="s">
        <v>1795</v>
      </c>
      <c r="L21" s="80"/>
      <c r="M21" s="138" t="s">
        <v>162</v>
      </c>
      <c r="N21" s="80" t="s">
        <v>690</v>
      </c>
      <c r="O21" s="177" t="s">
        <v>691</v>
      </c>
      <c r="P21" s="82"/>
      <c r="Q21" s="72" t="s">
        <v>1421</v>
      </c>
      <c r="R21" s="80" t="s">
        <v>1796</v>
      </c>
      <c r="S21" s="72" t="s">
        <v>1797</v>
      </c>
      <c r="T21" s="108" t="s">
        <v>1798</v>
      </c>
      <c r="U21" s="72" t="s">
        <v>1799</v>
      </c>
      <c r="V21" s="72" t="s">
        <v>1800</v>
      </c>
      <c r="AA21" s="42">
        <f>IF(OR(J21="Fail",ISBLANK(J21)),INDEX('Issue Code Table'!C:C,MATCH(N:N,'Issue Code Table'!A:A,0)),IF(M21="Critical",6,IF(M21="Significant",5,IF(M21="Moderate",3,2))))</f>
        <v>5</v>
      </c>
    </row>
    <row r="22" spans="1:27" s="170" customFormat="1" ht="53.25" customHeight="1" x14ac:dyDescent="0.35">
      <c r="A22" s="84" t="s">
        <v>1801</v>
      </c>
      <c r="B22" s="178" t="s">
        <v>374</v>
      </c>
      <c r="C22" s="179" t="s">
        <v>375</v>
      </c>
      <c r="D22" s="84" t="s">
        <v>1587</v>
      </c>
      <c r="E22" s="84" t="s">
        <v>1802</v>
      </c>
      <c r="F22" s="166" t="s">
        <v>1803</v>
      </c>
      <c r="G22" s="167" t="s">
        <v>1804</v>
      </c>
      <c r="H22" s="84" t="s">
        <v>1805</v>
      </c>
      <c r="I22" s="84"/>
      <c r="J22" s="168"/>
      <c r="K22" s="83" t="s">
        <v>1806</v>
      </c>
      <c r="L22" s="83"/>
      <c r="M22" s="169" t="s">
        <v>162</v>
      </c>
      <c r="N22" s="80" t="s">
        <v>749</v>
      </c>
      <c r="O22" s="180" t="s">
        <v>1783</v>
      </c>
      <c r="P22" s="82"/>
      <c r="Q22" s="84" t="s">
        <v>1421</v>
      </c>
      <c r="R22" s="83" t="s">
        <v>1807</v>
      </c>
      <c r="S22" s="84" t="s">
        <v>1808</v>
      </c>
      <c r="T22" s="166" t="s">
        <v>1809</v>
      </c>
      <c r="U22" s="84" t="s">
        <v>1810</v>
      </c>
      <c r="V22" s="84" t="s">
        <v>1811</v>
      </c>
      <c r="Z22" s="37"/>
      <c r="AA22" s="42">
        <f>IF(OR(J22="Fail",ISBLANK(J22)),INDEX('Issue Code Table'!C:C,MATCH(N:N,'Issue Code Table'!A:A,0)),IF(M22="Critical",6,IF(M22="Significant",5,IF(M22="Moderate",3,2))))</f>
        <v>5</v>
      </c>
    </row>
    <row r="23" spans="1:27" ht="73.5" customHeight="1" x14ac:dyDescent="0.35">
      <c r="A23" s="72" t="s">
        <v>1812</v>
      </c>
      <c r="B23" s="41" t="s">
        <v>384</v>
      </c>
      <c r="C23" s="176" t="s">
        <v>385</v>
      </c>
      <c r="D23" s="84" t="s">
        <v>1587</v>
      </c>
      <c r="E23" s="72" t="s">
        <v>723</v>
      </c>
      <c r="F23" s="108" t="s">
        <v>1813</v>
      </c>
      <c r="G23" s="139" t="s">
        <v>1814</v>
      </c>
      <c r="H23" s="72" t="s">
        <v>1815</v>
      </c>
      <c r="I23" s="72"/>
      <c r="J23" s="24"/>
      <c r="K23" s="80" t="s">
        <v>1816</v>
      </c>
      <c r="L23" s="80"/>
      <c r="M23" s="138" t="s">
        <v>162</v>
      </c>
      <c r="N23" s="80" t="s">
        <v>690</v>
      </c>
      <c r="O23" s="177" t="s">
        <v>691</v>
      </c>
      <c r="P23" s="82"/>
      <c r="Q23" s="72" t="s">
        <v>1421</v>
      </c>
      <c r="R23" s="80" t="s">
        <v>1817</v>
      </c>
      <c r="S23" s="72" t="s">
        <v>729</v>
      </c>
      <c r="T23" s="108" t="s">
        <v>1818</v>
      </c>
      <c r="U23" s="72" t="s">
        <v>1819</v>
      </c>
      <c r="V23" s="72" t="s">
        <v>1820</v>
      </c>
      <c r="AA23" s="42">
        <f>IF(OR(J23="Fail",ISBLANK(J23)),INDEX('Issue Code Table'!C:C,MATCH(N:N,'Issue Code Table'!A:A,0)),IF(M23="Critical",6,IF(M23="Significant",5,IF(M23="Moderate",3,2))))</f>
        <v>5</v>
      </c>
    </row>
    <row r="24" spans="1:27" ht="81.75" customHeight="1" x14ac:dyDescent="0.35">
      <c r="A24" s="72" t="s">
        <v>1821</v>
      </c>
      <c r="B24" s="125" t="s">
        <v>374</v>
      </c>
      <c r="C24" s="126" t="s">
        <v>375</v>
      </c>
      <c r="D24" s="84" t="s">
        <v>1587</v>
      </c>
      <c r="E24" s="72" t="s">
        <v>1822</v>
      </c>
      <c r="F24" s="108" t="s">
        <v>1823</v>
      </c>
      <c r="G24" s="139" t="s">
        <v>1824</v>
      </c>
      <c r="H24" s="72" t="s">
        <v>1061</v>
      </c>
      <c r="I24" s="72"/>
      <c r="J24" s="24"/>
      <c r="K24" s="80" t="s">
        <v>1062</v>
      </c>
      <c r="L24" s="80"/>
      <c r="M24" s="137" t="s">
        <v>162</v>
      </c>
      <c r="N24" s="80" t="s">
        <v>749</v>
      </c>
      <c r="O24" s="177" t="s">
        <v>1783</v>
      </c>
      <c r="P24" s="82"/>
      <c r="Q24" s="72" t="s">
        <v>1421</v>
      </c>
      <c r="R24" s="80" t="s">
        <v>1825</v>
      </c>
      <c r="S24" s="72" t="s">
        <v>1064</v>
      </c>
      <c r="T24" s="108" t="s">
        <v>1826</v>
      </c>
      <c r="U24" s="72" t="s">
        <v>1827</v>
      </c>
      <c r="V24" s="72" t="s">
        <v>1067</v>
      </c>
      <c r="AA24" s="42">
        <f>IF(OR(J24="Fail",ISBLANK(J24)),INDEX('Issue Code Table'!C:C,MATCH(N:N,'Issue Code Table'!A:A,0)),IF(M24="Critical",6,IF(M24="Significant",5,IF(M24="Moderate",3,2))))</f>
        <v>5</v>
      </c>
    </row>
    <row r="25" spans="1:27" ht="65.25" customHeight="1" x14ac:dyDescent="0.35">
      <c r="A25" s="72" t="s">
        <v>1828</v>
      </c>
      <c r="B25" s="125" t="s">
        <v>374</v>
      </c>
      <c r="C25" s="126" t="s">
        <v>375</v>
      </c>
      <c r="D25" s="84" t="s">
        <v>1587</v>
      </c>
      <c r="E25" s="72" t="s">
        <v>1829</v>
      </c>
      <c r="F25" s="108" t="s">
        <v>1830</v>
      </c>
      <c r="G25" s="139" t="s">
        <v>1831</v>
      </c>
      <c r="H25" s="72" t="s">
        <v>1832</v>
      </c>
      <c r="I25" s="72"/>
      <c r="J25" s="24"/>
      <c r="K25" s="80" t="s">
        <v>1833</v>
      </c>
      <c r="L25" s="80"/>
      <c r="M25" s="137" t="s">
        <v>162</v>
      </c>
      <c r="N25" s="80" t="s">
        <v>749</v>
      </c>
      <c r="O25" s="177" t="s">
        <v>1783</v>
      </c>
      <c r="P25" s="82"/>
      <c r="Q25" s="72" t="s">
        <v>1421</v>
      </c>
      <c r="R25" s="80" t="s">
        <v>1834</v>
      </c>
      <c r="S25" s="72" t="s">
        <v>1835</v>
      </c>
      <c r="T25" s="108" t="s">
        <v>1836</v>
      </c>
      <c r="U25" s="72" t="s">
        <v>1837</v>
      </c>
      <c r="V25" s="72" t="s">
        <v>1838</v>
      </c>
      <c r="AA25" s="42">
        <f>IF(OR(J25="Fail",ISBLANK(J25)),INDEX('Issue Code Table'!C:C,MATCH(N:N,'Issue Code Table'!A:A,0)),IF(M25="Critical",6,IF(M25="Significant",5,IF(M25="Moderate",3,2))))</f>
        <v>5</v>
      </c>
    </row>
    <row r="26" spans="1:27" ht="62.25" customHeight="1" x14ac:dyDescent="0.35">
      <c r="A26" s="72" t="s">
        <v>1839</v>
      </c>
      <c r="B26" s="125" t="s">
        <v>374</v>
      </c>
      <c r="C26" s="126" t="s">
        <v>375</v>
      </c>
      <c r="D26" s="72" t="s">
        <v>1587</v>
      </c>
      <c r="E26" s="72" t="s">
        <v>1840</v>
      </c>
      <c r="F26" s="108" t="s">
        <v>1841</v>
      </c>
      <c r="G26" s="139" t="s">
        <v>1842</v>
      </c>
      <c r="H26" s="72" t="s">
        <v>1843</v>
      </c>
      <c r="I26" s="72"/>
      <c r="J26" s="24"/>
      <c r="K26" s="80" t="s">
        <v>1844</v>
      </c>
      <c r="L26" s="80"/>
      <c r="M26" s="137" t="s">
        <v>162</v>
      </c>
      <c r="N26" s="80" t="s">
        <v>749</v>
      </c>
      <c r="O26" s="177" t="s">
        <v>1783</v>
      </c>
      <c r="P26" s="82"/>
      <c r="Q26" s="72" t="s">
        <v>1375</v>
      </c>
      <c r="R26" s="80" t="s">
        <v>1845</v>
      </c>
      <c r="S26" s="72" t="s">
        <v>1846</v>
      </c>
      <c r="T26" s="108" t="s">
        <v>1847</v>
      </c>
      <c r="U26" s="72" t="s">
        <v>1848</v>
      </c>
      <c r="V26" s="72" t="s">
        <v>1849</v>
      </c>
      <c r="AA26" s="42">
        <f>IF(OR(J26="Fail",ISBLANK(J26)),INDEX('Issue Code Table'!C:C,MATCH(N:N,'Issue Code Table'!A:A,0)),IF(M26="Critical",6,IF(M26="Significant",5,IF(M26="Moderate",3,2))))</f>
        <v>5</v>
      </c>
    </row>
    <row r="27" spans="1:27" ht="56.25" customHeight="1" x14ac:dyDescent="0.35">
      <c r="A27" s="72" t="s">
        <v>1850</v>
      </c>
      <c r="B27" s="41" t="s">
        <v>384</v>
      </c>
      <c r="C27" s="176" t="s">
        <v>385</v>
      </c>
      <c r="D27" s="84" t="s">
        <v>1587</v>
      </c>
      <c r="E27" s="72" t="s">
        <v>1851</v>
      </c>
      <c r="F27" s="108" t="s">
        <v>1852</v>
      </c>
      <c r="G27" s="139" t="s">
        <v>1853</v>
      </c>
      <c r="H27" s="84" t="s">
        <v>1854</v>
      </c>
      <c r="I27" s="72"/>
      <c r="J27" s="24"/>
      <c r="K27" s="83" t="s">
        <v>1855</v>
      </c>
      <c r="L27" s="80"/>
      <c r="M27" s="80" t="s">
        <v>162</v>
      </c>
      <c r="N27" s="80" t="s">
        <v>864</v>
      </c>
      <c r="O27" s="80" t="s">
        <v>865</v>
      </c>
      <c r="P27" s="82"/>
      <c r="Q27" s="72" t="s">
        <v>1375</v>
      </c>
      <c r="R27" s="80" t="s">
        <v>1856</v>
      </c>
      <c r="S27" s="72" t="s">
        <v>1857</v>
      </c>
      <c r="T27" s="108" t="s">
        <v>1858</v>
      </c>
      <c r="U27" s="72" t="s">
        <v>1859</v>
      </c>
      <c r="V27" s="72" t="s">
        <v>1860</v>
      </c>
      <c r="AA27" s="42">
        <f>IF(OR(J27="Fail",ISBLANK(J27)),INDEX('Issue Code Table'!C:C,MATCH(N:N,'Issue Code Table'!A:A,0)),IF(M27="Critical",6,IF(M27="Significant",5,IF(M27="Moderate",3,2))))</f>
        <v>6</v>
      </c>
    </row>
    <row r="28" spans="1:27" ht="91.5" customHeight="1" x14ac:dyDescent="0.35">
      <c r="A28" s="72" t="s">
        <v>1861</v>
      </c>
      <c r="B28" s="181" t="s">
        <v>1205</v>
      </c>
      <c r="C28" s="182" t="s">
        <v>473</v>
      </c>
      <c r="D28" s="84" t="s">
        <v>1587</v>
      </c>
      <c r="E28" s="72" t="s">
        <v>1347</v>
      </c>
      <c r="F28" s="108" t="s">
        <v>1862</v>
      </c>
      <c r="G28" s="139" t="s">
        <v>1863</v>
      </c>
      <c r="H28" s="72" t="s">
        <v>1350</v>
      </c>
      <c r="I28" s="72"/>
      <c r="J28" s="24"/>
      <c r="K28" s="80" t="s">
        <v>1351</v>
      </c>
      <c r="L28" s="80"/>
      <c r="M28" s="80" t="s">
        <v>287</v>
      </c>
      <c r="N28" s="80" t="s">
        <v>1352</v>
      </c>
      <c r="O28" s="80" t="s">
        <v>1353</v>
      </c>
      <c r="P28" s="82"/>
      <c r="Q28" s="72" t="s">
        <v>1375</v>
      </c>
      <c r="R28" s="83" t="s">
        <v>1864</v>
      </c>
      <c r="S28" s="72" t="s">
        <v>1355</v>
      </c>
      <c r="T28" s="108" t="s">
        <v>1865</v>
      </c>
      <c r="U28" s="72" t="s">
        <v>1866</v>
      </c>
      <c r="V28" s="72"/>
      <c r="AA28" s="42">
        <f>IF(OR(J28="Fail",ISBLANK(J28)),INDEX('Issue Code Table'!C:C,MATCH(N:N,'Issue Code Table'!A:A,0)),IF(M28="Critical",6,IF(M28="Significant",5,IF(M28="Moderate",3,2))))</f>
        <v>4</v>
      </c>
    </row>
    <row r="29" spans="1:27" ht="99" customHeight="1" x14ac:dyDescent="0.35">
      <c r="A29" s="72" t="s">
        <v>1867</v>
      </c>
      <c r="B29" s="181" t="s">
        <v>1205</v>
      </c>
      <c r="C29" s="182" t="s">
        <v>473</v>
      </c>
      <c r="D29" s="84" t="s">
        <v>1587</v>
      </c>
      <c r="E29" s="72" t="s">
        <v>1868</v>
      </c>
      <c r="F29" s="108" t="s">
        <v>1869</v>
      </c>
      <c r="G29" s="139" t="s">
        <v>1870</v>
      </c>
      <c r="H29" s="84" t="s">
        <v>1871</v>
      </c>
      <c r="I29" s="72"/>
      <c r="J29" s="24"/>
      <c r="K29" s="83" t="s">
        <v>1872</v>
      </c>
      <c r="L29" s="80"/>
      <c r="M29" s="80" t="s">
        <v>287</v>
      </c>
      <c r="N29" s="80" t="s">
        <v>1352</v>
      </c>
      <c r="O29" s="80" t="s">
        <v>1353</v>
      </c>
      <c r="P29" s="82"/>
      <c r="Q29" s="72" t="s">
        <v>1375</v>
      </c>
      <c r="R29" s="83" t="s">
        <v>1873</v>
      </c>
      <c r="S29" s="72" t="s">
        <v>1874</v>
      </c>
      <c r="T29" s="108" t="s">
        <v>1875</v>
      </c>
      <c r="U29" s="72" t="s">
        <v>1876</v>
      </c>
      <c r="V29" s="72"/>
      <c r="AA29" s="42">
        <f>IF(OR(J29="Fail",ISBLANK(J29)),INDEX('Issue Code Table'!C:C,MATCH(N:N,'Issue Code Table'!A:A,0)),IF(M29="Critical",6,IF(M29="Significant",5,IF(M29="Moderate",3,2))))</f>
        <v>4</v>
      </c>
    </row>
    <row r="30" spans="1:27" ht="89.25" customHeight="1" x14ac:dyDescent="0.35">
      <c r="A30" s="72" t="s">
        <v>1877</v>
      </c>
      <c r="B30" s="125" t="s">
        <v>452</v>
      </c>
      <c r="C30" s="126" t="s">
        <v>453</v>
      </c>
      <c r="D30" s="84" t="s">
        <v>1587</v>
      </c>
      <c r="E30" s="72" t="s">
        <v>1878</v>
      </c>
      <c r="F30" s="108" t="s">
        <v>1879</v>
      </c>
      <c r="G30" s="139" t="s">
        <v>1880</v>
      </c>
      <c r="H30" s="84" t="s">
        <v>1881</v>
      </c>
      <c r="I30" s="72"/>
      <c r="J30" s="24"/>
      <c r="K30" s="80" t="s">
        <v>1882</v>
      </c>
      <c r="L30" s="116"/>
      <c r="M30" s="80" t="s">
        <v>287</v>
      </c>
      <c r="N30" s="80" t="s">
        <v>607</v>
      </c>
      <c r="O30" s="80" t="s">
        <v>608</v>
      </c>
      <c r="P30" s="82"/>
      <c r="Q30" s="72" t="s">
        <v>1386</v>
      </c>
      <c r="R30" s="83" t="s">
        <v>1883</v>
      </c>
      <c r="S30" s="72" t="s">
        <v>1884</v>
      </c>
      <c r="T30" s="108" t="s">
        <v>1885</v>
      </c>
      <c r="U30" s="72" t="s">
        <v>1886</v>
      </c>
      <c r="V30" s="72"/>
      <c r="AA30" s="42">
        <f>IF(OR(J30="Fail",ISBLANK(J30)),INDEX('Issue Code Table'!C:C,MATCH(N:N,'Issue Code Table'!A:A,0)),IF(M30="Critical",6,IF(M30="Significant",5,IF(M30="Moderate",3,2))))</f>
        <v>3</v>
      </c>
    </row>
    <row r="31" spans="1:27" ht="72" customHeight="1" x14ac:dyDescent="0.35">
      <c r="A31" s="72" t="s">
        <v>1887</v>
      </c>
      <c r="B31" s="41" t="s">
        <v>384</v>
      </c>
      <c r="C31" s="176" t="s">
        <v>385</v>
      </c>
      <c r="D31" s="84" t="s">
        <v>1587</v>
      </c>
      <c r="E31" s="72" t="s">
        <v>1136</v>
      </c>
      <c r="F31" s="108" t="s">
        <v>1888</v>
      </c>
      <c r="G31" s="139" t="s">
        <v>1889</v>
      </c>
      <c r="H31" s="72" t="s">
        <v>1890</v>
      </c>
      <c r="I31" s="72"/>
      <c r="J31" s="24"/>
      <c r="K31" s="80" t="s">
        <v>1891</v>
      </c>
      <c r="L31" s="116"/>
      <c r="M31" s="80" t="s">
        <v>287</v>
      </c>
      <c r="N31" s="80" t="s">
        <v>607</v>
      </c>
      <c r="O31" s="80" t="s">
        <v>608</v>
      </c>
      <c r="P31" s="82"/>
      <c r="Q31" s="72" t="s">
        <v>1386</v>
      </c>
      <c r="R31" s="83" t="s">
        <v>1892</v>
      </c>
      <c r="S31" s="72" t="s">
        <v>1893</v>
      </c>
      <c r="T31" s="108" t="s">
        <v>1894</v>
      </c>
      <c r="U31" s="72" t="s">
        <v>1895</v>
      </c>
      <c r="V31" s="72"/>
      <c r="AA31" s="42">
        <f>IF(OR(J31="Fail",ISBLANK(J31)),INDEX('Issue Code Table'!C:C,MATCH(N:N,'Issue Code Table'!A:A,0)),IF(M31="Critical",6,IF(M31="Significant",5,IF(M31="Moderate",3,2))))</f>
        <v>3</v>
      </c>
    </row>
    <row r="32" spans="1:27" ht="73.5" customHeight="1" x14ac:dyDescent="0.35">
      <c r="A32" s="72" t="s">
        <v>1896</v>
      </c>
      <c r="B32" s="136" t="s">
        <v>1897</v>
      </c>
      <c r="C32" s="136" t="s">
        <v>1898</v>
      </c>
      <c r="D32" s="84" t="s">
        <v>1587</v>
      </c>
      <c r="E32" s="72" t="s">
        <v>1899</v>
      </c>
      <c r="F32" s="108" t="s">
        <v>1900</v>
      </c>
      <c r="G32" s="139" t="s">
        <v>1901</v>
      </c>
      <c r="H32" s="72" t="s">
        <v>1902</v>
      </c>
      <c r="I32" s="72"/>
      <c r="J32" s="24"/>
      <c r="K32" s="80" t="s">
        <v>1903</v>
      </c>
      <c r="L32" s="116"/>
      <c r="M32" s="96" t="s">
        <v>585</v>
      </c>
      <c r="N32" s="80" t="s">
        <v>1904</v>
      </c>
      <c r="O32" s="110" t="s">
        <v>1905</v>
      </c>
      <c r="P32" s="82"/>
      <c r="Q32" s="72" t="s">
        <v>1399</v>
      </c>
      <c r="R32" s="80" t="s">
        <v>1906</v>
      </c>
      <c r="S32" s="72" t="s">
        <v>1907</v>
      </c>
      <c r="T32" s="108" t="s">
        <v>1908</v>
      </c>
      <c r="U32" s="72" t="s">
        <v>1909</v>
      </c>
      <c r="V32" s="72"/>
      <c r="AA32" s="42">
        <f>IF(OR(J32="Fail",ISBLANK(J32)),INDEX('Issue Code Table'!C:C,MATCH(N:N,'Issue Code Table'!A:A,0)),IF(M32="Critical",6,IF(M32="Significant",5,IF(M32="Moderate",3,2))))</f>
        <v>1</v>
      </c>
    </row>
    <row r="33" spans="1:27" ht="73.5" customHeight="1" x14ac:dyDescent="0.35">
      <c r="A33" s="72" t="s">
        <v>1910</v>
      </c>
      <c r="B33" s="136" t="s">
        <v>1897</v>
      </c>
      <c r="C33" s="136" t="s">
        <v>1898</v>
      </c>
      <c r="D33" s="84" t="s">
        <v>1587</v>
      </c>
      <c r="E33" s="72" t="s">
        <v>1911</v>
      </c>
      <c r="F33" s="108" t="s">
        <v>1912</v>
      </c>
      <c r="G33" s="139" t="s">
        <v>1913</v>
      </c>
      <c r="H33" s="72" t="s">
        <v>1914</v>
      </c>
      <c r="I33" s="72"/>
      <c r="J33" s="24"/>
      <c r="K33" s="80" t="s">
        <v>1915</v>
      </c>
      <c r="L33" s="116"/>
      <c r="M33" s="96" t="s">
        <v>585</v>
      </c>
      <c r="N33" s="80" t="s">
        <v>1904</v>
      </c>
      <c r="O33" s="110" t="s">
        <v>1905</v>
      </c>
      <c r="P33" s="82"/>
      <c r="Q33" s="72" t="s">
        <v>1399</v>
      </c>
      <c r="R33" s="80" t="s">
        <v>1916</v>
      </c>
      <c r="S33" s="72" t="s">
        <v>1917</v>
      </c>
      <c r="T33" s="108" t="s">
        <v>1918</v>
      </c>
      <c r="U33" s="72" t="s">
        <v>1919</v>
      </c>
      <c r="V33" s="72"/>
      <c r="AA33" s="42">
        <f>IF(OR(J33="Fail",ISBLANK(J33)),INDEX('Issue Code Table'!C:C,MATCH(N:N,'Issue Code Table'!A:A,0)),IF(M33="Critical",6,IF(M33="Significant",5,IF(M33="Moderate",3,2))))</f>
        <v>1</v>
      </c>
    </row>
    <row r="34" spans="1:27" ht="76.5" customHeight="1" x14ac:dyDescent="0.35">
      <c r="A34" s="72" t="s">
        <v>1920</v>
      </c>
      <c r="B34" s="136" t="s">
        <v>1897</v>
      </c>
      <c r="C34" s="136" t="s">
        <v>1898</v>
      </c>
      <c r="D34" s="84" t="s">
        <v>1921</v>
      </c>
      <c r="E34" s="72" t="s">
        <v>1922</v>
      </c>
      <c r="F34" s="108" t="s">
        <v>1923</v>
      </c>
      <c r="G34" s="139" t="s">
        <v>1924</v>
      </c>
      <c r="H34" s="72" t="s">
        <v>1925</v>
      </c>
      <c r="I34" s="72"/>
      <c r="J34" s="24"/>
      <c r="K34" s="80" t="s">
        <v>1926</v>
      </c>
      <c r="L34" s="80"/>
      <c r="M34" s="80" t="s">
        <v>585</v>
      </c>
      <c r="N34" s="80" t="s">
        <v>1904</v>
      </c>
      <c r="O34" s="110" t="s">
        <v>1905</v>
      </c>
      <c r="P34" s="82"/>
      <c r="Q34" s="72" t="s">
        <v>1399</v>
      </c>
      <c r="R34" s="80" t="s">
        <v>1927</v>
      </c>
      <c r="S34" s="72" t="s">
        <v>1907</v>
      </c>
      <c r="T34" s="108" t="s">
        <v>1928</v>
      </c>
      <c r="U34" s="72" t="s">
        <v>1929</v>
      </c>
      <c r="V34" s="72"/>
      <c r="AA34" s="42">
        <f>IF(OR(J34="Fail",ISBLANK(J34)),INDEX('Issue Code Table'!C:C,MATCH(N:N,'Issue Code Table'!A:A,0)),IF(M34="Critical",6,IF(M34="Significant",5,IF(M34="Moderate",3,2))))</f>
        <v>1</v>
      </c>
    </row>
    <row r="35" spans="1:27" ht="68.25" customHeight="1" x14ac:dyDescent="0.35">
      <c r="A35" s="72" t="s">
        <v>1930</v>
      </c>
      <c r="B35" s="125" t="s">
        <v>1103</v>
      </c>
      <c r="C35" s="295" t="s">
        <v>1104</v>
      </c>
      <c r="D35" s="84" t="s">
        <v>1587</v>
      </c>
      <c r="E35" s="72" t="s">
        <v>1931</v>
      </c>
      <c r="F35" s="108" t="s">
        <v>1932</v>
      </c>
      <c r="G35" s="139" t="s">
        <v>1933</v>
      </c>
      <c r="H35" s="84" t="s">
        <v>1934</v>
      </c>
      <c r="I35" s="72"/>
      <c r="J35" s="24"/>
      <c r="K35" s="80" t="s">
        <v>1935</v>
      </c>
      <c r="L35" s="80"/>
      <c r="M35" s="80" t="s">
        <v>287</v>
      </c>
      <c r="N35" s="80" t="s">
        <v>1110</v>
      </c>
      <c r="O35" s="80" t="s">
        <v>1111</v>
      </c>
      <c r="P35" s="82"/>
      <c r="Q35" s="72" t="s">
        <v>1410</v>
      </c>
      <c r="R35" s="80" t="s">
        <v>1936</v>
      </c>
      <c r="S35" s="72" t="s">
        <v>1937</v>
      </c>
      <c r="T35" s="108" t="s">
        <v>1938</v>
      </c>
      <c r="U35" s="72" t="s">
        <v>1939</v>
      </c>
      <c r="V35" s="72"/>
      <c r="AA35" s="42">
        <f>IF(OR(J35="Fail",ISBLANK(J35)),INDEX('Issue Code Table'!C:C,MATCH(N:N,'Issue Code Table'!A:A,0)),IF(M35="Critical",6,IF(M35="Significant",5,IF(M35="Moderate",3,2))))</f>
        <v>4</v>
      </c>
    </row>
    <row r="36" spans="1:27" ht="90.75" customHeight="1" x14ac:dyDescent="0.35">
      <c r="A36" s="72" t="s">
        <v>1940</v>
      </c>
      <c r="B36" s="125" t="s">
        <v>1103</v>
      </c>
      <c r="C36" s="295" t="s">
        <v>1104</v>
      </c>
      <c r="D36" s="84" t="s">
        <v>1587</v>
      </c>
      <c r="E36" s="72" t="s">
        <v>1941</v>
      </c>
      <c r="F36" s="108" t="s">
        <v>1942</v>
      </c>
      <c r="G36" s="139" t="s">
        <v>1943</v>
      </c>
      <c r="H36" s="84" t="s">
        <v>1944</v>
      </c>
      <c r="I36" s="72"/>
      <c r="J36" s="24"/>
      <c r="K36" s="80" t="s">
        <v>1945</v>
      </c>
      <c r="L36" s="80"/>
      <c r="M36" s="80" t="s">
        <v>287</v>
      </c>
      <c r="N36" s="80" t="s">
        <v>1110</v>
      </c>
      <c r="O36" s="80" t="s">
        <v>1111</v>
      </c>
      <c r="P36" s="82"/>
      <c r="Q36" s="72" t="s">
        <v>1410</v>
      </c>
      <c r="R36" s="80" t="s">
        <v>1946</v>
      </c>
      <c r="S36" s="72" t="s">
        <v>1937</v>
      </c>
      <c r="T36" s="108" t="s">
        <v>1947</v>
      </c>
      <c r="U36" s="72" t="s">
        <v>1948</v>
      </c>
      <c r="V36" s="72"/>
      <c r="AA36" s="42">
        <f>IF(OR(J36="Fail",ISBLANK(J36)),INDEX('Issue Code Table'!C:C,MATCH(N:N,'Issue Code Table'!A:A,0)),IF(M36="Critical",6,IF(M36="Significant",5,IF(M36="Moderate",3,2))))</f>
        <v>4</v>
      </c>
    </row>
    <row r="37" spans="1:27" ht="77.25" customHeight="1" x14ac:dyDescent="0.35">
      <c r="A37" s="72" t="s">
        <v>1949</v>
      </c>
      <c r="B37" s="40" t="s">
        <v>167</v>
      </c>
      <c r="C37" s="40" t="s">
        <v>168</v>
      </c>
      <c r="D37" s="84" t="s">
        <v>1587</v>
      </c>
      <c r="E37" s="72" t="s">
        <v>1950</v>
      </c>
      <c r="F37" s="108" t="s">
        <v>1951</v>
      </c>
      <c r="G37" s="139" t="s">
        <v>1952</v>
      </c>
      <c r="H37" s="84" t="s">
        <v>1953</v>
      </c>
      <c r="I37" s="72"/>
      <c r="J37" s="24"/>
      <c r="K37" s="80" t="s">
        <v>1954</v>
      </c>
      <c r="L37" s="80"/>
      <c r="M37" s="84" t="s">
        <v>162</v>
      </c>
      <c r="N37" s="80" t="s">
        <v>910</v>
      </c>
      <c r="O37" s="84" t="s">
        <v>911</v>
      </c>
      <c r="P37" s="82"/>
      <c r="Q37" s="72" t="s">
        <v>1410</v>
      </c>
      <c r="R37" s="80" t="s">
        <v>1955</v>
      </c>
      <c r="S37" s="72" t="s">
        <v>1956</v>
      </c>
      <c r="T37" s="108" t="s">
        <v>1957</v>
      </c>
      <c r="U37" s="72" t="s">
        <v>1958</v>
      </c>
      <c r="V37" s="72" t="s">
        <v>1959</v>
      </c>
      <c r="AA37" s="42">
        <f>IF(OR(J37="Fail",ISBLANK(J37)),INDEX('Issue Code Table'!C:C,MATCH(N:N,'Issue Code Table'!A:A,0)),IF(M37="Critical",6,IF(M37="Significant",5,IF(M37="Moderate",3,2))))</f>
        <v>5</v>
      </c>
    </row>
    <row r="38" spans="1:27" ht="72.75" customHeight="1" x14ac:dyDescent="0.35">
      <c r="A38" s="72" t="s">
        <v>1960</v>
      </c>
      <c r="B38" s="40" t="s">
        <v>167</v>
      </c>
      <c r="C38" s="40" t="s">
        <v>168</v>
      </c>
      <c r="D38" s="84" t="s">
        <v>1587</v>
      </c>
      <c r="E38" s="72" t="s">
        <v>1961</v>
      </c>
      <c r="F38" s="108" t="s">
        <v>1962</v>
      </c>
      <c r="G38" s="139" t="s">
        <v>1963</v>
      </c>
      <c r="H38" s="84" t="s">
        <v>1964</v>
      </c>
      <c r="I38" s="72"/>
      <c r="J38" s="24"/>
      <c r="K38" s="80" t="s">
        <v>1965</v>
      </c>
      <c r="L38" s="80"/>
      <c r="M38" s="84" t="s">
        <v>162</v>
      </c>
      <c r="N38" s="80" t="s">
        <v>910</v>
      </c>
      <c r="O38" s="84" t="s">
        <v>911</v>
      </c>
      <c r="P38" s="82"/>
      <c r="Q38" s="72" t="s">
        <v>1410</v>
      </c>
      <c r="R38" s="80" t="s">
        <v>1966</v>
      </c>
      <c r="S38" s="72" t="s">
        <v>1967</v>
      </c>
      <c r="T38" s="108" t="s">
        <v>1968</v>
      </c>
      <c r="U38" s="72" t="s">
        <v>1969</v>
      </c>
      <c r="V38" s="72" t="s">
        <v>1970</v>
      </c>
      <c r="AA38" s="42">
        <f>IF(OR(J38="Fail",ISBLANK(J38)),INDEX('Issue Code Table'!C:C,MATCH(N:N,'Issue Code Table'!A:A,0)),IF(M38="Critical",6,IF(M38="Significant",5,IF(M38="Moderate",3,2))))</f>
        <v>5</v>
      </c>
    </row>
    <row r="39" spans="1:27" ht="84.75" customHeight="1" x14ac:dyDescent="0.35">
      <c r="A39" s="72" t="s">
        <v>1971</v>
      </c>
      <c r="B39" s="181" t="s">
        <v>1205</v>
      </c>
      <c r="C39" s="182" t="s">
        <v>473</v>
      </c>
      <c r="D39" s="84" t="s">
        <v>1587</v>
      </c>
      <c r="E39" s="72" t="s">
        <v>1972</v>
      </c>
      <c r="F39" s="108" t="s">
        <v>1973</v>
      </c>
      <c r="G39" s="139" t="s">
        <v>1974</v>
      </c>
      <c r="H39" s="84" t="s">
        <v>1975</v>
      </c>
      <c r="I39" s="72"/>
      <c r="J39" s="24"/>
      <c r="K39" s="80" t="s">
        <v>1976</v>
      </c>
      <c r="L39" s="83"/>
      <c r="M39" s="83" t="s">
        <v>162</v>
      </c>
      <c r="N39" s="80" t="s">
        <v>409</v>
      </c>
      <c r="O39" s="84" t="s">
        <v>410</v>
      </c>
      <c r="P39" s="82"/>
      <c r="Q39" s="72" t="s">
        <v>1977</v>
      </c>
      <c r="R39" s="80" t="s">
        <v>1978</v>
      </c>
      <c r="S39" s="72" t="s">
        <v>1979</v>
      </c>
      <c r="T39" s="108" t="s">
        <v>1980</v>
      </c>
      <c r="U39" s="72" t="s">
        <v>1981</v>
      </c>
      <c r="V39" s="72" t="s">
        <v>1982</v>
      </c>
      <c r="AA39" s="42">
        <f>IF(OR(J39="Fail",ISBLANK(J39)),INDEX('Issue Code Table'!C:C,MATCH(N:N,'Issue Code Table'!A:A,0)),IF(M39="Critical",6,IF(M39="Significant",5,IF(M39="Moderate",3,2))))</f>
        <v>5</v>
      </c>
    </row>
    <row r="40" spans="1:27" ht="87.75" customHeight="1" x14ac:dyDescent="0.35">
      <c r="A40" s="72" t="s">
        <v>1983</v>
      </c>
      <c r="B40" s="181" t="s">
        <v>1205</v>
      </c>
      <c r="C40" s="182" t="s">
        <v>473</v>
      </c>
      <c r="D40" s="84" t="s">
        <v>1587</v>
      </c>
      <c r="E40" s="72" t="s">
        <v>1984</v>
      </c>
      <c r="F40" s="108" t="s">
        <v>1985</v>
      </c>
      <c r="G40" s="139" t="s">
        <v>1986</v>
      </c>
      <c r="H40" s="84" t="s">
        <v>1987</v>
      </c>
      <c r="I40" s="72"/>
      <c r="J40" s="24"/>
      <c r="K40" s="80" t="s">
        <v>1988</v>
      </c>
      <c r="L40" s="80"/>
      <c r="M40" s="83" t="s">
        <v>162</v>
      </c>
      <c r="N40" s="80" t="s">
        <v>409</v>
      </c>
      <c r="O40" s="84" t="s">
        <v>410</v>
      </c>
      <c r="P40" s="82"/>
      <c r="Q40" s="72" t="s">
        <v>1977</v>
      </c>
      <c r="R40" s="80" t="s">
        <v>1989</v>
      </c>
      <c r="S40" s="72" t="s">
        <v>1990</v>
      </c>
      <c r="T40" s="108" t="s">
        <v>1991</v>
      </c>
      <c r="U40" s="72" t="s">
        <v>1992</v>
      </c>
      <c r="V40" s="72" t="s">
        <v>1993</v>
      </c>
      <c r="AA40" s="42">
        <f>IF(OR(J40="Fail",ISBLANK(J40)),INDEX('Issue Code Table'!C:C,MATCH(N:N,'Issue Code Table'!A:A,0)),IF(M40="Critical",6,IF(M40="Significant",5,IF(M40="Moderate",3,2))))</f>
        <v>5</v>
      </c>
    </row>
    <row r="41" spans="1:27" ht="64.5" customHeight="1" x14ac:dyDescent="0.35">
      <c r="A41" s="72" t="s">
        <v>1994</v>
      </c>
      <c r="B41" s="181" t="s">
        <v>1205</v>
      </c>
      <c r="C41" s="182" t="s">
        <v>473</v>
      </c>
      <c r="D41" s="84" t="s">
        <v>1587</v>
      </c>
      <c r="E41" s="72" t="s">
        <v>1995</v>
      </c>
      <c r="F41" s="108" t="s">
        <v>1996</v>
      </c>
      <c r="G41" s="139" t="s">
        <v>1997</v>
      </c>
      <c r="H41" s="84" t="s">
        <v>1998</v>
      </c>
      <c r="I41" s="72"/>
      <c r="J41" s="24"/>
      <c r="K41" s="80" t="s">
        <v>1999</v>
      </c>
      <c r="L41" s="80"/>
      <c r="M41" s="83" t="s">
        <v>162</v>
      </c>
      <c r="N41" s="80" t="s">
        <v>409</v>
      </c>
      <c r="O41" s="84" t="s">
        <v>410</v>
      </c>
      <c r="P41" s="82"/>
      <c r="Q41" s="72" t="s">
        <v>1977</v>
      </c>
      <c r="R41" s="72" t="s">
        <v>2000</v>
      </c>
      <c r="S41" s="72"/>
      <c r="T41" s="108" t="s">
        <v>2001</v>
      </c>
      <c r="U41" s="72" t="s">
        <v>2002</v>
      </c>
      <c r="V41" s="72" t="s">
        <v>2003</v>
      </c>
      <c r="AA41" s="42">
        <f>IF(OR(J41="Fail",ISBLANK(J41)),INDEX('Issue Code Table'!C:C,MATCH(N:N,'Issue Code Table'!A:A,0)),IF(M41="Critical",6,IF(M41="Significant",5,IF(M41="Moderate",3,2))))</f>
        <v>5</v>
      </c>
    </row>
    <row r="42" spans="1:27" ht="83.25" customHeight="1" x14ac:dyDescent="0.35">
      <c r="A42" s="72" t="s">
        <v>2004</v>
      </c>
      <c r="B42" s="181" t="s">
        <v>1205</v>
      </c>
      <c r="C42" s="182" t="s">
        <v>473</v>
      </c>
      <c r="D42" s="84" t="s">
        <v>1921</v>
      </c>
      <c r="E42" s="72" t="s">
        <v>2005</v>
      </c>
      <c r="F42" s="108" t="s">
        <v>2006</v>
      </c>
      <c r="G42" s="139" t="s">
        <v>2007</v>
      </c>
      <c r="H42" s="84" t="s">
        <v>2008</v>
      </c>
      <c r="I42" s="72"/>
      <c r="J42" s="24"/>
      <c r="K42" s="80" t="s">
        <v>2009</v>
      </c>
      <c r="L42" s="83"/>
      <c r="M42" s="83" t="s">
        <v>162</v>
      </c>
      <c r="N42" s="80" t="s">
        <v>409</v>
      </c>
      <c r="O42" s="84" t="s">
        <v>410</v>
      </c>
      <c r="P42" s="82"/>
      <c r="Q42" s="72" t="s">
        <v>1453</v>
      </c>
      <c r="R42" s="72" t="s">
        <v>1479</v>
      </c>
      <c r="S42" s="72" t="s">
        <v>2010</v>
      </c>
      <c r="T42" s="108" t="s">
        <v>2011</v>
      </c>
      <c r="U42" s="72" t="s">
        <v>2012</v>
      </c>
      <c r="V42" s="72" t="s">
        <v>2013</v>
      </c>
      <c r="AA42" s="42">
        <f>IF(OR(J42="Fail",ISBLANK(J42)),INDEX('Issue Code Table'!C:C,MATCH(N:N,'Issue Code Table'!A:A,0)),IF(M42="Critical",6,IF(M42="Significant",5,IF(M42="Moderate",3,2))))</f>
        <v>5</v>
      </c>
    </row>
    <row r="43" spans="1:27" ht="83.25" customHeight="1" x14ac:dyDescent="0.35">
      <c r="A43" s="72" t="s">
        <v>2014</v>
      </c>
      <c r="B43" s="125" t="s">
        <v>312</v>
      </c>
      <c r="C43" s="126" t="s">
        <v>313</v>
      </c>
      <c r="D43" s="84" t="s">
        <v>1587</v>
      </c>
      <c r="E43" s="72" t="s">
        <v>2015</v>
      </c>
      <c r="F43" s="108" t="s">
        <v>2016</v>
      </c>
      <c r="G43" s="139" t="s">
        <v>2017</v>
      </c>
      <c r="H43" s="84" t="s">
        <v>2018</v>
      </c>
      <c r="I43" s="72"/>
      <c r="J43" s="24"/>
      <c r="K43" s="80" t="s">
        <v>2019</v>
      </c>
      <c r="L43" s="83"/>
      <c r="M43" s="80" t="s">
        <v>287</v>
      </c>
      <c r="N43" s="80" t="s">
        <v>2020</v>
      </c>
      <c r="O43" s="80" t="s">
        <v>2021</v>
      </c>
      <c r="P43" s="82"/>
      <c r="Q43" s="72" t="s">
        <v>1453</v>
      </c>
      <c r="R43" s="72" t="s">
        <v>2022</v>
      </c>
      <c r="S43" s="72" t="s">
        <v>2023</v>
      </c>
      <c r="T43" s="108" t="s">
        <v>2024</v>
      </c>
      <c r="U43" s="72" t="s">
        <v>2025</v>
      </c>
      <c r="V43" s="72"/>
      <c r="AA43" s="42" t="e">
        <f>IF(OR(J43="Fail",ISBLANK(J43)),INDEX('Issue Code Table'!C:C,MATCH(N:N,'Issue Code Table'!A:A,0)),IF(M43="Critical",6,IF(M43="Significant",5,IF(M43="Moderate",3,2))))</f>
        <v>#N/A</v>
      </c>
    </row>
    <row r="44" spans="1:27" ht="83.25" customHeight="1" x14ac:dyDescent="0.35">
      <c r="A44" s="72" t="s">
        <v>2026</v>
      </c>
      <c r="B44" s="72" t="s">
        <v>560</v>
      </c>
      <c r="C44" s="119" t="s">
        <v>561</v>
      </c>
      <c r="D44" s="84" t="s">
        <v>1587</v>
      </c>
      <c r="E44" s="72" t="s">
        <v>2027</v>
      </c>
      <c r="F44" s="108" t="s">
        <v>2028</v>
      </c>
      <c r="G44" s="139" t="s">
        <v>2029</v>
      </c>
      <c r="H44" s="84" t="s">
        <v>2030</v>
      </c>
      <c r="I44" s="72"/>
      <c r="J44" s="24"/>
      <c r="K44" s="80" t="s">
        <v>2031</v>
      </c>
      <c r="L44" s="83"/>
      <c r="M44" s="83" t="s">
        <v>162</v>
      </c>
      <c r="N44" s="80" t="s">
        <v>409</v>
      </c>
      <c r="O44" s="84" t="s">
        <v>410</v>
      </c>
      <c r="P44" s="82"/>
      <c r="Q44" s="72" t="s">
        <v>1453</v>
      </c>
      <c r="R44" s="72" t="s">
        <v>2032</v>
      </c>
      <c r="S44" s="72" t="s">
        <v>2033</v>
      </c>
      <c r="T44" s="108" t="s">
        <v>2034</v>
      </c>
      <c r="U44" s="72" t="s">
        <v>2035</v>
      </c>
      <c r="V44" s="72" t="s">
        <v>2036</v>
      </c>
      <c r="AA44" s="42">
        <f>IF(OR(J44="Fail",ISBLANK(J44)),INDEX('Issue Code Table'!C:C,MATCH(N:N,'Issue Code Table'!A:A,0)),IF(M44="Critical",6,IF(M44="Significant",5,IF(M44="Moderate",3,2))))</f>
        <v>5</v>
      </c>
    </row>
    <row r="45" spans="1:27" ht="14.5" x14ac:dyDescent="0.35">
      <c r="A45" s="81"/>
      <c r="B45" s="290" t="s">
        <v>1585</v>
      </c>
      <c r="C45" s="81"/>
      <c r="D45" s="81"/>
      <c r="E45" s="81"/>
      <c r="F45" s="81"/>
      <c r="G45" s="81"/>
      <c r="H45" s="81"/>
      <c r="I45" s="81"/>
      <c r="J45" s="81"/>
      <c r="K45" s="81"/>
      <c r="L45" s="81"/>
      <c r="M45" s="81"/>
      <c r="N45" s="81"/>
      <c r="O45" s="81"/>
      <c r="P45" s="81"/>
      <c r="Q45" s="81"/>
      <c r="R45" s="81"/>
      <c r="S45" s="81"/>
      <c r="T45" s="81"/>
      <c r="U45" s="81"/>
      <c r="V45" s="81"/>
      <c r="AA45" s="81"/>
    </row>
    <row r="46" spans="1:27" ht="14.5" hidden="1" x14ac:dyDescent="0.35">
      <c r="A46" s="85"/>
      <c r="B46" s="85"/>
      <c r="C46" s="86"/>
      <c r="D46" s="85"/>
      <c r="E46" s="85"/>
      <c r="F46" s="85"/>
      <c r="G46" s="85"/>
      <c r="H46" s="85"/>
      <c r="I46" s="85"/>
      <c r="J46" s="85"/>
      <c r="K46" s="87"/>
      <c r="L46" s="85"/>
      <c r="M46" s="85"/>
      <c r="N46" s="85"/>
      <c r="O46" s="85"/>
      <c r="P46" s="85"/>
      <c r="Q46" s="85"/>
      <c r="R46" s="85"/>
      <c r="S46" s="85"/>
      <c r="T46" s="85"/>
    </row>
    <row r="47" spans="1:27" ht="14.5" hidden="1" x14ac:dyDescent="0.35">
      <c r="A47" s="85"/>
      <c r="B47" s="85"/>
      <c r="C47" s="86"/>
      <c r="D47" s="85"/>
      <c r="E47" s="85"/>
      <c r="F47" s="85"/>
      <c r="G47" s="85"/>
      <c r="H47" s="85"/>
      <c r="I47" s="85" t="s">
        <v>60</v>
      </c>
      <c r="J47" s="85"/>
      <c r="K47" s="87"/>
      <c r="L47" s="85"/>
      <c r="M47" s="85"/>
      <c r="N47" s="85"/>
      <c r="O47" s="85"/>
      <c r="P47" s="85"/>
      <c r="Q47" s="85"/>
      <c r="R47" s="85"/>
      <c r="S47" s="85"/>
      <c r="T47" s="85"/>
    </row>
    <row r="48" spans="1:27" ht="14.5" hidden="1" x14ac:dyDescent="0.35">
      <c r="A48" s="85"/>
      <c r="B48" s="85"/>
      <c r="C48" s="86"/>
      <c r="D48" s="85"/>
      <c r="E48" s="85"/>
      <c r="F48" s="85"/>
      <c r="G48" s="85"/>
      <c r="H48" s="85"/>
      <c r="I48" s="85" t="s">
        <v>61</v>
      </c>
      <c r="J48" s="85"/>
      <c r="K48" s="87"/>
      <c r="L48" s="85"/>
      <c r="M48" s="85"/>
      <c r="N48" s="85"/>
      <c r="O48" s="85"/>
      <c r="P48" s="85"/>
      <c r="Q48" s="85"/>
      <c r="R48" s="85"/>
      <c r="S48" s="85"/>
      <c r="T48" s="85"/>
    </row>
    <row r="49" spans="1:20" ht="14.5" hidden="1" x14ac:dyDescent="0.35">
      <c r="A49" s="85"/>
      <c r="B49" s="85"/>
      <c r="C49" s="86"/>
      <c r="D49" s="85"/>
      <c r="E49" s="85"/>
      <c r="F49" s="85"/>
      <c r="G49" s="85"/>
      <c r="H49" s="85"/>
      <c r="I49" s="85" t="s">
        <v>48</v>
      </c>
      <c r="J49" s="85"/>
      <c r="K49" s="87"/>
      <c r="L49" s="85"/>
      <c r="M49" s="85"/>
      <c r="N49" s="85"/>
      <c r="O49" s="85"/>
      <c r="P49" s="85"/>
      <c r="Q49" s="85"/>
      <c r="R49" s="85"/>
      <c r="S49" s="85"/>
      <c r="T49" s="85"/>
    </row>
    <row r="50" spans="1:20" ht="14.5" hidden="1" x14ac:dyDescent="0.35">
      <c r="A50" s="85"/>
      <c r="B50" s="85"/>
      <c r="C50" s="86"/>
      <c r="D50" s="85"/>
      <c r="E50" s="85"/>
      <c r="F50" s="85"/>
      <c r="G50" s="85"/>
      <c r="H50" s="85"/>
      <c r="I50" s="85" t="s">
        <v>632</v>
      </c>
      <c r="J50" s="85"/>
      <c r="K50" s="87"/>
      <c r="L50" s="85"/>
      <c r="M50" s="85"/>
      <c r="N50" s="85"/>
      <c r="O50" s="85"/>
      <c r="P50" s="85"/>
      <c r="Q50" s="85"/>
      <c r="R50" s="85"/>
      <c r="S50" s="85"/>
      <c r="T50" s="85"/>
    </row>
    <row r="51" spans="1:20" ht="14.5" hidden="1" x14ac:dyDescent="0.35">
      <c r="A51" s="85"/>
      <c r="B51" s="85"/>
      <c r="C51" s="86"/>
      <c r="D51" s="85"/>
      <c r="E51" s="85"/>
      <c r="F51" s="85"/>
      <c r="G51" s="85"/>
      <c r="H51" s="85"/>
      <c r="I51" s="85"/>
      <c r="J51" s="85"/>
      <c r="K51" s="87"/>
      <c r="L51" s="85"/>
      <c r="M51" s="85"/>
      <c r="N51" s="85"/>
      <c r="O51" s="85"/>
      <c r="P51" s="85"/>
      <c r="Q51" s="85"/>
      <c r="R51" s="85"/>
      <c r="S51" s="85"/>
      <c r="T51" s="85"/>
    </row>
    <row r="52" spans="1:20" ht="14.5" hidden="1" x14ac:dyDescent="0.35">
      <c r="A52" s="85"/>
      <c r="B52" s="85"/>
      <c r="C52" s="86"/>
      <c r="D52" s="85"/>
      <c r="E52" s="85"/>
      <c r="F52" s="85"/>
      <c r="G52" s="85"/>
      <c r="H52" s="85"/>
      <c r="I52" s="88" t="s">
        <v>635</v>
      </c>
      <c r="J52" s="85"/>
      <c r="K52" s="87"/>
      <c r="L52" s="85"/>
      <c r="M52" s="85"/>
      <c r="N52" s="85"/>
      <c r="O52" s="85"/>
      <c r="P52" s="85"/>
      <c r="Q52" s="85"/>
      <c r="R52" s="85"/>
      <c r="S52" s="85"/>
      <c r="T52" s="85"/>
    </row>
    <row r="53" spans="1:20" ht="14.5" hidden="1" x14ac:dyDescent="0.35">
      <c r="A53" s="85"/>
      <c r="B53" s="85"/>
      <c r="C53" s="86"/>
      <c r="D53" s="85"/>
      <c r="E53" s="85"/>
      <c r="F53" s="85"/>
      <c r="G53" s="85"/>
      <c r="H53" s="85"/>
      <c r="I53" s="47" t="s">
        <v>150</v>
      </c>
      <c r="J53" s="85"/>
      <c r="K53" s="87"/>
      <c r="L53" s="85"/>
      <c r="M53" s="85"/>
      <c r="N53" s="85"/>
      <c r="O53" s="85"/>
      <c r="P53" s="85"/>
      <c r="Q53" s="85"/>
      <c r="R53" s="85"/>
      <c r="S53" s="85"/>
      <c r="T53" s="85"/>
    </row>
    <row r="54" spans="1:20" ht="14.5" hidden="1" x14ac:dyDescent="0.35">
      <c r="A54" s="85"/>
      <c r="B54" s="85"/>
      <c r="C54" s="86"/>
      <c r="D54" s="85"/>
      <c r="E54" s="85"/>
      <c r="F54" s="85"/>
      <c r="G54" s="85"/>
      <c r="H54" s="88"/>
      <c r="I54" s="88" t="s">
        <v>162</v>
      </c>
      <c r="J54" s="85"/>
      <c r="K54" s="87"/>
      <c r="L54" s="85"/>
      <c r="M54" s="85"/>
      <c r="N54" s="85"/>
      <c r="O54" s="85"/>
      <c r="P54" s="85"/>
      <c r="Q54" s="85"/>
      <c r="R54" s="85"/>
      <c r="S54" s="85"/>
      <c r="T54" s="85"/>
    </row>
    <row r="55" spans="1:20" ht="14.5" hidden="1" x14ac:dyDescent="0.35">
      <c r="A55" s="85"/>
      <c r="B55" s="85"/>
      <c r="C55" s="86"/>
      <c r="D55" s="85"/>
      <c r="E55" s="85"/>
      <c r="F55" s="85"/>
      <c r="G55" s="85"/>
      <c r="H55" s="47"/>
      <c r="I55" s="88" t="s">
        <v>287</v>
      </c>
      <c r="J55" s="85"/>
      <c r="K55" s="87"/>
      <c r="L55" s="85"/>
      <c r="M55" s="85"/>
      <c r="N55" s="85"/>
      <c r="O55" s="85"/>
      <c r="P55" s="85"/>
      <c r="Q55" s="85"/>
      <c r="R55" s="85"/>
      <c r="S55" s="85"/>
      <c r="T55" s="85"/>
    </row>
    <row r="56" spans="1:20" ht="14.5" hidden="1" x14ac:dyDescent="0.35">
      <c r="A56" s="85"/>
      <c r="B56" s="85"/>
      <c r="C56" s="86"/>
      <c r="D56" s="85"/>
      <c r="E56" s="85"/>
      <c r="F56" s="85"/>
      <c r="G56" s="85"/>
      <c r="H56" s="88"/>
      <c r="I56" s="88" t="s">
        <v>585</v>
      </c>
      <c r="J56" s="85"/>
      <c r="K56" s="87"/>
      <c r="L56" s="85"/>
      <c r="M56" s="85"/>
      <c r="N56" s="85"/>
      <c r="O56" s="85"/>
      <c r="P56" s="85"/>
      <c r="Q56" s="85"/>
      <c r="R56" s="85"/>
      <c r="S56" s="85"/>
      <c r="T56" s="85"/>
    </row>
    <row r="57" spans="1:20" ht="12.75" hidden="1" customHeight="1" x14ac:dyDescent="0.35">
      <c r="A57" s="85"/>
      <c r="B57" s="85"/>
      <c r="C57" s="86"/>
      <c r="D57" s="85"/>
      <c r="E57" s="85"/>
      <c r="F57" s="85"/>
      <c r="G57" s="85"/>
      <c r="H57" s="88"/>
      <c r="I57" s="85"/>
      <c r="J57" s="85"/>
      <c r="K57" s="87"/>
      <c r="L57" s="87"/>
      <c r="M57" s="85"/>
      <c r="N57" s="85"/>
      <c r="O57" s="85"/>
      <c r="P57" s="85"/>
      <c r="Q57" s="85"/>
      <c r="R57" s="85"/>
      <c r="S57" s="85"/>
      <c r="T57" s="85"/>
    </row>
    <row r="58" spans="1:20" ht="12.75" hidden="1" customHeight="1" x14ac:dyDescent="0.35">
      <c r="A58" s="85"/>
      <c r="B58" s="85"/>
      <c r="C58" s="86"/>
      <c r="D58" s="85"/>
      <c r="E58" s="85"/>
      <c r="F58" s="85"/>
      <c r="G58" s="85"/>
      <c r="H58" s="88"/>
      <c r="I58" s="85"/>
      <c r="J58" s="85"/>
      <c r="K58" s="87"/>
      <c r="L58" s="87"/>
      <c r="M58" s="85"/>
      <c r="N58" s="85"/>
      <c r="O58" s="85"/>
      <c r="P58" s="85"/>
      <c r="Q58" s="85"/>
      <c r="R58" s="85"/>
      <c r="S58" s="85"/>
      <c r="T58" s="85"/>
    </row>
    <row r="59" spans="1:20" ht="12.75" hidden="1" customHeight="1" x14ac:dyDescent="0.35">
      <c r="A59" s="85"/>
      <c r="B59" s="85"/>
      <c r="C59" s="86"/>
      <c r="D59" s="85"/>
      <c r="E59" s="85"/>
      <c r="F59" s="85"/>
      <c r="G59" s="85"/>
      <c r="H59" s="85"/>
      <c r="I59" s="85"/>
      <c r="J59" s="85"/>
      <c r="K59" s="87"/>
      <c r="L59" s="87"/>
      <c r="M59" s="85"/>
      <c r="N59" s="85"/>
      <c r="O59" s="85"/>
      <c r="P59" s="85"/>
      <c r="Q59" s="85"/>
      <c r="R59" s="85"/>
      <c r="S59" s="85"/>
      <c r="T59" s="85"/>
    </row>
    <row r="60" spans="1:20" ht="12.75" hidden="1" customHeight="1" x14ac:dyDescent="0.35">
      <c r="A60" s="85"/>
      <c r="B60" s="85"/>
      <c r="C60" s="86"/>
      <c r="D60" s="85"/>
      <c r="E60" s="85"/>
      <c r="F60" s="85"/>
      <c r="G60" s="85"/>
      <c r="H60" s="85"/>
      <c r="I60" s="85"/>
      <c r="J60" s="85"/>
      <c r="K60" s="87"/>
      <c r="L60" s="87"/>
      <c r="M60" s="85"/>
      <c r="N60" s="85"/>
      <c r="O60" s="85"/>
      <c r="P60" s="85"/>
      <c r="Q60" s="85"/>
      <c r="R60" s="85"/>
      <c r="S60" s="85"/>
      <c r="T60" s="85"/>
    </row>
    <row r="61" spans="1:20" ht="12.75" hidden="1" customHeight="1" x14ac:dyDescent="0.35">
      <c r="A61" s="85"/>
      <c r="B61" s="85"/>
      <c r="C61" s="86"/>
      <c r="D61" s="85"/>
      <c r="E61" s="85"/>
      <c r="F61" s="85"/>
      <c r="G61" s="85"/>
      <c r="H61" s="85"/>
      <c r="I61" s="85"/>
      <c r="J61" s="85"/>
      <c r="K61" s="87"/>
      <c r="L61" s="87"/>
      <c r="M61" s="85"/>
      <c r="N61" s="85"/>
      <c r="O61" s="85"/>
      <c r="P61" s="85"/>
      <c r="Q61" s="85"/>
      <c r="R61" s="85"/>
      <c r="S61" s="85"/>
      <c r="T61" s="85"/>
    </row>
    <row r="62" spans="1:20" ht="12.75" hidden="1" customHeight="1" x14ac:dyDescent="0.35">
      <c r="A62" s="85"/>
      <c r="B62" s="85"/>
      <c r="C62" s="86"/>
      <c r="D62" s="85"/>
      <c r="E62" s="85"/>
      <c r="F62" s="85"/>
      <c r="G62" s="85"/>
      <c r="H62" s="85"/>
      <c r="I62" s="85"/>
      <c r="J62" s="85"/>
      <c r="K62" s="87"/>
      <c r="L62" s="87"/>
      <c r="M62" s="85"/>
      <c r="N62" s="85"/>
      <c r="O62" s="85"/>
      <c r="P62" s="85"/>
      <c r="Q62" s="85"/>
      <c r="R62" s="85"/>
      <c r="S62" s="85"/>
      <c r="T62" s="85"/>
    </row>
    <row r="63" spans="1:20" ht="12.75" hidden="1" customHeight="1" x14ac:dyDescent="0.35"/>
  </sheetData>
  <protectedRanges>
    <protectedRange password="E1A2" sqref="AA3:AA44" name="Range1_1_1"/>
    <protectedRange password="E1A2" sqref="N2:O2" name="Range1_5"/>
    <protectedRange password="E1A2" sqref="O32:O34" name="Range1_3"/>
    <protectedRange password="E1A2" sqref="U2" name="Range1_1_2"/>
    <protectedRange password="E1A2" sqref="O24 O22 O20" name="Range1_1_3_60_1_1"/>
    <protectedRange password="E1A2" sqref="O26" name="Range1_1_3_60_1_1_2"/>
    <protectedRange password="E1A2" sqref="N10:O10" name="Range1_2_1"/>
  </protectedRanges>
  <autoFilter ref="A2:AA45" xr:uid="{FDF9A560-AA7A-456B-B478-8DBED1BCF4A5}"/>
  <phoneticPr fontId="17" type="noConversion"/>
  <conditionalFormatting sqref="J3:J44">
    <cfRule type="cellIs" dxfId="57" priority="42" operator="equal">
      <formula>"Fail"</formula>
    </cfRule>
    <cfRule type="cellIs" dxfId="56" priority="43" operator="equal">
      <formula>"Pass"</formula>
    </cfRule>
    <cfRule type="cellIs" dxfId="55" priority="44" operator="equal">
      <formula>"Info"</formula>
    </cfRule>
  </conditionalFormatting>
  <conditionalFormatting sqref="N3:N44">
    <cfRule type="expression" dxfId="54" priority="38" stopIfTrue="1">
      <formula>ISERROR(AA3)</formula>
    </cfRule>
  </conditionalFormatting>
  <conditionalFormatting sqref="O23">
    <cfRule type="expression" dxfId="53" priority="23" stopIfTrue="1">
      <formula>ISERROR(AC23)</formula>
    </cfRule>
  </conditionalFormatting>
  <conditionalFormatting sqref="O21">
    <cfRule type="expression" dxfId="52" priority="19" stopIfTrue="1">
      <formula>ISERROR(AC21)</formula>
    </cfRule>
  </conditionalFormatting>
  <dataValidations count="2">
    <dataValidation type="list" allowBlank="1" showInputMessage="1" showErrorMessage="1" sqref="J3:J44" xr:uid="{33C4FD2B-3CF6-4217-9B54-04DDA0440F42}">
      <formula1>$I$47:$I$50</formula1>
    </dataValidation>
    <dataValidation type="list" allowBlank="1" showInputMessage="1" showErrorMessage="1" sqref="A45:XFD65 M3:M44" xr:uid="{B085710A-5B57-41DE-9FA0-E3B6728FD0CA}">
      <formula1>$I$53:$I$56</formula1>
    </dataValidation>
  </dataValidations>
  <pageMargins left="0.7" right="0.7" top="0.75" bottom="0.75" header="0.3" footer="0.3"/>
  <pageSetup orientation="portrait" r:id="rId1"/>
  <headerFooter alignWithMargins="0"/>
  <rowBreaks count="1" manualBreakCount="1">
    <brk id="3"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A95B1-3867-4F78-ABBF-53B550BDC024}">
  <sheetPr>
    <tabColor theme="4" tint="-0.249977111117893"/>
  </sheetPr>
  <dimension ref="A1:AA49"/>
  <sheetViews>
    <sheetView zoomScale="90" zoomScaleNormal="90" workbookViewId="0">
      <pane ySplit="2" topLeftCell="A15" activePane="bottomLeft" state="frozen"/>
      <selection activeCell="O1" sqref="O1"/>
      <selection pane="bottomLeft" activeCell="T19" sqref="T19"/>
    </sheetView>
  </sheetViews>
  <sheetFormatPr defaultColWidth="11.453125" defaultRowHeight="12.75" customHeight="1" x14ac:dyDescent="0.35"/>
  <cols>
    <col min="1" max="1" width="15.1796875" style="38" customWidth="1"/>
    <col min="2" max="2" width="8" style="38" customWidth="1"/>
    <col min="3" max="3" width="14.453125" style="48" customWidth="1"/>
    <col min="4" max="4" width="13.26953125" style="38" customWidth="1"/>
    <col min="5" max="5" width="29.453125" style="38" customWidth="1"/>
    <col min="6" max="6" width="28.7265625" style="38" customWidth="1"/>
    <col min="7" max="7" width="49" style="38" customWidth="1"/>
    <col min="8" max="8" width="27.453125" style="38" customWidth="1"/>
    <col min="9" max="9" width="18.453125" style="38" customWidth="1"/>
    <col min="10" max="10" width="10.26953125" style="38" customWidth="1"/>
    <col min="11" max="11" width="25.7265625" style="49" hidden="1" customWidth="1"/>
    <col min="12" max="12" width="16.7265625" style="49" customWidth="1"/>
    <col min="13" max="13" width="18.54296875" style="38" customWidth="1"/>
    <col min="14" max="14" width="16" style="38" customWidth="1"/>
    <col min="15" max="15" width="73.54296875" style="38" customWidth="1"/>
    <col min="16" max="16" width="3.7265625" style="38" customWidth="1"/>
    <col min="17" max="17" width="14.7265625" style="38" customWidth="1"/>
    <col min="18" max="18" width="12.26953125" style="38" customWidth="1"/>
    <col min="19" max="19" width="43.7265625" style="38" customWidth="1"/>
    <col min="20" max="20" width="44" style="38" customWidth="1"/>
    <col min="21" max="21" width="60.1796875" style="38" hidden="1" customWidth="1"/>
    <col min="22" max="22" width="38.7265625" style="38" hidden="1" customWidth="1"/>
    <col min="23" max="25" width="11.453125" style="38"/>
    <col min="27" max="27" width="20" style="50" hidden="1" customWidth="1"/>
    <col min="28" max="16384" width="11.453125" style="38"/>
  </cols>
  <sheetData>
    <row r="1" spans="1:27" s="1" customFormat="1" ht="14.5" x14ac:dyDescent="0.35">
      <c r="A1" s="248" t="s">
        <v>59</v>
      </c>
      <c r="B1" s="276"/>
      <c r="C1" s="276"/>
      <c r="D1" s="249"/>
      <c r="E1" s="249"/>
      <c r="F1" s="249"/>
      <c r="G1" s="249"/>
      <c r="H1" s="249"/>
      <c r="I1" s="249"/>
      <c r="J1" s="249"/>
      <c r="K1" s="249"/>
      <c r="L1" s="277"/>
      <c r="M1" s="278"/>
      <c r="N1" s="278"/>
      <c r="O1" s="278"/>
      <c r="P1" s="291"/>
      <c r="Q1" s="278"/>
      <c r="R1" s="278"/>
      <c r="S1" s="278"/>
      <c r="T1" s="278"/>
      <c r="U1" s="278"/>
      <c r="V1" s="278"/>
      <c r="AA1" s="249"/>
    </row>
    <row r="2" spans="1:27" ht="42.75" customHeight="1" x14ac:dyDescent="0.35">
      <c r="A2" s="279" t="s">
        <v>122</v>
      </c>
      <c r="B2" s="279" t="s">
        <v>123</v>
      </c>
      <c r="C2" s="292" t="s">
        <v>124</v>
      </c>
      <c r="D2" s="279" t="s">
        <v>125</v>
      </c>
      <c r="E2" s="279" t="s">
        <v>126</v>
      </c>
      <c r="F2" s="279" t="s">
        <v>127</v>
      </c>
      <c r="G2" s="279" t="s">
        <v>128</v>
      </c>
      <c r="H2" s="279" t="s">
        <v>129</v>
      </c>
      <c r="I2" s="279" t="s">
        <v>130</v>
      </c>
      <c r="J2" s="279" t="s">
        <v>131</v>
      </c>
      <c r="K2" s="281" t="s">
        <v>132</v>
      </c>
      <c r="L2" s="279" t="s">
        <v>133</v>
      </c>
      <c r="M2" s="279" t="s">
        <v>134</v>
      </c>
      <c r="N2" s="39" t="s">
        <v>135</v>
      </c>
      <c r="O2" s="39" t="s">
        <v>636</v>
      </c>
      <c r="P2" s="82"/>
      <c r="Q2" s="293" t="s">
        <v>637</v>
      </c>
      <c r="R2" s="283" t="s">
        <v>638</v>
      </c>
      <c r="S2" s="283" t="s">
        <v>639</v>
      </c>
      <c r="T2" s="283" t="s">
        <v>138</v>
      </c>
      <c r="U2" s="111" t="s">
        <v>640</v>
      </c>
      <c r="V2" s="153" t="s">
        <v>641</v>
      </c>
      <c r="AA2" s="294" t="s">
        <v>139</v>
      </c>
    </row>
    <row r="3" spans="1:27" ht="83.25" customHeight="1" x14ac:dyDescent="0.35">
      <c r="A3" s="72" t="s">
        <v>2037</v>
      </c>
      <c r="B3" s="72" t="s">
        <v>2038</v>
      </c>
      <c r="C3" s="119" t="s">
        <v>2039</v>
      </c>
      <c r="D3" s="162" t="s">
        <v>634</v>
      </c>
      <c r="E3" s="108" t="s">
        <v>2040</v>
      </c>
      <c r="F3" s="108" t="s">
        <v>2041</v>
      </c>
      <c r="G3" s="108" t="s">
        <v>2042</v>
      </c>
      <c r="H3" s="72" t="s">
        <v>2043</v>
      </c>
      <c r="I3" s="72"/>
      <c r="J3" s="24"/>
      <c r="K3" s="72" t="s">
        <v>2044</v>
      </c>
      <c r="L3" s="80"/>
      <c r="M3" s="71" t="s">
        <v>162</v>
      </c>
      <c r="N3" s="80" t="s">
        <v>690</v>
      </c>
      <c r="O3" s="80" t="s">
        <v>691</v>
      </c>
      <c r="P3" s="82"/>
      <c r="Q3" s="72" t="s">
        <v>1595</v>
      </c>
      <c r="R3" s="80" t="s">
        <v>650</v>
      </c>
      <c r="S3" s="108" t="s">
        <v>1797</v>
      </c>
      <c r="T3" s="108" t="s">
        <v>2045</v>
      </c>
      <c r="U3" s="108" t="s">
        <v>2046</v>
      </c>
      <c r="V3" s="72" t="s">
        <v>2047</v>
      </c>
      <c r="AA3" s="42">
        <f>IF(OR(J3="Fail",ISBLANK(J3)),INDEX('Issue Code Table'!C:C,MATCH(N:N,'Issue Code Table'!A:A,0)),IF(M3="Critical",6,IF(M3="Significant",5,IF(M3="Moderate",3,2))))</f>
        <v>5</v>
      </c>
    </row>
    <row r="4" spans="1:27" ht="73.5" customHeight="1" x14ac:dyDescent="0.35">
      <c r="A4" s="72" t="s">
        <v>2048</v>
      </c>
      <c r="B4" s="72" t="s">
        <v>2049</v>
      </c>
      <c r="C4" s="119" t="s">
        <v>2050</v>
      </c>
      <c r="D4" s="84" t="s">
        <v>633</v>
      </c>
      <c r="E4" s="108" t="s">
        <v>2051</v>
      </c>
      <c r="F4" s="108" t="s">
        <v>2052</v>
      </c>
      <c r="G4" s="108" t="s">
        <v>2053</v>
      </c>
      <c r="H4" s="72" t="s">
        <v>2054</v>
      </c>
      <c r="I4" s="72"/>
      <c r="J4" s="24"/>
      <c r="K4" s="72" t="s">
        <v>2055</v>
      </c>
      <c r="L4" s="80"/>
      <c r="M4" s="71" t="s">
        <v>162</v>
      </c>
      <c r="N4" s="80" t="s">
        <v>257</v>
      </c>
      <c r="O4" s="80" t="s">
        <v>2056</v>
      </c>
      <c r="P4" s="82"/>
      <c r="Q4" s="72" t="s">
        <v>1595</v>
      </c>
      <c r="R4" s="80" t="s">
        <v>716</v>
      </c>
      <c r="S4" s="108" t="s">
        <v>2057</v>
      </c>
      <c r="T4" s="108" t="s">
        <v>2058</v>
      </c>
      <c r="U4" s="108" t="s">
        <v>2059</v>
      </c>
      <c r="V4" s="72" t="s">
        <v>2060</v>
      </c>
      <c r="AA4" s="42">
        <f>IF(OR(J4="Fail",ISBLANK(J4)),INDEX('Issue Code Table'!C:C,MATCH(N:N,'Issue Code Table'!A:A,0)),IF(M4="Critical",6,IF(M4="Significant",5,IF(M4="Moderate",3,2))))</f>
        <v>6</v>
      </c>
    </row>
    <row r="5" spans="1:27" ht="71.25" customHeight="1" x14ac:dyDescent="0.35">
      <c r="A5" s="72" t="s">
        <v>2061</v>
      </c>
      <c r="B5" s="72" t="s">
        <v>374</v>
      </c>
      <c r="C5" s="119" t="s">
        <v>375</v>
      </c>
      <c r="D5" s="84" t="s">
        <v>634</v>
      </c>
      <c r="E5" s="108" t="s">
        <v>2062</v>
      </c>
      <c r="F5" s="108" t="s">
        <v>2063</v>
      </c>
      <c r="G5" s="108" t="s">
        <v>2064</v>
      </c>
      <c r="H5" s="72" t="s">
        <v>2065</v>
      </c>
      <c r="I5" s="72"/>
      <c r="J5" s="24"/>
      <c r="K5" s="72" t="s">
        <v>2066</v>
      </c>
      <c r="L5" s="80"/>
      <c r="M5" s="71" t="s">
        <v>162</v>
      </c>
      <c r="N5" s="80" t="s">
        <v>690</v>
      </c>
      <c r="O5" s="80" t="s">
        <v>691</v>
      </c>
      <c r="P5" s="82"/>
      <c r="Q5" s="72" t="s">
        <v>1595</v>
      </c>
      <c r="R5" s="80" t="s">
        <v>764</v>
      </c>
      <c r="S5" s="108" t="s">
        <v>2067</v>
      </c>
      <c r="T5" s="108" t="s">
        <v>2068</v>
      </c>
      <c r="U5" s="108" t="s">
        <v>2069</v>
      </c>
      <c r="V5" s="72" t="s">
        <v>2070</v>
      </c>
      <c r="AA5" s="42">
        <f>IF(OR(J5="Fail",ISBLANK(J5)),INDEX('Issue Code Table'!C:C,MATCH(N:N,'Issue Code Table'!A:A,0)),IF(M5="Critical",6,IF(M5="Significant",5,IF(M5="Moderate",3,2))))</f>
        <v>5</v>
      </c>
    </row>
    <row r="6" spans="1:27" ht="61.5" customHeight="1" x14ac:dyDescent="0.35">
      <c r="A6" s="72" t="s">
        <v>2071</v>
      </c>
      <c r="B6" s="72" t="s">
        <v>967</v>
      </c>
      <c r="C6" s="119" t="s">
        <v>968</v>
      </c>
      <c r="D6" s="84" t="s">
        <v>634</v>
      </c>
      <c r="E6" s="108" t="s">
        <v>2072</v>
      </c>
      <c r="F6" s="108" t="s">
        <v>2073</v>
      </c>
      <c r="G6" s="108" t="s">
        <v>2074</v>
      </c>
      <c r="H6" s="72" t="s">
        <v>2075</v>
      </c>
      <c r="I6" s="72"/>
      <c r="J6" s="24"/>
      <c r="K6" s="72" t="s">
        <v>2076</v>
      </c>
      <c r="L6" s="80"/>
      <c r="M6" s="71" t="s">
        <v>585</v>
      </c>
      <c r="N6" s="80" t="s">
        <v>975</v>
      </c>
      <c r="O6" s="80" t="s">
        <v>976</v>
      </c>
      <c r="P6" s="82"/>
      <c r="Q6" s="72" t="s">
        <v>1421</v>
      </c>
      <c r="R6" s="80" t="s">
        <v>1422</v>
      </c>
      <c r="S6" s="108" t="s">
        <v>1743</v>
      </c>
      <c r="T6" s="108" t="s">
        <v>2077</v>
      </c>
      <c r="U6" s="108" t="s">
        <v>2078</v>
      </c>
      <c r="V6" s="72"/>
      <c r="AA6" s="42" t="e">
        <f>IF(OR(J6="Fail",ISBLANK(J6)),INDEX('Issue Code Table'!C:C,MATCH(N:N,'Issue Code Table'!A:A,0)),IF(M6="Critical",6,IF(M6="Significant",5,IF(M6="Moderate",3,2))))</f>
        <v>#N/A</v>
      </c>
    </row>
    <row r="7" spans="1:27" ht="66" customHeight="1" x14ac:dyDescent="0.35">
      <c r="A7" s="72" t="s">
        <v>2079</v>
      </c>
      <c r="B7" s="72" t="s">
        <v>967</v>
      </c>
      <c r="C7" s="40" t="s">
        <v>968</v>
      </c>
      <c r="D7" s="162" t="s">
        <v>633</v>
      </c>
      <c r="E7" s="108" t="s">
        <v>2080</v>
      </c>
      <c r="F7" s="108" t="s">
        <v>2081</v>
      </c>
      <c r="G7" s="108" t="s">
        <v>2082</v>
      </c>
      <c r="H7" s="72" t="s">
        <v>2083</v>
      </c>
      <c r="I7" s="72"/>
      <c r="J7" s="24"/>
      <c r="K7" s="72" t="s">
        <v>2084</v>
      </c>
      <c r="L7" s="112"/>
      <c r="M7" s="71" t="s">
        <v>585</v>
      </c>
      <c r="N7" s="80" t="s">
        <v>2085</v>
      </c>
      <c r="O7" s="80" t="s">
        <v>2086</v>
      </c>
      <c r="P7" s="82"/>
      <c r="Q7" s="72" t="s">
        <v>1421</v>
      </c>
      <c r="R7" s="80" t="s">
        <v>1433</v>
      </c>
      <c r="S7" s="108" t="s">
        <v>2087</v>
      </c>
      <c r="T7" s="108" t="s">
        <v>2088</v>
      </c>
      <c r="U7" s="108" t="s">
        <v>2089</v>
      </c>
      <c r="V7" s="72"/>
      <c r="AA7" s="42">
        <f>IF(OR(J7="Fail",ISBLANK(J7)),INDEX('Issue Code Table'!C:C,MATCH(N:N,'Issue Code Table'!A:A,0)),IF(M7="Critical",6,IF(M7="Significant",5,IF(M7="Moderate",3,2))))</f>
        <v>2</v>
      </c>
    </row>
    <row r="8" spans="1:27" ht="65.25" customHeight="1" x14ac:dyDescent="0.35">
      <c r="A8" s="72" t="s">
        <v>2090</v>
      </c>
      <c r="B8" s="41" t="s">
        <v>452</v>
      </c>
      <c r="C8" s="173" t="s">
        <v>453</v>
      </c>
      <c r="D8" s="84" t="s">
        <v>634</v>
      </c>
      <c r="E8" s="108" t="s">
        <v>1136</v>
      </c>
      <c r="F8" s="108" t="s">
        <v>1888</v>
      </c>
      <c r="G8" s="108" t="s">
        <v>2091</v>
      </c>
      <c r="H8" s="72" t="s">
        <v>2092</v>
      </c>
      <c r="I8" s="72"/>
      <c r="J8" s="24"/>
      <c r="K8" s="72" t="s">
        <v>2093</v>
      </c>
      <c r="L8" s="80"/>
      <c r="M8" s="116" t="s">
        <v>287</v>
      </c>
      <c r="N8" s="80" t="s">
        <v>607</v>
      </c>
      <c r="O8" s="80" t="s">
        <v>608</v>
      </c>
      <c r="P8" s="82"/>
      <c r="Q8" s="72" t="s">
        <v>1421</v>
      </c>
      <c r="R8" s="83" t="s">
        <v>1443</v>
      </c>
      <c r="S8" s="108" t="s">
        <v>1893</v>
      </c>
      <c r="T8" s="108" t="s">
        <v>2094</v>
      </c>
      <c r="U8" s="108" t="s">
        <v>2095</v>
      </c>
      <c r="V8" s="72"/>
      <c r="AA8" s="42">
        <f>IF(OR(J8="Fail",ISBLANK(J8)),INDEX('Issue Code Table'!C:C,MATCH(N:N,'Issue Code Table'!A:A,0)),IF(M8="Critical",6,IF(M8="Significant",5,IF(M8="Moderate",3,2))))</f>
        <v>3</v>
      </c>
    </row>
    <row r="9" spans="1:27" ht="58.5" customHeight="1" x14ac:dyDescent="0.35">
      <c r="A9" s="72" t="s">
        <v>2096</v>
      </c>
      <c r="B9" s="41" t="s">
        <v>452</v>
      </c>
      <c r="C9" s="173" t="s">
        <v>453</v>
      </c>
      <c r="D9" s="162" t="s">
        <v>634</v>
      </c>
      <c r="E9" s="108" t="s">
        <v>2097</v>
      </c>
      <c r="F9" s="108" t="s">
        <v>2098</v>
      </c>
      <c r="G9" s="108" t="s">
        <v>2099</v>
      </c>
      <c r="H9" s="72" t="s">
        <v>2100</v>
      </c>
      <c r="I9" s="72"/>
      <c r="J9" s="24"/>
      <c r="K9" s="72" t="s">
        <v>2101</v>
      </c>
      <c r="L9" s="80"/>
      <c r="M9" s="116" t="s">
        <v>287</v>
      </c>
      <c r="N9" s="80" t="s">
        <v>607</v>
      </c>
      <c r="O9" s="80" t="s">
        <v>608</v>
      </c>
      <c r="P9" s="82"/>
      <c r="Q9" s="72" t="s">
        <v>1421</v>
      </c>
      <c r="R9" s="83" t="s">
        <v>1772</v>
      </c>
      <c r="S9" s="108" t="s">
        <v>2102</v>
      </c>
      <c r="T9" s="108" t="s">
        <v>2103</v>
      </c>
      <c r="U9" s="108" t="s">
        <v>2104</v>
      </c>
      <c r="V9" s="72"/>
      <c r="AA9" s="42">
        <f>IF(OR(J9="Fail",ISBLANK(J9)),INDEX('Issue Code Table'!C:C,MATCH(N:N,'Issue Code Table'!A:A,0)),IF(M9="Critical",6,IF(M9="Significant",5,IF(M9="Moderate",3,2))))</f>
        <v>3</v>
      </c>
    </row>
    <row r="10" spans="1:27" ht="62.25" customHeight="1" x14ac:dyDescent="0.35">
      <c r="A10" s="72" t="s">
        <v>2105</v>
      </c>
      <c r="B10" s="72" t="s">
        <v>374</v>
      </c>
      <c r="C10" s="119" t="s">
        <v>375</v>
      </c>
      <c r="D10" s="162" t="s">
        <v>633</v>
      </c>
      <c r="E10" s="108" t="s">
        <v>2106</v>
      </c>
      <c r="F10" s="108" t="s">
        <v>1813</v>
      </c>
      <c r="G10" s="108" t="s">
        <v>2107</v>
      </c>
      <c r="H10" s="72" t="s">
        <v>2108</v>
      </c>
      <c r="I10" s="72"/>
      <c r="J10" s="24"/>
      <c r="K10" s="72" t="s">
        <v>2109</v>
      </c>
      <c r="L10" s="83"/>
      <c r="M10" s="71" t="s">
        <v>162</v>
      </c>
      <c r="N10" s="80" t="s">
        <v>714</v>
      </c>
      <c r="O10" s="80" t="s">
        <v>715</v>
      </c>
      <c r="P10" s="82"/>
      <c r="Q10" s="72" t="s">
        <v>1421</v>
      </c>
      <c r="R10" s="83" t="s">
        <v>1784</v>
      </c>
      <c r="S10" s="108" t="s">
        <v>729</v>
      </c>
      <c r="T10" s="108" t="s">
        <v>2110</v>
      </c>
      <c r="U10" s="108" t="s">
        <v>2111</v>
      </c>
      <c r="V10" s="72" t="s">
        <v>2112</v>
      </c>
      <c r="AA10" s="42">
        <f>IF(OR(J10="Fail",ISBLANK(J10)),INDEX('Issue Code Table'!C:C,MATCH(N:N,'Issue Code Table'!A:A,0)),IF(M10="Critical",6,IF(M10="Significant",5,IF(M10="Moderate",3,2))))</f>
        <v>6</v>
      </c>
    </row>
    <row r="11" spans="1:27" ht="66.75" customHeight="1" x14ac:dyDescent="0.35">
      <c r="A11" s="72" t="s">
        <v>2113</v>
      </c>
      <c r="B11" s="125" t="s">
        <v>209</v>
      </c>
      <c r="C11" s="126" t="s">
        <v>2114</v>
      </c>
      <c r="D11" s="162" t="s">
        <v>633</v>
      </c>
      <c r="E11" s="108" t="s">
        <v>2115</v>
      </c>
      <c r="F11" s="108" t="s">
        <v>2116</v>
      </c>
      <c r="G11" s="108" t="s">
        <v>2117</v>
      </c>
      <c r="H11" s="72" t="s">
        <v>2118</v>
      </c>
      <c r="I11" s="72"/>
      <c r="J11" s="24"/>
      <c r="K11" s="72" t="s">
        <v>2119</v>
      </c>
      <c r="L11" s="80" t="s">
        <v>2120</v>
      </c>
      <c r="M11" s="71" t="s">
        <v>162</v>
      </c>
      <c r="N11" s="80" t="s">
        <v>1593</v>
      </c>
      <c r="O11" s="80" t="s">
        <v>1594</v>
      </c>
      <c r="P11" s="82"/>
      <c r="Q11" s="72" t="s">
        <v>1375</v>
      </c>
      <c r="R11" s="83" t="s">
        <v>1845</v>
      </c>
      <c r="S11" s="108" t="s">
        <v>2121</v>
      </c>
      <c r="T11" s="108" t="s">
        <v>2122</v>
      </c>
      <c r="U11" s="108" t="s">
        <v>2123</v>
      </c>
      <c r="V11" s="72" t="s">
        <v>2124</v>
      </c>
      <c r="AA11" s="42">
        <f>IF(OR(J11="Fail",ISBLANK(J11)),INDEX('Issue Code Table'!C:C,MATCH(N:N,'Issue Code Table'!A:A,0)),IF(M11="Critical",6,IF(M11="Significant",5,IF(M11="Moderate",3,2))))</f>
        <v>6</v>
      </c>
    </row>
    <row r="12" spans="1:27" ht="66.75" customHeight="1" x14ac:dyDescent="0.35">
      <c r="A12" s="72" t="s">
        <v>2125</v>
      </c>
      <c r="B12" s="72" t="s">
        <v>239</v>
      </c>
      <c r="C12" s="119" t="s">
        <v>240</v>
      </c>
      <c r="D12" s="162" t="s">
        <v>633</v>
      </c>
      <c r="E12" s="108" t="s">
        <v>2126</v>
      </c>
      <c r="F12" s="108" t="s">
        <v>2127</v>
      </c>
      <c r="G12" s="108" t="s">
        <v>2128</v>
      </c>
      <c r="H12" s="72" t="s">
        <v>2129</v>
      </c>
      <c r="I12" s="72"/>
      <c r="J12" s="24"/>
      <c r="K12" s="72" t="s">
        <v>2130</v>
      </c>
      <c r="L12" s="80" t="s">
        <v>2131</v>
      </c>
      <c r="M12" s="71" t="s">
        <v>162</v>
      </c>
      <c r="N12" s="80" t="s">
        <v>246</v>
      </c>
      <c r="O12" s="80" t="s">
        <v>247</v>
      </c>
      <c r="P12" s="82"/>
      <c r="Q12" s="72" t="s">
        <v>1375</v>
      </c>
      <c r="R12" s="83" t="s">
        <v>1856</v>
      </c>
      <c r="S12" s="108" t="s">
        <v>2132</v>
      </c>
      <c r="T12" s="108" t="s">
        <v>2133</v>
      </c>
      <c r="U12" s="108" t="s">
        <v>2134</v>
      </c>
      <c r="V12" s="72" t="s">
        <v>2135</v>
      </c>
      <c r="AA12" s="42">
        <f>IF(OR(J12="Fail",ISBLANK(J12)),INDEX('Issue Code Table'!C:C,MATCH(N:N,'Issue Code Table'!A:A,0)),IF(M12="Critical",6,IF(M12="Significant",5,IF(M12="Moderate",3,2))))</f>
        <v>5</v>
      </c>
    </row>
    <row r="13" spans="1:27" ht="61.5" customHeight="1" x14ac:dyDescent="0.35">
      <c r="A13" s="72" t="s">
        <v>2136</v>
      </c>
      <c r="B13" s="72" t="s">
        <v>374</v>
      </c>
      <c r="C13" s="119" t="s">
        <v>375</v>
      </c>
      <c r="D13" s="162" t="s">
        <v>633</v>
      </c>
      <c r="E13" s="108" t="s">
        <v>2137</v>
      </c>
      <c r="F13" s="108" t="s">
        <v>1841</v>
      </c>
      <c r="G13" s="108" t="s">
        <v>2138</v>
      </c>
      <c r="H13" s="84" t="s">
        <v>1843</v>
      </c>
      <c r="I13" s="84"/>
      <c r="J13" s="24"/>
      <c r="K13" s="84" t="s">
        <v>1844</v>
      </c>
      <c r="L13" s="80"/>
      <c r="M13" s="80" t="s">
        <v>162</v>
      </c>
      <c r="N13" s="109" t="s">
        <v>864</v>
      </c>
      <c r="O13" s="110" t="s">
        <v>865</v>
      </c>
      <c r="P13" s="82"/>
      <c r="Q13" s="72" t="s">
        <v>1386</v>
      </c>
      <c r="R13" s="83" t="s">
        <v>1883</v>
      </c>
      <c r="S13" s="108" t="s">
        <v>1846</v>
      </c>
      <c r="T13" s="108" t="s">
        <v>2139</v>
      </c>
      <c r="U13" s="108" t="s">
        <v>2140</v>
      </c>
      <c r="V13" s="72" t="s">
        <v>1849</v>
      </c>
      <c r="AA13" s="42">
        <f>IF(OR(J13="Fail",ISBLANK(J13)),INDEX('Issue Code Table'!C:C,MATCH(N:N,'Issue Code Table'!A:A,0)),IF(M13="Critical",6,IF(M13="Significant",5,IF(M13="Moderate",3,2))))</f>
        <v>6</v>
      </c>
    </row>
    <row r="14" spans="1:27" ht="103.5" customHeight="1" x14ac:dyDescent="0.35">
      <c r="A14" s="72" t="s">
        <v>2141</v>
      </c>
      <c r="B14" s="125" t="s">
        <v>209</v>
      </c>
      <c r="C14" s="126" t="s">
        <v>2114</v>
      </c>
      <c r="D14" s="84" t="s">
        <v>634</v>
      </c>
      <c r="E14" s="108" t="s">
        <v>2142</v>
      </c>
      <c r="F14" s="108" t="s">
        <v>2143</v>
      </c>
      <c r="G14" s="108" t="s">
        <v>2144</v>
      </c>
      <c r="H14" s="84" t="s">
        <v>2145</v>
      </c>
      <c r="I14" s="84"/>
      <c r="J14" s="24"/>
      <c r="K14" s="84" t="s">
        <v>2146</v>
      </c>
      <c r="L14" s="80"/>
      <c r="M14" s="71" t="s">
        <v>162</v>
      </c>
      <c r="N14" s="80" t="s">
        <v>714</v>
      </c>
      <c r="O14" s="80" t="s">
        <v>715</v>
      </c>
      <c r="P14" s="82"/>
      <c r="Q14" s="72" t="s">
        <v>1399</v>
      </c>
      <c r="R14" s="83" t="s">
        <v>1906</v>
      </c>
      <c r="S14" s="108" t="s">
        <v>2147</v>
      </c>
      <c r="T14" s="108" t="s">
        <v>2148</v>
      </c>
      <c r="U14" s="108" t="s">
        <v>2149</v>
      </c>
      <c r="V14" s="72" t="s">
        <v>2150</v>
      </c>
      <c r="AA14" s="42">
        <f>IF(OR(J14="Fail",ISBLANK(J14)),INDEX('Issue Code Table'!C:C,MATCH(N:N,'Issue Code Table'!A:A,0)),IF(M14="Critical",6,IF(M14="Significant",5,IF(M14="Moderate",3,2))))</f>
        <v>6</v>
      </c>
    </row>
    <row r="15" spans="1:27" ht="111" customHeight="1" x14ac:dyDescent="0.35">
      <c r="A15" s="72" t="s">
        <v>2151</v>
      </c>
      <c r="B15" s="72" t="s">
        <v>903</v>
      </c>
      <c r="C15" s="119" t="s">
        <v>904</v>
      </c>
      <c r="D15" s="84" t="s">
        <v>634</v>
      </c>
      <c r="E15" s="108" t="s">
        <v>2152</v>
      </c>
      <c r="F15" s="108" t="s">
        <v>2153</v>
      </c>
      <c r="G15" s="108" t="s">
        <v>2154</v>
      </c>
      <c r="H15" s="84" t="s">
        <v>2155</v>
      </c>
      <c r="I15" s="84"/>
      <c r="J15" s="24"/>
      <c r="K15" s="84" t="s">
        <v>2156</v>
      </c>
      <c r="L15" s="80"/>
      <c r="M15" s="71" t="s">
        <v>162</v>
      </c>
      <c r="N15" s="80" t="s">
        <v>910</v>
      </c>
      <c r="O15" s="80" t="s">
        <v>911</v>
      </c>
      <c r="P15" s="82"/>
      <c r="Q15" s="72" t="s">
        <v>1399</v>
      </c>
      <c r="R15" s="83" t="s">
        <v>1916</v>
      </c>
      <c r="S15" s="108" t="s">
        <v>2157</v>
      </c>
      <c r="T15" s="108" t="s">
        <v>2158</v>
      </c>
      <c r="U15" s="108" t="s">
        <v>2159</v>
      </c>
      <c r="V15" s="72" t="s">
        <v>2160</v>
      </c>
      <c r="AA15" s="42">
        <f>IF(OR(J15="Fail",ISBLANK(J15)),INDEX('Issue Code Table'!C:C,MATCH(N:N,'Issue Code Table'!A:A,0)),IF(M15="Critical",6,IF(M15="Significant",5,IF(M15="Moderate",3,2))))</f>
        <v>5</v>
      </c>
    </row>
    <row r="16" spans="1:27" ht="102.75" customHeight="1" x14ac:dyDescent="0.35">
      <c r="A16" s="72" t="s">
        <v>2161</v>
      </c>
      <c r="B16" s="72" t="s">
        <v>903</v>
      </c>
      <c r="C16" s="119" t="s">
        <v>904</v>
      </c>
      <c r="D16" s="84" t="s">
        <v>634</v>
      </c>
      <c r="E16" s="108" t="s">
        <v>2162</v>
      </c>
      <c r="F16" s="108" t="s">
        <v>2163</v>
      </c>
      <c r="G16" s="108" t="s">
        <v>2164</v>
      </c>
      <c r="H16" s="72" t="s">
        <v>2165</v>
      </c>
      <c r="I16" s="72"/>
      <c r="J16" s="24"/>
      <c r="K16" s="72" t="s">
        <v>2166</v>
      </c>
      <c r="L16" s="83"/>
      <c r="M16" s="71" t="s">
        <v>162</v>
      </c>
      <c r="N16" s="80" t="s">
        <v>910</v>
      </c>
      <c r="O16" s="80" t="s">
        <v>911</v>
      </c>
      <c r="P16" s="82"/>
      <c r="Q16" s="72" t="s">
        <v>1399</v>
      </c>
      <c r="R16" s="83" t="s">
        <v>1927</v>
      </c>
      <c r="S16" s="108" t="s">
        <v>2167</v>
      </c>
      <c r="T16" s="108" t="s">
        <v>2168</v>
      </c>
      <c r="U16" s="108" t="s">
        <v>2169</v>
      </c>
      <c r="V16" s="72" t="s">
        <v>2170</v>
      </c>
      <c r="AA16" s="42">
        <f>IF(OR(J16="Fail",ISBLANK(J16)),INDEX('Issue Code Table'!C:C,MATCH(N:N,'Issue Code Table'!A:A,0)),IF(M16="Critical",6,IF(M16="Significant",5,IF(M16="Moderate",3,2))))</f>
        <v>5</v>
      </c>
    </row>
    <row r="17" spans="1:27" ht="77.25" customHeight="1" x14ac:dyDescent="0.35">
      <c r="A17" s="72" t="s">
        <v>2171</v>
      </c>
      <c r="B17" s="125" t="s">
        <v>1103</v>
      </c>
      <c r="C17" s="126" t="s">
        <v>1104</v>
      </c>
      <c r="D17" s="162" t="s">
        <v>633</v>
      </c>
      <c r="E17" s="108" t="s">
        <v>2172</v>
      </c>
      <c r="F17" s="108" t="s">
        <v>2173</v>
      </c>
      <c r="G17" s="108" t="s">
        <v>2174</v>
      </c>
      <c r="H17" s="72" t="s">
        <v>2175</v>
      </c>
      <c r="I17" s="72"/>
      <c r="J17" s="24"/>
      <c r="K17" s="72" t="s">
        <v>2176</v>
      </c>
      <c r="L17" s="80" t="s">
        <v>2177</v>
      </c>
      <c r="M17" s="71" t="s">
        <v>287</v>
      </c>
      <c r="N17" s="80" t="s">
        <v>1110</v>
      </c>
      <c r="O17" s="80" t="s">
        <v>1111</v>
      </c>
      <c r="P17" s="82"/>
      <c r="Q17" s="72" t="s">
        <v>1399</v>
      </c>
      <c r="R17" s="80" t="s">
        <v>2178</v>
      </c>
      <c r="S17" s="108" t="s">
        <v>2179</v>
      </c>
      <c r="T17" s="108" t="s">
        <v>2180</v>
      </c>
      <c r="U17" s="108" t="s">
        <v>2181</v>
      </c>
      <c r="V17" s="72"/>
      <c r="AA17" s="42">
        <f>IF(OR(J17="Fail",ISBLANK(J17)),INDEX('Issue Code Table'!C:C,MATCH(N:N,'Issue Code Table'!A:A,0)),IF(M17="Critical",6,IF(M17="Significant",5,IF(M17="Moderate",3,2))))</f>
        <v>4</v>
      </c>
    </row>
    <row r="18" spans="1:27" ht="79.5" customHeight="1" x14ac:dyDescent="0.35">
      <c r="A18" s="72" t="s">
        <v>2182</v>
      </c>
      <c r="B18" s="125" t="s">
        <v>1080</v>
      </c>
      <c r="C18" s="126" t="s">
        <v>2183</v>
      </c>
      <c r="D18" s="162" t="s">
        <v>633</v>
      </c>
      <c r="E18" s="108" t="s">
        <v>2184</v>
      </c>
      <c r="F18" s="108" t="s">
        <v>2185</v>
      </c>
      <c r="G18" s="108" t="s">
        <v>2186</v>
      </c>
      <c r="H18" s="72" t="s">
        <v>2187</v>
      </c>
      <c r="I18" s="72"/>
      <c r="J18" s="24"/>
      <c r="K18" s="72" t="s">
        <v>2188</v>
      </c>
      <c r="L18" s="83"/>
      <c r="M18" s="80" t="s">
        <v>162</v>
      </c>
      <c r="N18" s="109" t="s">
        <v>864</v>
      </c>
      <c r="O18" s="110" t="s">
        <v>865</v>
      </c>
      <c r="P18" s="82"/>
      <c r="Q18" s="72" t="s">
        <v>1399</v>
      </c>
      <c r="R18" s="80" t="s">
        <v>2189</v>
      </c>
      <c r="S18" s="108" t="s">
        <v>2190</v>
      </c>
      <c r="T18" s="108" t="s">
        <v>2191</v>
      </c>
      <c r="U18" s="108" t="s">
        <v>2192</v>
      </c>
      <c r="V18" s="72" t="s">
        <v>2193</v>
      </c>
      <c r="AA18" s="42">
        <f>IF(OR(J18="Fail",ISBLANK(J18)),INDEX('Issue Code Table'!C:C,MATCH(N:N,'Issue Code Table'!A:A,0)),IF(M18="Critical",6,IF(M18="Significant",5,IF(M18="Moderate",3,2))))</f>
        <v>6</v>
      </c>
    </row>
    <row r="19" spans="1:27" ht="53.25" customHeight="1" x14ac:dyDescent="0.35">
      <c r="A19" s="72" t="s">
        <v>2194</v>
      </c>
      <c r="B19" s="125" t="s">
        <v>262</v>
      </c>
      <c r="C19" s="126" t="s">
        <v>263</v>
      </c>
      <c r="D19" s="84" t="s">
        <v>634</v>
      </c>
      <c r="E19" s="108" t="s">
        <v>2195</v>
      </c>
      <c r="F19" s="108" t="s">
        <v>2196</v>
      </c>
      <c r="G19" s="108" t="s">
        <v>2197</v>
      </c>
      <c r="H19" s="72" t="s">
        <v>2198</v>
      </c>
      <c r="I19" s="72"/>
      <c r="J19" s="24"/>
      <c r="K19" s="72" t="s">
        <v>2199</v>
      </c>
      <c r="L19" s="83"/>
      <c r="M19" s="71" t="s">
        <v>162</v>
      </c>
      <c r="N19" s="80" t="s">
        <v>257</v>
      </c>
      <c r="O19" s="80" t="s">
        <v>2056</v>
      </c>
      <c r="P19" s="82"/>
      <c r="Q19" s="72" t="s">
        <v>1399</v>
      </c>
      <c r="R19" s="80" t="s">
        <v>2200</v>
      </c>
      <c r="S19" s="108" t="s">
        <v>2201</v>
      </c>
      <c r="T19" s="108" t="s">
        <v>2202</v>
      </c>
      <c r="U19" s="108" t="s">
        <v>2203</v>
      </c>
      <c r="V19" s="72" t="s">
        <v>2204</v>
      </c>
      <c r="AA19" s="42">
        <f>IF(OR(J19="Fail",ISBLANK(J19)),INDEX('Issue Code Table'!C:C,MATCH(N:N,'Issue Code Table'!A:A,0)),IF(M19="Critical",6,IF(M19="Significant",5,IF(M19="Moderate",3,2))))</f>
        <v>6</v>
      </c>
    </row>
    <row r="20" spans="1:27" ht="78.75" customHeight="1" x14ac:dyDescent="0.35">
      <c r="A20" s="72" t="s">
        <v>2205</v>
      </c>
      <c r="B20" s="125" t="s">
        <v>293</v>
      </c>
      <c r="C20" s="126" t="s">
        <v>2206</v>
      </c>
      <c r="D20" s="162" t="s">
        <v>633</v>
      </c>
      <c r="E20" s="108" t="s">
        <v>2207</v>
      </c>
      <c r="F20" s="108" t="s">
        <v>2208</v>
      </c>
      <c r="G20" s="108" t="s">
        <v>2209</v>
      </c>
      <c r="H20" s="72" t="s">
        <v>2210</v>
      </c>
      <c r="I20" s="72"/>
      <c r="J20" s="24"/>
      <c r="K20" s="72" t="s">
        <v>2210</v>
      </c>
      <c r="L20" s="80"/>
      <c r="M20" s="138" t="s">
        <v>162</v>
      </c>
      <c r="N20" s="80" t="s">
        <v>690</v>
      </c>
      <c r="O20" s="177" t="s">
        <v>691</v>
      </c>
      <c r="P20" s="82"/>
      <c r="Q20" s="72" t="s">
        <v>1410</v>
      </c>
      <c r="R20" s="80" t="s">
        <v>1946</v>
      </c>
      <c r="S20" s="108" t="s">
        <v>2211</v>
      </c>
      <c r="T20" s="108" t="s">
        <v>2212</v>
      </c>
      <c r="U20" s="108" t="s">
        <v>2213</v>
      </c>
      <c r="V20" s="72" t="s">
        <v>2214</v>
      </c>
      <c r="AA20" s="42">
        <f>IF(OR(J20="Fail",ISBLANK(J20)),INDEX('Issue Code Table'!C:C,MATCH(N:N,'Issue Code Table'!A:A,0)),IF(M20="Critical",6,IF(M20="Significant",5,IF(M20="Moderate",3,2))))</f>
        <v>5</v>
      </c>
    </row>
    <row r="21" spans="1:27" ht="68.25" customHeight="1" x14ac:dyDescent="0.35">
      <c r="A21" s="72" t="s">
        <v>2215</v>
      </c>
      <c r="B21" s="125" t="s">
        <v>293</v>
      </c>
      <c r="C21" s="126" t="s">
        <v>2206</v>
      </c>
      <c r="D21" s="84" t="s">
        <v>634</v>
      </c>
      <c r="E21" s="108" t="s">
        <v>2216</v>
      </c>
      <c r="F21" s="108" t="s">
        <v>2217</v>
      </c>
      <c r="G21" s="108" t="s">
        <v>2218</v>
      </c>
      <c r="H21" s="72" t="s">
        <v>2219</v>
      </c>
      <c r="I21" s="72"/>
      <c r="J21" s="24"/>
      <c r="K21" s="72" t="s">
        <v>2220</v>
      </c>
      <c r="L21" s="80"/>
      <c r="M21" s="138" t="s">
        <v>162</v>
      </c>
      <c r="N21" s="80" t="s">
        <v>690</v>
      </c>
      <c r="O21" s="177" t="s">
        <v>691</v>
      </c>
      <c r="P21" s="82"/>
      <c r="Q21" s="72" t="s">
        <v>1410</v>
      </c>
      <c r="R21" s="80" t="s">
        <v>1955</v>
      </c>
      <c r="S21" s="108" t="s">
        <v>2221</v>
      </c>
      <c r="T21" s="108" t="s">
        <v>2222</v>
      </c>
      <c r="U21" s="108" t="s">
        <v>2223</v>
      </c>
      <c r="V21" s="72" t="s">
        <v>2224</v>
      </c>
      <c r="AA21" s="42">
        <f>IF(OR(J21="Fail",ISBLANK(J21)),INDEX('Issue Code Table'!C:C,MATCH(N:N,'Issue Code Table'!A:A,0)),IF(M21="Critical",6,IF(M21="Significant",5,IF(M21="Moderate",3,2))))</f>
        <v>5</v>
      </c>
    </row>
    <row r="22" spans="1:27" s="170" customFormat="1" ht="53.25" customHeight="1" x14ac:dyDescent="0.35">
      <c r="A22" s="72" t="s">
        <v>2225</v>
      </c>
      <c r="B22" s="125" t="s">
        <v>293</v>
      </c>
      <c r="C22" s="126" t="s">
        <v>2206</v>
      </c>
      <c r="D22" s="162" t="s">
        <v>633</v>
      </c>
      <c r="E22" s="108" t="s">
        <v>2226</v>
      </c>
      <c r="F22" s="166" t="s">
        <v>2227</v>
      </c>
      <c r="G22" s="108" t="s">
        <v>2228</v>
      </c>
      <c r="H22" s="84" t="s">
        <v>2229</v>
      </c>
      <c r="I22" s="84"/>
      <c r="J22" s="168"/>
      <c r="K22" s="84" t="s">
        <v>2230</v>
      </c>
      <c r="L22" s="83"/>
      <c r="M22" s="138" t="s">
        <v>162</v>
      </c>
      <c r="N22" s="80" t="s">
        <v>690</v>
      </c>
      <c r="O22" s="177" t="s">
        <v>691</v>
      </c>
      <c r="P22" s="58"/>
      <c r="Q22" s="84" t="s">
        <v>1453</v>
      </c>
      <c r="R22" s="83" t="s">
        <v>1468</v>
      </c>
      <c r="S22" s="108" t="s">
        <v>2231</v>
      </c>
      <c r="T22" s="108" t="s">
        <v>2232</v>
      </c>
      <c r="U22" s="108" t="s">
        <v>2233</v>
      </c>
      <c r="V22" s="84" t="s">
        <v>2234</v>
      </c>
      <c r="Z22" s="37"/>
      <c r="AA22" s="42">
        <f>IF(OR(J22="Fail",ISBLANK(J22)),INDEX('Issue Code Table'!C:C,MATCH(N:N,'Issue Code Table'!A:A,0)),IF(M22="Critical",6,IF(M22="Significant",5,IF(M22="Moderate",3,2))))</f>
        <v>5</v>
      </c>
    </row>
    <row r="23" spans="1:27" ht="73.5" customHeight="1" x14ac:dyDescent="0.35">
      <c r="A23" s="72" t="s">
        <v>2235</v>
      </c>
      <c r="B23" s="125" t="s">
        <v>262</v>
      </c>
      <c r="C23" s="126" t="s">
        <v>263</v>
      </c>
      <c r="D23" s="84" t="s">
        <v>634</v>
      </c>
      <c r="E23" s="108" t="s">
        <v>2236</v>
      </c>
      <c r="F23" s="108" t="s">
        <v>2237</v>
      </c>
      <c r="G23" s="108" t="s">
        <v>2238</v>
      </c>
      <c r="H23" s="72" t="s">
        <v>2239</v>
      </c>
      <c r="I23" s="72"/>
      <c r="J23" s="24"/>
      <c r="K23" s="72" t="s">
        <v>2240</v>
      </c>
      <c r="L23" s="80"/>
      <c r="M23" s="71" t="s">
        <v>162</v>
      </c>
      <c r="N23" s="80" t="s">
        <v>257</v>
      </c>
      <c r="O23" s="80" t="s">
        <v>258</v>
      </c>
      <c r="P23" s="82"/>
      <c r="Q23" s="72" t="s">
        <v>1453</v>
      </c>
      <c r="R23" s="80" t="s">
        <v>1504</v>
      </c>
      <c r="S23" s="108" t="s">
        <v>2241</v>
      </c>
      <c r="T23" s="108" t="s">
        <v>2242</v>
      </c>
      <c r="U23" s="108" t="s">
        <v>2243</v>
      </c>
      <c r="V23" s="72" t="s">
        <v>2244</v>
      </c>
      <c r="AA23" s="42">
        <f>IF(OR(J23="Fail",ISBLANK(J23)),INDEX('Issue Code Table'!C:C,MATCH(N:N,'Issue Code Table'!A:A,0)),IF(M23="Critical",6,IF(M23="Significant",5,IF(M23="Moderate",3,2))))</f>
        <v>6</v>
      </c>
    </row>
    <row r="24" spans="1:27" ht="81.75" customHeight="1" x14ac:dyDescent="0.35">
      <c r="A24" s="72" t="s">
        <v>2245</v>
      </c>
      <c r="B24" s="125" t="s">
        <v>472</v>
      </c>
      <c r="C24" s="126" t="s">
        <v>473</v>
      </c>
      <c r="D24" s="84" t="s">
        <v>634</v>
      </c>
      <c r="E24" s="108" t="s">
        <v>2246</v>
      </c>
      <c r="F24" s="108" t="s">
        <v>2247</v>
      </c>
      <c r="G24" s="108" t="s">
        <v>2248</v>
      </c>
      <c r="H24" s="72" t="s">
        <v>2249</v>
      </c>
      <c r="I24" s="72"/>
      <c r="J24" s="24"/>
      <c r="K24" s="72" t="s">
        <v>2250</v>
      </c>
      <c r="L24" s="80"/>
      <c r="M24" s="71" t="s">
        <v>162</v>
      </c>
      <c r="N24" s="80" t="s">
        <v>1185</v>
      </c>
      <c r="O24" s="80" t="s">
        <v>1186</v>
      </c>
      <c r="P24" s="82"/>
      <c r="Q24" s="72" t="s">
        <v>1453</v>
      </c>
      <c r="R24" s="80" t="s">
        <v>1515</v>
      </c>
      <c r="S24" s="108" t="s">
        <v>2251</v>
      </c>
      <c r="T24" s="108" t="s">
        <v>2252</v>
      </c>
      <c r="U24" s="108" t="s">
        <v>2253</v>
      </c>
      <c r="V24" s="72" t="s">
        <v>2254</v>
      </c>
      <c r="AA24" s="42">
        <f>IF(OR(J24="Fail",ISBLANK(J24)),INDEX('Issue Code Table'!C:C,MATCH(N:N,'Issue Code Table'!A:A,0)),IF(M24="Critical",6,IF(M24="Significant",5,IF(M24="Moderate",3,2))))</f>
        <v>6</v>
      </c>
    </row>
    <row r="25" spans="1:27" ht="65.25" customHeight="1" x14ac:dyDescent="0.35">
      <c r="A25" s="72" t="s">
        <v>2255</v>
      </c>
      <c r="B25" s="125" t="s">
        <v>472</v>
      </c>
      <c r="C25" s="126" t="s">
        <v>473</v>
      </c>
      <c r="D25" s="84" t="s">
        <v>634</v>
      </c>
      <c r="E25" s="108" t="s">
        <v>2256</v>
      </c>
      <c r="F25" s="108" t="s">
        <v>2257</v>
      </c>
      <c r="G25" s="108" t="s">
        <v>2258</v>
      </c>
      <c r="H25" s="72" t="s">
        <v>2259</v>
      </c>
      <c r="I25" s="72"/>
      <c r="J25" s="24"/>
      <c r="K25" s="72" t="s">
        <v>2260</v>
      </c>
      <c r="L25" s="80"/>
      <c r="M25" s="71" t="s">
        <v>287</v>
      </c>
      <c r="N25" s="80" t="s">
        <v>409</v>
      </c>
      <c r="O25" s="80" t="s">
        <v>410</v>
      </c>
      <c r="P25" s="82"/>
      <c r="Q25" s="72" t="s">
        <v>2261</v>
      </c>
      <c r="R25" s="80" t="s">
        <v>2262</v>
      </c>
      <c r="S25" s="108" t="s">
        <v>2263</v>
      </c>
      <c r="T25" s="108" t="s">
        <v>2264</v>
      </c>
      <c r="U25" s="108" t="s">
        <v>2265</v>
      </c>
      <c r="V25" s="72"/>
      <c r="AA25" s="42">
        <f>IF(OR(J25="Fail",ISBLANK(J25)),INDEX('Issue Code Table'!C:C,MATCH(N:N,'Issue Code Table'!A:A,0)),IF(M25="Critical",6,IF(M25="Significant",5,IF(M25="Moderate",3,2))))</f>
        <v>5</v>
      </c>
    </row>
    <row r="26" spans="1:27" ht="62.25" customHeight="1" x14ac:dyDescent="0.35">
      <c r="A26" s="72" t="s">
        <v>2266</v>
      </c>
      <c r="B26" s="125" t="s">
        <v>2267</v>
      </c>
      <c r="C26" s="126" t="s">
        <v>2268</v>
      </c>
      <c r="D26" s="84" t="s">
        <v>634</v>
      </c>
      <c r="E26" s="108" t="s">
        <v>2269</v>
      </c>
      <c r="F26" s="108" t="s">
        <v>2270</v>
      </c>
      <c r="G26" s="108" t="s">
        <v>2271</v>
      </c>
      <c r="H26" s="72" t="s">
        <v>2272</v>
      </c>
      <c r="I26" s="72"/>
      <c r="J26" s="24"/>
      <c r="K26" s="72" t="s">
        <v>2273</v>
      </c>
      <c r="L26" s="80"/>
      <c r="M26" s="138" t="s">
        <v>162</v>
      </c>
      <c r="N26" s="80" t="s">
        <v>690</v>
      </c>
      <c r="O26" s="177" t="s">
        <v>691</v>
      </c>
      <c r="P26" s="82"/>
      <c r="Q26" s="72" t="s">
        <v>2274</v>
      </c>
      <c r="R26" s="80" t="s">
        <v>2275</v>
      </c>
      <c r="S26" s="108" t="s">
        <v>2276</v>
      </c>
      <c r="T26" s="108" t="s">
        <v>2277</v>
      </c>
      <c r="U26" s="108" t="s">
        <v>2278</v>
      </c>
      <c r="V26" s="72" t="s">
        <v>2279</v>
      </c>
      <c r="AA26" s="42">
        <f>IF(OR(J26="Fail",ISBLANK(J26)),INDEX('Issue Code Table'!C:C,MATCH(N:N,'Issue Code Table'!A:A,0)),IF(M26="Critical",6,IF(M26="Significant",5,IF(M26="Moderate",3,2))))</f>
        <v>5</v>
      </c>
    </row>
    <row r="27" spans="1:27" ht="56.25" customHeight="1" x14ac:dyDescent="0.35">
      <c r="A27" s="72" t="s">
        <v>2280</v>
      </c>
      <c r="B27" s="125" t="s">
        <v>472</v>
      </c>
      <c r="C27" s="126" t="s">
        <v>473</v>
      </c>
      <c r="D27" s="84" t="s">
        <v>634</v>
      </c>
      <c r="E27" s="108" t="s">
        <v>2281</v>
      </c>
      <c r="F27" s="108" t="s">
        <v>2282</v>
      </c>
      <c r="G27" s="108" t="s">
        <v>2283</v>
      </c>
      <c r="H27" s="84" t="s">
        <v>2284</v>
      </c>
      <c r="I27" s="72"/>
      <c r="J27" s="24"/>
      <c r="K27" s="84" t="s">
        <v>2285</v>
      </c>
      <c r="L27" s="80"/>
      <c r="M27" s="71" t="s">
        <v>287</v>
      </c>
      <c r="N27" s="80" t="s">
        <v>409</v>
      </c>
      <c r="O27" s="80" t="s">
        <v>410</v>
      </c>
      <c r="P27" s="82"/>
      <c r="Q27" s="72" t="s">
        <v>2274</v>
      </c>
      <c r="R27" s="80" t="s">
        <v>2286</v>
      </c>
      <c r="S27" s="108" t="s">
        <v>2287</v>
      </c>
      <c r="T27" s="108" t="s">
        <v>2288</v>
      </c>
      <c r="U27" s="108" t="s">
        <v>2289</v>
      </c>
      <c r="V27" s="72"/>
      <c r="AA27" s="42">
        <f>IF(OR(J27="Fail",ISBLANK(J27)),INDEX('Issue Code Table'!C:C,MATCH(N:N,'Issue Code Table'!A:A,0)),IF(M27="Critical",6,IF(M27="Significant",5,IF(M27="Moderate",3,2))))</f>
        <v>5</v>
      </c>
    </row>
    <row r="28" spans="1:27" ht="91.5" customHeight="1" x14ac:dyDescent="0.35">
      <c r="A28" s="72" t="s">
        <v>2290</v>
      </c>
      <c r="B28" s="125" t="s">
        <v>262</v>
      </c>
      <c r="C28" s="126" t="s">
        <v>263</v>
      </c>
      <c r="D28" s="162" t="s">
        <v>633</v>
      </c>
      <c r="E28" s="108" t="s">
        <v>2291</v>
      </c>
      <c r="F28" s="108" t="s">
        <v>2292</v>
      </c>
      <c r="G28" s="108" t="s">
        <v>2293</v>
      </c>
      <c r="H28" s="72" t="s">
        <v>2294</v>
      </c>
      <c r="I28" s="72"/>
      <c r="J28" s="24"/>
      <c r="K28" s="72" t="s">
        <v>2295</v>
      </c>
      <c r="L28" s="80"/>
      <c r="M28" s="138" t="s">
        <v>162</v>
      </c>
      <c r="N28" s="80" t="s">
        <v>690</v>
      </c>
      <c r="O28" s="177" t="s">
        <v>691</v>
      </c>
      <c r="P28" s="82"/>
      <c r="Q28" s="72" t="s">
        <v>2296</v>
      </c>
      <c r="R28" s="83" t="s">
        <v>2297</v>
      </c>
      <c r="S28" s="108" t="s">
        <v>2298</v>
      </c>
      <c r="T28" s="108" t="s">
        <v>2299</v>
      </c>
      <c r="U28" s="108" t="s">
        <v>2300</v>
      </c>
      <c r="V28" s="72" t="s">
        <v>2301</v>
      </c>
      <c r="AA28" s="42">
        <f>IF(OR(J28="Fail",ISBLANK(J28)),INDEX('Issue Code Table'!C:C,MATCH(N:N,'Issue Code Table'!A:A,0)),IF(M28="Critical",6,IF(M28="Significant",5,IF(M28="Moderate",3,2))))</f>
        <v>5</v>
      </c>
    </row>
    <row r="29" spans="1:27" ht="14.5" x14ac:dyDescent="0.35">
      <c r="A29" s="81"/>
      <c r="B29" s="290" t="s">
        <v>1585</v>
      </c>
      <c r="C29" s="81"/>
      <c r="D29" s="81"/>
      <c r="E29" s="81"/>
      <c r="F29" s="81"/>
      <c r="G29" s="81"/>
      <c r="H29" s="81"/>
      <c r="I29" s="81"/>
      <c r="J29" s="81"/>
      <c r="K29" s="81"/>
      <c r="L29" s="81"/>
      <c r="M29" s="81"/>
      <c r="N29" s="81"/>
      <c r="O29" s="81"/>
      <c r="P29" s="81"/>
      <c r="Q29" s="81"/>
      <c r="R29" s="81"/>
      <c r="S29" s="81"/>
      <c r="T29" s="81"/>
      <c r="U29" s="81"/>
      <c r="V29" s="81"/>
      <c r="AA29" s="81"/>
    </row>
    <row r="30" spans="1:27" ht="14.5" hidden="1" x14ac:dyDescent="0.35">
      <c r="A30" s="85"/>
      <c r="B30" s="85"/>
      <c r="C30" s="86"/>
      <c r="D30" s="85"/>
      <c r="E30" s="85"/>
      <c r="F30" s="85"/>
      <c r="G30" s="85"/>
      <c r="H30" s="85"/>
      <c r="I30" s="85"/>
      <c r="J30" s="85"/>
      <c r="K30" s="87"/>
      <c r="L30" s="85"/>
      <c r="M30" s="85"/>
      <c r="N30" s="85"/>
      <c r="O30" s="85"/>
      <c r="P30" s="85"/>
      <c r="Q30" s="85"/>
      <c r="R30" s="85"/>
      <c r="S30" s="85"/>
      <c r="T30" s="85"/>
    </row>
    <row r="31" spans="1:27" ht="14.5" hidden="1" x14ac:dyDescent="0.35">
      <c r="A31" s="85"/>
      <c r="B31" s="85"/>
      <c r="C31" s="86"/>
      <c r="D31" s="85"/>
      <c r="E31" s="85"/>
      <c r="F31" s="85"/>
      <c r="G31" s="85"/>
      <c r="H31" s="85"/>
      <c r="I31" s="85" t="s">
        <v>60</v>
      </c>
      <c r="J31" s="85"/>
      <c r="K31" s="87"/>
      <c r="L31" s="85"/>
      <c r="M31" s="85"/>
      <c r="N31" s="85"/>
      <c r="O31" s="85"/>
      <c r="P31" s="85"/>
      <c r="Q31" s="85"/>
      <c r="R31" s="85"/>
      <c r="S31" s="85"/>
      <c r="T31" s="85"/>
    </row>
    <row r="32" spans="1:27" ht="14.5" hidden="1" x14ac:dyDescent="0.35">
      <c r="A32" s="85"/>
      <c r="B32" s="85"/>
      <c r="C32" s="86"/>
      <c r="D32" s="85"/>
      <c r="E32" s="85"/>
      <c r="F32" s="85"/>
      <c r="G32" s="85"/>
      <c r="H32" s="85"/>
      <c r="I32" s="85" t="s">
        <v>61</v>
      </c>
      <c r="J32" s="85"/>
      <c r="K32" s="87"/>
      <c r="L32" s="85"/>
      <c r="M32" s="85"/>
      <c r="N32" s="85"/>
      <c r="O32" s="85"/>
      <c r="P32" s="85"/>
      <c r="Q32" s="85"/>
      <c r="R32" s="85"/>
      <c r="S32" s="85"/>
      <c r="T32" s="85"/>
    </row>
    <row r="33" spans="1:20" ht="14.5" hidden="1" x14ac:dyDescent="0.35">
      <c r="A33" s="85"/>
      <c r="B33" s="85"/>
      <c r="C33" s="86"/>
      <c r="D33" s="85"/>
      <c r="E33" s="85"/>
      <c r="F33" s="85"/>
      <c r="G33" s="85"/>
      <c r="H33" s="85"/>
      <c r="I33" s="85" t="s">
        <v>48</v>
      </c>
      <c r="J33" s="85"/>
      <c r="K33" s="87"/>
      <c r="L33" s="85"/>
      <c r="M33" s="85"/>
      <c r="N33" s="85"/>
      <c r="O33" s="85"/>
      <c r="P33" s="85"/>
      <c r="Q33" s="85"/>
      <c r="R33" s="85"/>
      <c r="S33" s="85"/>
      <c r="T33" s="85"/>
    </row>
    <row r="34" spans="1:20" ht="14.5" hidden="1" x14ac:dyDescent="0.35">
      <c r="A34" s="85"/>
      <c r="B34" s="85"/>
      <c r="C34" s="86"/>
      <c r="D34" s="85"/>
      <c r="E34" s="85"/>
      <c r="F34" s="85"/>
      <c r="G34" s="85"/>
      <c r="H34" s="85"/>
      <c r="I34" s="85" t="s">
        <v>632</v>
      </c>
      <c r="J34" s="85"/>
      <c r="K34" s="87"/>
      <c r="L34" s="85"/>
      <c r="M34" s="85"/>
      <c r="N34" s="85"/>
      <c r="O34" s="85"/>
      <c r="P34" s="85"/>
      <c r="Q34" s="85"/>
      <c r="R34" s="85"/>
      <c r="S34" s="85"/>
      <c r="T34" s="85"/>
    </row>
    <row r="35" spans="1:20" ht="14.5" hidden="1" x14ac:dyDescent="0.35">
      <c r="A35" s="85"/>
      <c r="B35" s="85"/>
      <c r="C35" s="86"/>
      <c r="D35" s="85"/>
      <c r="E35" s="85"/>
      <c r="F35" s="85"/>
      <c r="G35" s="85"/>
      <c r="H35" s="85"/>
      <c r="I35" s="85"/>
      <c r="J35" s="85"/>
      <c r="K35" s="87"/>
      <c r="L35" s="85"/>
      <c r="M35" s="85"/>
      <c r="N35" s="85"/>
      <c r="O35" s="85"/>
      <c r="P35" s="85"/>
      <c r="Q35" s="85"/>
      <c r="R35" s="85"/>
      <c r="S35" s="85"/>
      <c r="T35" s="85"/>
    </row>
    <row r="36" spans="1:20" ht="14.5" hidden="1" x14ac:dyDescent="0.35">
      <c r="A36" s="85"/>
      <c r="B36" s="85"/>
      <c r="C36" s="86"/>
      <c r="D36" s="85"/>
      <c r="E36" s="85"/>
      <c r="F36" s="85"/>
      <c r="G36" s="85"/>
      <c r="H36" s="85"/>
      <c r="I36" s="88" t="s">
        <v>635</v>
      </c>
      <c r="J36" s="85"/>
      <c r="K36" s="87"/>
      <c r="L36" s="85"/>
      <c r="M36" s="85"/>
      <c r="N36" s="85"/>
      <c r="O36" s="85"/>
      <c r="P36" s="85"/>
      <c r="Q36" s="85"/>
      <c r="R36" s="85"/>
      <c r="S36" s="85"/>
      <c r="T36" s="85"/>
    </row>
    <row r="37" spans="1:20" ht="14.5" hidden="1" x14ac:dyDescent="0.35">
      <c r="A37" s="85"/>
      <c r="B37" s="85"/>
      <c r="C37" s="86"/>
      <c r="D37" s="85"/>
      <c r="E37" s="85"/>
      <c r="F37" s="85"/>
      <c r="G37" s="85"/>
      <c r="H37" s="85"/>
      <c r="I37" s="47" t="s">
        <v>150</v>
      </c>
      <c r="J37" s="85"/>
      <c r="K37" s="87"/>
      <c r="L37" s="85"/>
      <c r="M37" s="85"/>
      <c r="N37" s="85"/>
      <c r="O37" s="85"/>
      <c r="P37" s="85"/>
      <c r="Q37" s="85"/>
      <c r="R37" s="85"/>
      <c r="S37" s="85"/>
      <c r="T37" s="85"/>
    </row>
    <row r="38" spans="1:20" ht="14.5" hidden="1" x14ac:dyDescent="0.35">
      <c r="A38" s="85"/>
      <c r="B38" s="85"/>
      <c r="C38" s="86"/>
      <c r="D38" s="85"/>
      <c r="E38" s="85"/>
      <c r="F38" s="85"/>
      <c r="G38" s="85"/>
      <c r="H38" s="88"/>
      <c r="I38" s="88" t="s">
        <v>162</v>
      </c>
      <c r="J38" s="85"/>
      <c r="K38" s="87"/>
      <c r="L38" s="85"/>
      <c r="M38" s="85"/>
      <c r="N38" s="85"/>
      <c r="O38" s="85"/>
      <c r="P38" s="85"/>
      <c r="Q38" s="85"/>
      <c r="R38" s="85"/>
      <c r="S38" s="85"/>
      <c r="T38" s="85"/>
    </row>
    <row r="39" spans="1:20" ht="14.5" hidden="1" x14ac:dyDescent="0.35">
      <c r="A39" s="85"/>
      <c r="B39" s="85"/>
      <c r="C39" s="86"/>
      <c r="D39" s="85"/>
      <c r="E39" s="85"/>
      <c r="F39" s="85"/>
      <c r="G39" s="85"/>
      <c r="H39" s="47"/>
      <c r="I39" s="88" t="s">
        <v>287</v>
      </c>
      <c r="J39" s="85"/>
      <c r="K39" s="87"/>
      <c r="L39" s="85"/>
      <c r="M39" s="85"/>
      <c r="N39" s="85"/>
      <c r="O39" s="85"/>
      <c r="P39" s="85"/>
      <c r="Q39" s="85"/>
      <c r="R39" s="85"/>
      <c r="S39" s="85"/>
      <c r="T39" s="85"/>
    </row>
    <row r="40" spans="1:20" ht="14.5" hidden="1" x14ac:dyDescent="0.35">
      <c r="A40" s="85"/>
      <c r="B40" s="85"/>
      <c r="C40" s="86"/>
      <c r="D40" s="85"/>
      <c r="E40" s="85"/>
      <c r="F40" s="85"/>
      <c r="G40" s="85"/>
      <c r="H40" s="88"/>
      <c r="I40" s="88" t="s">
        <v>585</v>
      </c>
      <c r="J40" s="85"/>
      <c r="K40" s="87"/>
      <c r="L40" s="85"/>
      <c r="M40" s="85"/>
      <c r="N40" s="85"/>
      <c r="O40" s="85"/>
      <c r="P40" s="85"/>
      <c r="Q40" s="85"/>
      <c r="R40" s="85"/>
      <c r="S40" s="85"/>
      <c r="T40" s="85"/>
    </row>
    <row r="41" spans="1:20" ht="12.75" hidden="1" customHeight="1" x14ac:dyDescent="0.35">
      <c r="A41" s="85"/>
      <c r="B41" s="85"/>
      <c r="C41" s="86"/>
      <c r="D41" s="85"/>
      <c r="E41" s="85"/>
      <c r="F41" s="85"/>
      <c r="G41" s="85"/>
      <c r="H41" s="88"/>
      <c r="I41" s="85"/>
      <c r="J41" s="85"/>
      <c r="K41" s="87"/>
      <c r="L41" s="87"/>
      <c r="M41" s="85"/>
      <c r="N41" s="85"/>
      <c r="O41" s="85"/>
      <c r="P41" s="85"/>
      <c r="Q41" s="85"/>
      <c r="R41" s="85"/>
      <c r="S41" s="85"/>
      <c r="T41" s="85"/>
    </row>
    <row r="42" spans="1:20" ht="12.75" hidden="1" customHeight="1" x14ac:dyDescent="0.35">
      <c r="A42" s="85"/>
      <c r="B42" s="85"/>
      <c r="C42" s="86"/>
      <c r="D42" s="85"/>
      <c r="E42" s="85"/>
      <c r="F42" s="85"/>
      <c r="G42" s="85"/>
      <c r="H42" s="88"/>
      <c r="I42" s="85"/>
      <c r="J42" s="85"/>
      <c r="K42" s="87"/>
      <c r="L42" s="87"/>
      <c r="M42" s="85"/>
      <c r="N42" s="85"/>
      <c r="O42" s="85"/>
      <c r="P42" s="85"/>
      <c r="Q42" s="85"/>
      <c r="R42" s="85"/>
      <c r="S42" s="85"/>
      <c r="T42" s="85"/>
    </row>
    <row r="43" spans="1:20" ht="12.75" hidden="1" customHeight="1" x14ac:dyDescent="0.35">
      <c r="A43" s="85"/>
      <c r="B43" s="85"/>
      <c r="C43" s="86"/>
      <c r="D43" s="85"/>
      <c r="E43" s="85"/>
      <c r="F43" s="85"/>
      <c r="G43" s="85"/>
      <c r="H43" s="85"/>
      <c r="I43" s="85"/>
      <c r="J43" s="85"/>
      <c r="K43" s="87"/>
      <c r="L43" s="87"/>
      <c r="M43" s="85"/>
      <c r="N43" s="85"/>
      <c r="O43" s="85"/>
      <c r="P43" s="85"/>
      <c r="Q43" s="85"/>
      <c r="R43" s="85"/>
      <c r="S43" s="85"/>
      <c r="T43" s="85"/>
    </row>
    <row r="44" spans="1:20" ht="12.75" hidden="1" customHeight="1" x14ac:dyDescent="0.35">
      <c r="A44" s="85"/>
      <c r="B44" s="85"/>
      <c r="C44" s="86"/>
      <c r="D44" s="85"/>
      <c r="E44" s="85"/>
      <c r="F44" s="85"/>
      <c r="G44" s="85"/>
      <c r="H44" s="85"/>
      <c r="I44" s="85"/>
      <c r="J44" s="85"/>
      <c r="K44" s="87"/>
      <c r="L44" s="87"/>
      <c r="M44" s="85"/>
      <c r="N44" s="85"/>
      <c r="O44" s="85"/>
      <c r="P44" s="85"/>
      <c r="Q44" s="85"/>
      <c r="R44" s="85"/>
      <c r="S44" s="85"/>
      <c r="T44" s="85"/>
    </row>
    <row r="45" spans="1:20" ht="12.75" hidden="1" customHeight="1" x14ac:dyDescent="0.35">
      <c r="A45" s="85"/>
      <c r="B45" s="85"/>
      <c r="C45" s="86"/>
      <c r="D45" s="85"/>
      <c r="E45" s="85"/>
      <c r="F45" s="85"/>
      <c r="G45" s="85"/>
      <c r="H45" s="85"/>
      <c r="I45" s="85"/>
      <c r="J45" s="85"/>
      <c r="K45" s="87"/>
      <c r="L45" s="87"/>
      <c r="M45" s="85"/>
      <c r="N45" s="85"/>
      <c r="O45" s="85"/>
      <c r="P45" s="85"/>
      <c r="Q45" s="85"/>
      <c r="R45" s="85"/>
      <c r="S45" s="85"/>
      <c r="T45" s="85"/>
    </row>
    <row r="46" spans="1:20" ht="12.75" hidden="1" customHeight="1" x14ac:dyDescent="0.35">
      <c r="A46" s="85"/>
      <c r="B46" s="85"/>
      <c r="C46" s="86"/>
      <c r="D46" s="85"/>
      <c r="E46" s="85"/>
      <c r="F46" s="85"/>
      <c r="G46" s="85"/>
      <c r="H46" s="85"/>
      <c r="I46" s="85"/>
      <c r="J46" s="85"/>
      <c r="K46" s="87"/>
      <c r="L46" s="87"/>
      <c r="M46" s="85"/>
      <c r="N46" s="85"/>
      <c r="O46" s="85"/>
      <c r="P46" s="85"/>
      <c r="Q46" s="85"/>
      <c r="R46" s="85"/>
      <c r="S46" s="85"/>
      <c r="T46" s="85"/>
    </row>
    <row r="47" spans="1:20" ht="12.75" hidden="1" customHeight="1" x14ac:dyDescent="0.35"/>
    <row r="48" spans="1:20" ht="12.75" hidden="1" customHeight="1" x14ac:dyDescent="0.35"/>
    <row r="49" ht="12.75" hidden="1" customHeight="1" x14ac:dyDescent="0.35"/>
  </sheetData>
  <protectedRanges>
    <protectedRange password="E1A2" sqref="AA3:AA28" name="Range1_1_1"/>
    <protectedRange password="E1A2" sqref="N2:O2" name="Range1_5"/>
    <protectedRange password="E1A2" sqref="U2" name="Range1_1_2"/>
    <protectedRange password="E1A2" sqref="O24" name="Range1_1_3_60_1_1"/>
    <protectedRange password="E1A2" sqref="O25 O27" name="Range1_1_3_60_1_1_2"/>
    <protectedRange password="E1A2" sqref="N6:O7" name="Range1_1"/>
  </protectedRanges>
  <autoFilter ref="A2:AA29" xr:uid="{FDF9A560-AA7A-456B-B478-8DBED1BCF4A5}"/>
  <phoneticPr fontId="17" type="noConversion"/>
  <conditionalFormatting sqref="J3:J28">
    <cfRule type="cellIs" dxfId="51" priority="39" operator="equal">
      <formula>"Fail"</formula>
    </cfRule>
    <cfRule type="cellIs" dxfId="50" priority="40" operator="equal">
      <formula>"Pass"</formula>
    </cfRule>
    <cfRule type="cellIs" dxfId="49" priority="41" operator="equal">
      <formula>"Info"</formula>
    </cfRule>
  </conditionalFormatting>
  <conditionalFormatting sqref="N4:N12 N14:N15 N17 N24">
    <cfRule type="expression" dxfId="48" priority="38" stopIfTrue="1">
      <formula>ISERROR(AA4)</formula>
    </cfRule>
  </conditionalFormatting>
  <conditionalFormatting sqref="N6">
    <cfRule type="expression" dxfId="47" priority="35" stopIfTrue="1">
      <formula>ISERROR(AB7)</formula>
    </cfRule>
  </conditionalFormatting>
  <conditionalFormatting sqref="O3:O12 O14:O15 O17 O24">
    <cfRule type="expression" dxfId="46" priority="33" stopIfTrue="1">
      <formula>ISERROR(AC3)</formula>
    </cfRule>
  </conditionalFormatting>
  <conditionalFormatting sqref="N3">
    <cfRule type="expression" dxfId="45" priority="31" stopIfTrue="1">
      <formula>ISERROR(AA3)</formula>
    </cfRule>
  </conditionalFormatting>
  <conditionalFormatting sqref="O5">
    <cfRule type="expression" dxfId="44" priority="30" stopIfTrue="1">
      <formula>ISERROR(AC5)</formula>
    </cfRule>
  </conditionalFormatting>
  <conditionalFormatting sqref="N5">
    <cfRule type="expression" dxfId="43" priority="29" stopIfTrue="1">
      <formula>ISERROR(AA5)</formula>
    </cfRule>
  </conditionalFormatting>
  <conditionalFormatting sqref="N7:N12">
    <cfRule type="expression" dxfId="42" priority="28" stopIfTrue="1">
      <formula>ISERROR(AB8)</formula>
    </cfRule>
  </conditionalFormatting>
  <conditionalFormatting sqref="N10">
    <cfRule type="expression" dxfId="41" priority="27" stopIfTrue="1">
      <formula>ISERROR(AA10)</formula>
    </cfRule>
  </conditionalFormatting>
  <conditionalFormatting sqref="N13">
    <cfRule type="expression" dxfId="40" priority="26" stopIfTrue="1">
      <formula>ISERROR(AA13)</formula>
    </cfRule>
  </conditionalFormatting>
  <conditionalFormatting sqref="N16">
    <cfRule type="expression" dxfId="39" priority="25" stopIfTrue="1">
      <formula>ISERROR(AA16)</formula>
    </cfRule>
  </conditionalFormatting>
  <conditionalFormatting sqref="O16">
    <cfRule type="expression" dxfId="38" priority="24" stopIfTrue="1">
      <formula>ISERROR(AC16)</formula>
    </cfRule>
  </conditionalFormatting>
  <conditionalFormatting sqref="N18">
    <cfRule type="expression" dxfId="37" priority="23" stopIfTrue="1">
      <formula>ISERROR(AA18)</formula>
    </cfRule>
  </conditionalFormatting>
  <conditionalFormatting sqref="N19">
    <cfRule type="expression" dxfId="36" priority="22" stopIfTrue="1">
      <formula>ISERROR(AA19)</formula>
    </cfRule>
  </conditionalFormatting>
  <conditionalFormatting sqref="O19">
    <cfRule type="expression" dxfId="35" priority="21" stopIfTrue="1">
      <formula>ISERROR(AC19)</formula>
    </cfRule>
  </conditionalFormatting>
  <conditionalFormatting sqref="N20">
    <cfRule type="expression" dxfId="34" priority="20" stopIfTrue="1">
      <formula>ISERROR(AA20)</formula>
    </cfRule>
  </conditionalFormatting>
  <conditionalFormatting sqref="O20">
    <cfRule type="expression" dxfId="33" priority="19" stopIfTrue="1">
      <formula>ISERROR(AC20)</formula>
    </cfRule>
  </conditionalFormatting>
  <conditionalFormatting sqref="N23">
    <cfRule type="expression" dxfId="32" priority="18" stopIfTrue="1">
      <formula>ISERROR(AA23)</formula>
    </cfRule>
  </conditionalFormatting>
  <conditionalFormatting sqref="O23">
    <cfRule type="expression" dxfId="31" priority="17" stopIfTrue="1">
      <formula>ISERROR(AC23)</formula>
    </cfRule>
  </conditionalFormatting>
  <conditionalFormatting sqref="N21">
    <cfRule type="expression" dxfId="30" priority="16" stopIfTrue="1">
      <formula>ISERROR(AA21)</formula>
    </cfRule>
  </conditionalFormatting>
  <conditionalFormatting sqref="O21">
    <cfRule type="expression" dxfId="29" priority="15" stopIfTrue="1">
      <formula>ISERROR(AC21)</formula>
    </cfRule>
  </conditionalFormatting>
  <conditionalFormatting sqref="N22">
    <cfRule type="expression" dxfId="28" priority="14" stopIfTrue="1">
      <formula>ISERROR(AA22)</formula>
    </cfRule>
  </conditionalFormatting>
  <conditionalFormatting sqref="O22">
    <cfRule type="expression" dxfId="27" priority="13" stopIfTrue="1">
      <formula>ISERROR(AC22)</formula>
    </cfRule>
  </conditionalFormatting>
  <conditionalFormatting sqref="N25">
    <cfRule type="expression" dxfId="26" priority="10" stopIfTrue="1">
      <formula>ISERROR(AA25)</formula>
    </cfRule>
  </conditionalFormatting>
  <conditionalFormatting sqref="O25">
    <cfRule type="expression" dxfId="25" priority="9" stopIfTrue="1">
      <formula>ISERROR(AC25)</formula>
    </cfRule>
  </conditionalFormatting>
  <conditionalFormatting sqref="N26">
    <cfRule type="expression" dxfId="24" priority="8" stopIfTrue="1">
      <formula>ISERROR(AA26)</formula>
    </cfRule>
  </conditionalFormatting>
  <conditionalFormatting sqref="O26">
    <cfRule type="expression" dxfId="23" priority="7" stopIfTrue="1">
      <formula>ISERROR(AC26)</formula>
    </cfRule>
  </conditionalFormatting>
  <conditionalFormatting sqref="N27">
    <cfRule type="expression" dxfId="22" priority="4" stopIfTrue="1">
      <formula>ISERROR(AA27)</formula>
    </cfRule>
  </conditionalFormatting>
  <conditionalFormatting sqref="O27">
    <cfRule type="expression" dxfId="21" priority="3" stopIfTrue="1">
      <formula>ISERROR(AC27)</formula>
    </cfRule>
  </conditionalFormatting>
  <conditionalFormatting sqref="N28">
    <cfRule type="expression" dxfId="20" priority="2" stopIfTrue="1">
      <formula>ISERROR(AA28)</formula>
    </cfRule>
  </conditionalFormatting>
  <conditionalFormatting sqref="O28">
    <cfRule type="expression" dxfId="19" priority="1" stopIfTrue="1">
      <formula>ISERROR(AC28)</formula>
    </cfRule>
  </conditionalFormatting>
  <dataValidations count="2">
    <dataValidation type="list" allowBlank="1" showInputMessage="1" showErrorMessage="1" sqref="A29:XFD49 M3:M28" xr:uid="{775BFFC9-9A57-4735-B7F2-FD367A5B7B1E}">
      <formula1>$I$37:$I$40</formula1>
    </dataValidation>
    <dataValidation type="list" allowBlank="1" showInputMessage="1" showErrorMessage="1" sqref="J3:J28" xr:uid="{CC1DA39B-3586-44D3-9A56-0184F38AA17C}">
      <formula1>$I$31:$I$34</formula1>
    </dataValidation>
  </dataValidations>
  <pageMargins left="0.7" right="0.7" top="0.75" bottom="0.75" header="0.3" footer="0.3"/>
  <pageSetup orientation="portrait" r:id="rId1"/>
  <headerFooter alignWithMargins="0"/>
  <rowBreaks count="1" manualBreakCount="1">
    <brk id="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F1E59-237C-4740-9220-CA003A5C446C}">
  <dimension ref="A1:BJ83"/>
  <sheetViews>
    <sheetView topLeftCell="A65" zoomScale="80" zoomScaleNormal="80" workbookViewId="0">
      <selection activeCell="G68" sqref="G68"/>
    </sheetView>
  </sheetViews>
  <sheetFormatPr defaultColWidth="18.7265625" defaultRowHeight="58.5" customHeight="1" x14ac:dyDescent="0.25"/>
  <cols>
    <col min="1" max="1" width="11.1796875" style="141" bestFit="1" customWidth="1"/>
    <col min="2" max="2" width="7.1796875" style="141" bestFit="1" customWidth="1"/>
    <col min="3" max="3" width="18.453125" style="141" bestFit="1" customWidth="1"/>
    <col min="4" max="4" width="14.81640625" style="141" bestFit="1" customWidth="1"/>
    <col min="5" max="5" width="27.54296875" style="141" bestFit="1" customWidth="1"/>
    <col min="6" max="6" width="31.54296875" style="141" customWidth="1"/>
    <col min="7" max="7" width="34.81640625" style="141" customWidth="1"/>
    <col min="8" max="8" width="20.1796875" style="141" customWidth="1"/>
    <col min="9" max="9" width="17.26953125" style="141" customWidth="1"/>
    <col min="10" max="10" width="9.81640625" style="141" customWidth="1"/>
    <col min="11" max="11" width="20.1796875" style="141" hidden="1" customWidth="1"/>
    <col min="12" max="12" width="18.54296875" style="141" hidden="1" customWidth="1"/>
    <col min="13" max="13" width="15.26953125" style="141" hidden="1" customWidth="1"/>
    <col min="14" max="14" width="16.453125" style="141" hidden="1" customWidth="1"/>
    <col min="15" max="15" width="48" style="141" hidden="1" customWidth="1"/>
    <col min="16" max="16" width="5.26953125" style="141" hidden="1" customWidth="1"/>
    <col min="17" max="17" width="15.81640625" style="141" hidden="1" customWidth="1"/>
    <col min="18" max="18" width="21.26953125" style="141" hidden="1" customWidth="1"/>
    <col min="19" max="19" width="49.453125" style="141" hidden="1" customWidth="1"/>
    <col min="20" max="20" width="43" style="141" hidden="1" customWidth="1"/>
    <col min="21" max="21" width="46.81640625" style="141" hidden="1" customWidth="1"/>
    <col min="22" max="22" width="58.453125" style="141" hidden="1" customWidth="1"/>
    <col min="23" max="25" width="18.7265625" style="141" customWidth="1"/>
    <col min="26" max="26" width="18.7265625" style="140" customWidth="1"/>
    <col min="27" max="27" width="18.7265625" style="141" customWidth="1"/>
    <col min="28" max="256" width="18.7265625" style="141"/>
    <col min="257" max="257" width="11.1796875" style="141" bestFit="1" customWidth="1"/>
    <col min="258" max="258" width="7.1796875" style="141" bestFit="1" customWidth="1"/>
    <col min="259" max="259" width="18.453125" style="141" bestFit="1" customWidth="1"/>
    <col min="260" max="260" width="14.81640625" style="141" bestFit="1" customWidth="1"/>
    <col min="261" max="261" width="27.54296875" style="141" bestFit="1" customWidth="1"/>
    <col min="262" max="262" width="31.54296875" style="141" customWidth="1"/>
    <col min="263" max="263" width="34.81640625" style="141" customWidth="1"/>
    <col min="264" max="264" width="20.1796875" style="141" customWidth="1"/>
    <col min="265" max="265" width="17.26953125" style="141" customWidth="1"/>
    <col min="266" max="266" width="9.81640625" style="141" customWidth="1"/>
    <col min="267" max="267" width="20.1796875" style="141" customWidth="1"/>
    <col min="268" max="268" width="18.54296875" style="141" customWidth="1"/>
    <col min="269" max="269" width="15.26953125" style="141" customWidth="1"/>
    <col min="270" max="270" width="16.453125" style="141" customWidth="1"/>
    <col min="271" max="271" width="48" style="141" customWidth="1"/>
    <col min="272" max="272" width="5.26953125" style="141" customWidth="1"/>
    <col min="273" max="273" width="15.81640625" style="141" customWidth="1"/>
    <col min="274" max="274" width="21.26953125" style="141" customWidth="1"/>
    <col min="275" max="275" width="49.453125" style="141" customWidth="1"/>
    <col min="276" max="276" width="43" style="141" customWidth="1"/>
    <col min="277" max="277" width="46.81640625" style="141" customWidth="1"/>
    <col min="278" max="278" width="58.453125" style="141" customWidth="1"/>
    <col min="279" max="282" width="18.7265625" style="141"/>
    <col min="283" max="283" width="18.7265625" style="141" customWidth="1"/>
    <col min="284" max="512" width="18.7265625" style="141"/>
    <col min="513" max="513" width="11.1796875" style="141" bestFit="1" customWidth="1"/>
    <col min="514" max="514" width="7.1796875" style="141" bestFit="1" customWidth="1"/>
    <col min="515" max="515" width="18.453125" style="141" bestFit="1" customWidth="1"/>
    <col min="516" max="516" width="14.81640625" style="141" bestFit="1" customWidth="1"/>
    <col min="517" max="517" width="27.54296875" style="141" bestFit="1" customWidth="1"/>
    <col min="518" max="518" width="31.54296875" style="141" customWidth="1"/>
    <col min="519" max="519" width="34.81640625" style="141" customWidth="1"/>
    <col min="520" max="520" width="20.1796875" style="141" customWidth="1"/>
    <col min="521" max="521" width="17.26953125" style="141" customWidth="1"/>
    <col min="522" max="522" width="9.81640625" style="141" customWidth="1"/>
    <col min="523" max="523" width="20.1796875" style="141" customWidth="1"/>
    <col min="524" max="524" width="18.54296875" style="141" customWidth="1"/>
    <col min="525" max="525" width="15.26953125" style="141" customWidth="1"/>
    <col min="526" max="526" width="16.453125" style="141" customWidth="1"/>
    <col min="527" max="527" width="48" style="141" customWidth="1"/>
    <col min="528" max="528" width="5.26953125" style="141" customWidth="1"/>
    <col min="529" max="529" width="15.81640625" style="141" customWidth="1"/>
    <col min="530" max="530" width="21.26953125" style="141" customWidth="1"/>
    <col min="531" max="531" width="49.453125" style="141" customWidth="1"/>
    <col min="532" max="532" width="43" style="141" customWidth="1"/>
    <col min="533" max="533" width="46.81640625" style="141" customWidth="1"/>
    <col min="534" max="534" width="58.453125" style="141" customWidth="1"/>
    <col min="535" max="538" width="18.7265625" style="141"/>
    <col min="539" max="539" width="18.7265625" style="141" customWidth="1"/>
    <col min="540" max="768" width="18.7265625" style="141"/>
    <col min="769" max="769" width="11.1796875" style="141" bestFit="1" customWidth="1"/>
    <col min="770" max="770" width="7.1796875" style="141" bestFit="1" customWidth="1"/>
    <col min="771" max="771" width="18.453125" style="141" bestFit="1" customWidth="1"/>
    <col min="772" max="772" width="14.81640625" style="141" bestFit="1" customWidth="1"/>
    <col min="773" max="773" width="27.54296875" style="141" bestFit="1" customWidth="1"/>
    <col min="774" max="774" width="31.54296875" style="141" customWidth="1"/>
    <col min="775" max="775" width="34.81640625" style="141" customWidth="1"/>
    <col min="776" max="776" width="20.1796875" style="141" customWidth="1"/>
    <col min="777" max="777" width="17.26953125" style="141" customWidth="1"/>
    <col min="778" max="778" width="9.81640625" style="141" customWidth="1"/>
    <col min="779" max="779" width="20.1796875" style="141" customWidth="1"/>
    <col min="780" max="780" width="18.54296875" style="141" customWidth="1"/>
    <col min="781" max="781" width="15.26953125" style="141" customWidth="1"/>
    <col min="782" max="782" width="16.453125" style="141" customWidth="1"/>
    <col min="783" max="783" width="48" style="141" customWidth="1"/>
    <col min="784" max="784" width="5.26953125" style="141" customWidth="1"/>
    <col min="785" max="785" width="15.81640625" style="141" customWidth="1"/>
    <col min="786" max="786" width="21.26953125" style="141" customWidth="1"/>
    <col min="787" max="787" width="49.453125" style="141" customWidth="1"/>
    <col min="788" max="788" width="43" style="141" customWidth="1"/>
    <col min="789" max="789" width="46.81640625" style="141" customWidth="1"/>
    <col min="790" max="790" width="58.453125" style="141" customWidth="1"/>
    <col min="791" max="794" width="18.7265625" style="141"/>
    <col min="795" max="795" width="18.7265625" style="141" customWidth="1"/>
    <col min="796" max="1024" width="18.7265625" style="141"/>
    <col min="1025" max="1025" width="11.1796875" style="141" bestFit="1" customWidth="1"/>
    <col min="1026" max="1026" width="7.1796875" style="141" bestFit="1" customWidth="1"/>
    <col min="1027" max="1027" width="18.453125" style="141" bestFit="1" customWidth="1"/>
    <col min="1028" max="1028" width="14.81640625" style="141" bestFit="1" customWidth="1"/>
    <col min="1029" max="1029" width="27.54296875" style="141" bestFit="1" customWidth="1"/>
    <col min="1030" max="1030" width="31.54296875" style="141" customWidth="1"/>
    <col min="1031" max="1031" width="34.81640625" style="141" customWidth="1"/>
    <col min="1032" max="1032" width="20.1796875" style="141" customWidth="1"/>
    <col min="1033" max="1033" width="17.26953125" style="141" customWidth="1"/>
    <col min="1034" max="1034" width="9.81640625" style="141" customWidth="1"/>
    <col min="1035" max="1035" width="20.1796875" style="141" customWidth="1"/>
    <col min="1036" max="1036" width="18.54296875" style="141" customWidth="1"/>
    <col min="1037" max="1037" width="15.26953125" style="141" customWidth="1"/>
    <col min="1038" max="1038" width="16.453125" style="141" customWidth="1"/>
    <col min="1039" max="1039" width="48" style="141" customWidth="1"/>
    <col min="1040" max="1040" width="5.26953125" style="141" customWidth="1"/>
    <col min="1041" max="1041" width="15.81640625" style="141" customWidth="1"/>
    <col min="1042" max="1042" width="21.26953125" style="141" customWidth="1"/>
    <col min="1043" max="1043" width="49.453125" style="141" customWidth="1"/>
    <col min="1044" max="1044" width="43" style="141" customWidth="1"/>
    <col min="1045" max="1045" width="46.81640625" style="141" customWidth="1"/>
    <col min="1046" max="1046" width="58.453125" style="141" customWidth="1"/>
    <col min="1047" max="1050" width="18.7265625" style="141"/>
    <col min="1051" max="1051" width="18.7265625" style="141" customWidth="1"/>
    <col min="1052" max="1280" width="18.7265625" style="141"/>
    <col min="1281" max="1281" width="11.1796875" style="141" bestFit="1" customWidth="1"/>
    <col min="1282" max="1282" width="7.1796875" style="141" bestFit="1" customWidth="1"/>
    <col min="1283" max="1283" width="18.453125" style="141" bestFit="1" customWidth="1"/>
    <col min="1284" max="1284" width="14.81640625" style="141" bestFit="1" customWidth="1"/>
    <col min="1285" max="1285" width="27.54296875" style="141" bestFit="1" customWidth="1"/>
    <col min="1286" max="1286" width="31.54296875" style="141" customWidth="1"/>
    <col min="1287" max="1287" width="34.81640625" style="141" customWidth="1"/>
    <col min="1288" max="1288" width="20.1796875" style="141" customWidth="1"/>
    <col min="1289" max="1289" width="17.26953125" style="141" customWidth="1"/>
    <col min="1290" max="1290" width="9.81640625" style="141" customWidth="1"/>
    <col min="1291" max="1291" width="20.1796875" style="141" customWidth="1"/>
    <col min="1292" max="1292" width="18.54296875" style="141" customWidth="1"/>
    <col min="1293" max="1293" width="15.26953125" style="141" customWidth="1"/>
    <col min="1294" max="1294" width="16.453125" style="141" customWidth="1"/>
    <col min="1295" max="1295" width="48" style="141" customWidth="1"/>
    <col min="1296" max="1296" width="5.26953125" style="141" customWidth="1"/>
    <col min="1297" max="1297" width="15.81640625" style="141" customWidth="1"/>
    <col min="1298" max="1298" width="21.26953125" style="141" customWidth="1"/>
    <col min="1299" max="1299" width="49.453125" style="141" customWidth="1"/>
    <col min="1300" max="1300" width="43" style="141" customWidth="1"/>
    <col min="1301" max="1301" width="46.81640625" style="141" customWidth="1"/>
    <col min="1302" max="1302" width="58.453125" style="141" customWidth="1"/>
    <col min="1303" max="1306" width="18.7265625" style="141"/>
    <col min="1307" max="1307" width="18.7265625" style="141" customWidth="1"/>
    <col min="1308" max="1536" width="18.7265625" style="141"/>
    <col min="1537" max="1537" width="11.1796875" style="141" bestFit="1" customWidth="1"/>
    <col min="1538" max="1538" width="7.1796875" style="141" bestFit="1" customWidth="1"/>
    <col min="1539" max="1539" width="18.453125" style="141" bestFit="1" customWidth="1"/>
    <col min="1540" max="1540" width="14.81640625" style="141" bestFit="1" customWidth="1"/>
    <col min="1541" max="1541" width="27.54296875" style="141" bestFit="1" customWidth="1"/>
    <col min="1542" max="1542" width="31.54296875" style="141" customWidth="1"/>
    <col min="1543" max="1543" width="34.81640625" style="141" customWidth="1"/>
    <col min="1544" max="1544" width="20.1796875" style="141" customWidth="1"/>
    <col min="1545" max="1545" width="17.26953125" style="141" customWidth="1"/>
    <col min="1546" max="1546" width="9.81640625" style="141" customWidth="1"/>
    <col min="1547" max="1547" width="20.1796875" style="141" customWidth="1"/>
    <col min="1548" max="1548" width="18.54296875" style="141" customWidth="1"/>
    <col min="1549" max="1549" width="15.26953125" style="141" customWidth="1"/>
    <col min="1550" max="1550" width="16.453125" style="141" customWidth="1"/>
    <col min="1551" max="1551" width="48" style="141" customWidth="1"/>
    <col min="1552" max="1552" width="5.26953125" style="141" customWidth="1"/>
    <col min="1553" max="1553" width="15.81640625" style="141" customWidth="1"/>
    <col min="1554" max="1554" width="21.26953125" style="141" customWidth="1"/>
    <col min="1555" max="1555" width="49.453125" style="141" customWidth="1"/>
    <col min="1556" max="1556" width="43" style="141" customWidth="1"/>
    <col min="1557" max="1557" width="46.81640625" style="141" customWidth="1"/>
    <col min="1558" max="1558" width="58.453125" style="141" customWidth="1"/>
    <col min="1559" max="1562" width="18.7265625" style="141"/>
    <col min="1563" max="1563" width="18.7265625" style="141" customWidth="1"/>
    <col min="1564" max="1792" width="18.7265625" style="141"/>
    <col min="1793" max="1793" width="11.1796875" style="141" bestFit="1" customWidth="1"/>
    <col min="1794" max="1794" width="7.1796875" style="141" bestFit="1" customWidth="1"/>
    <col min="1795" max="1795" width="18.453125" style="141" bestFit="1" customWidth="1"/>
    <col min="1796" max="1796" width="14.81640625" style="141" bestFit="1" customWidth="1"/>
    <col min="1797" max="1797" width="27.54296875" style="141" bestFit="1" customWidth="1"/>
    <col min="1798" max="1798" width="31.54296875" style="141" customWidth="1"/>
    <col min="1799" max="1799" width="34.81640625" style="141" customWidth="1"/>
    <col min="1800" max="1800" width="20.1796875" style="141" customWidth="1"/>
    <col min="1801" max="1801" width="17.26953125" style="141" customWidth="1"/>
    <col min="1802" max="1802" width="9.81640625" style="141" customWidth="1"/>
    <col min="1803" max="1803" width="20.1796875" style="141" customWidth="1"/>
    <col min="1804" max="1804" width="18.54296875" style="141" customWidth="1"/>
    <col min="1805" max="1805" width="15.26953125" style="141" customWidth="1"/>
    <col min="1806" max="1806" width="16.453125" style="141" customWidth="1"/>
    <col min="1807" max="1807" width="48" style="141" customWidth="1"/>
    <col min="1808" max="1808" width="5.26953125" style="141" customWidth="1"/>
    <col min="1809" max="1809" width="15.81640625" style="141" customWidth="1"/>
    <col min="1810" max="1810" width="21.26953125" style="141" customWidth="1"/>
    <col min="1811" max="1811" width="49.453125" style="141" customWidth="1"/>
    <col min="1812" max="1812" width="43" style="141" customWidth="1"/>
    <col min="1813" max="1813" width="46.81640625" style="141" customWidth="1"/>
    <col min="1814" max="1814" width="58.453125" style="141" customWidth="1"/>
    <col min="1815" max="1818" width="18.7265625" style="141"/>
    <col min="1819" max="1819" width="18.7265625" style="141" customWidth="1"/>
    <col min="1820" max="2048" width="18.7265625" style="141"/>
    <col min="2049" max="2049" width="11.1796875" style="141" bestFit="1" customWidth="1"/>
    <col min="2050" max="2050" width="7.1796875" style="141" bestFit="1" customWidth="1"/>
    <col min="2051" max="2051" width="18.453125" style="141" bestFit="1" customWidth="1"/>
    <col min="2052" max="2052" width="14.81640625" style="141" bestFit="1" customWidth="1"/>
    <col min="2053" max="2053" width="27.54296875" style="141" bestFit="1" customWidth="1"/>
    <col min="2054" max="2054" width="31.54296875" style="141" customWidth="1"/>
    <col min="2055" max="2055" width="34.81640625" style="141" customWidth="1"/>
    <col min="2056" max="2056" width="20.1796875" style="141" customWidth="1"/>
    <col min="2057" max="2057" width="17.26953125" style="141" customWidth="1"/>
    <col min="2058" max="2058" width="9.81640625" style="141" customWidth="1"/>
    <col min="2059" max="2059" width="20.1796875" style="141" customWidth="1"/>
    <col min="2060" max="2060" width="18.54296875" style="141" customWidth="1"/>
    <col min="2061" max="2061" width="15.26953125" style="141" customWidth="1"/>
    <col min="2062" max="2062" width="16.453125" style="141" customWidth="1"/>
    <col min="2063" max="2063" width="48" style="141" customWidth="1"/>
    <col min="2064" max="2064" width="5.26953125" style="141" customWidth="1"/>
    <col min="2065" max="2065" width="15.81640625" style="141" customWidth="1"/>
    <col min="2066" max="2066" width="21.26953125" style="141" customWidth="1"/>
    <col min="2067" max="2067" width="49.453125" style="141" customWidth="1"/>
    <col min="2068" max="2068" width="43" style="141" customWidth="1"/>
    <col min="2069" max="2069" width="46.81640625" style="141" customWidth="1"/>
    <col min="2070" max="2070" width="58.453125" style="141" customWidth="1"/>
    <col min="2071" max="2074" width="18.7265625" style="141"/>
    <col min="2075" max="2075" width="18.7265625" style="141" customWidth="1"/>
    <col min="2076" max="2304" width="18.7265625" style="141"/>
    <col min="2305" max="2305" width="11.1796875" style="141" bestFit="1" customWidth="1"/>
    <col min="2306" max="2306" width="7.1796875" style="141" bestFit="1" customWidth="1"/>
    <col min="2307" max="2307" width="18.453125" style="141" bestFit="1" customWidth="1"/>
    <col min="2308" max="2308" width="14.81640625" style="141" bestFit="1" customWidth="1"/>
    <col min="2309" max="2309" width="27.54296875" style="141" bestFit="1" customWidth="1"/>
    <col min="2310" max="2310" width="31.54296875" style="141" customWidth="1"/>
    <col min="2311" max="2311" width="34.81640625" style="141" customWidth="1"/>
    <col min="2312" max="2312" width="20.1796875" style="141" customWidth="1"/>
    <col min="2313" max="2313" width="17.26953125" style="141" customWidth="1"/>
    <col min="2314" max="2314" width="9.81640625" style="141" customWidth="1"/>
    <col min="2315" max="2315" width="20.1796875" style="141" customWidth="1"/>
    <col min="2316" max="2316" width="18.54296875" style="141" customWidth="1"/>
    <col min="2317" max="2317" width="15.26953125" style="141" customWidth="1"/>
    <col min="2318" max="2318" width="16.453125" style="141" customWidth="1"/>
    <col min="2319" max="2319" width="48" style="141" customWidth="1"/>
    <col min="2320" max="2320" width="5.26953125" style="141" customWidth="1"/>
    <col min="2321" max="2321" width="15.81640625" style="141" customWidth="1"/>
    <col min="2322" max="2322" width="21.26953125" style="141" customWidth="1"/>
    <col min="2323" max="2323" width="49.453125" style="141" customWidth="1"/>
    <col min="2324" max="2324" width="43" style="141" customWidth="1"/>
    <col min="2325" max="2325" width="46.81640625" style="141" customWidth="1"/>
    <col min="2326" max="2326" width="58.453125" style="141" customWidth="1"/>
    <col min="2327" max="2330" width="18.7265625" style="141"/>
    <col min="2331" max="2331" width="18.7265625" style="141" customWidth="1"/>
    <col min="2332" max="2560" width="18.7265625" style="141"/>
    <col min="2561" max="2561" width="11.1796875" style="141" bestFit="1" customWidth="1"/>
    <col min="2562" max="2562" width="7.1796875" style="141" bestFit="1" customWidth="1"/>
    <col min="2563" max="2563" width="18.453125" style="141" bestFit="1" customWidth="1"/>
    <col min="2564" max="2564" width="14.81640625" style="141" bestFit="1" customWidth="1"/>
    <col min="2565" max="2565" width="27.54296875" style="141" bestFit="1" customWidth="1"/>
    <col min="2566" max="2566" width="31.54296875" style="141" customWidth="1"/>
    <col min="2567" max="2567" width="34.81640625" style="141" customWidth="1"/>
    <col min="2568" max="2568" width="20.1796875" style="141" customWidth="1"/>
    <col min="2569" max="2569" width="17.26953125" style="141" customWidth="1"/>
    <col min="2570" max="2570" width="9.81640625" style="141" customWidth="1"/>
    <col min="2571" max="2571" width="20.1796875" style="141" customWidth="1"/>
    <col min="2572" max="2572" width="18.54296875" style="141" customWidth="1"/>
    <col min="2573" max="2573" width="15.26953125" style="141" customWidth="1"/>
    <col min="2574" max="2574" width="16.453125" style="141" customWidth="1"/>
    <col min="2575" max="2575" width="48" style="141" customWidth="1"/>
    <col min="2576" max="2576" width="5.26953125" style="141" customWidth="1"/>
    <col min="2577" max="2577" width="15.81640625" style="141" customWidth="1"/>
    <col min="2578" max="2578" width="21.26953125" style="141" customWidth="1"/>
    <col min="2579" max="2579" width="49.453125" style="141" customWidth="1"/>
    <col min="2580" max="2580" width="43" style="141" customWidth="1"/>
    <col min="2581" max="2581" width="46.81640625" style="141" customWidth="1"/>
    <col min="2582" max="2582" width="58.453125" style="141" customWidth="1"/>
    <col min="2583" max="2586" width="18.7265625" style="141"/>
    <col min="2587" max="2587" width="18.7265625" style="141" customWidth="1"/>
    <col min="2588" max="2816" width="18.7265625" style="141"/>
    <col min="2817" max="2817" width="11.1796875" style="141" bestFit="1" customWidth="1"/>
    <col min="2818" max="2818" width="7.1796875" style="141" bestFit="1" customWidth="1"/>
    <col min="2819" max="2819" width="18.453125" style="141" bestFit="1" customWidth="1"/>
    <col min="2820" max="2820" width="14.81640625" style="141" bestFit="1" customWidth="1"/>
    <col min="2821" max="2821" width="27.54296875" style="141" bestFit="1" customWidth="1"/>
    <col min="2822" max="2822" width="31.54296875" style="141" customWidth="1"/>
    <col min="2823" max="2823" width="34.81640625" style="141" customWidth="1"/>
    <col min="2824" max="2824" width="20.1796875" style="141" customWidth="1"/>
    <col min="2825" max="2825" width="17.26953125" style="141" customWidth="1"/>
    <col min="2826" max="2826" width="9.81640625" style="141" customWidth="1"/>
    <col min="2827" max="2827" width="20.1796875" style="141" customWidth="1"/>
    <col min="2828" max="2828" width="18.54296875" style="141" customWidth="1"/>
    <col min="2829" max="2829" width="15.26953125" style="141" customWidth="1"/>
    <col min="2830" max="2830" width="16.453125" style="141" customWidth="1"/>
    <col min="2831" max="2831" width="48" style="141" customWidth="1"/>
    <col min="2832" max="2832" width="5.26953125" style="141" customWidth="1"/>
    <col min="2833" max="2833" width="15.81640625" style="141" customWidth="1"/>
    <col min="2834" max="2834" width="21.26953125" style="141" customWidth="1"/>
    <col min="2835" max="2835" width="49.453125" style="141" customWidth="1"/>
    <col min="2836" max="2836" width="43" style="141" customWidth="1"/>
    <col min="2837" max="2837" width="46.81640625" style="141" customWidth="1"/>
    <col min="2838" max="2838" width="58.453125" style="141" customWidth="1"/>
    <col min="2839" max="2842" width="18.7265625" style="141"/>
    <col min="2843" max="2843" width="18.7265625" style="141" customWidth="1"/>
    <col min="2844" max="3072" width="18.7265625" style="141"/>
    <col min="3073" max="3073" width="11.1796875" style="141" bestFit="1" customWidth="1"/>
    <col min="3074" max="3074" width="7.1796875" style="141" bestFit="1" customWidth="1"/>
    <col min="3075" max="3075" width="18.453125" style="141" bestFit="1" customWidth="1"/>
    <col min="3076" max="3076" width="14.81640625" style="141" bestFit="1" customWidth="1"/>
    <col min="3077" max="3077" width="27.54296875" style="141" bestFit="1" customWidth="1"/>
    <col min="3078" max="3078" width="31.54296875" style="141" customWidth="1"/>
    <col min="3079" max="3079" width="34.81640625" style="141" customWidth="1"/>
    <col min="3080" max="3080" width="20.1796875" style="141" customWidth="1"/>
    <col min="3081" max="3081" width="17.26953125" style="141" customWidth="1"/>
    <col min="3082" max="3082" width="9.81640625" style="141" customWidth="1"/>
    <col min="3083" max="3083" width="20.1796875" style="141" customWidth="1"/>
    <col min="3084" max="3084" width="18.54296875" style="141" customWidth="1"/>
    <col min="3085" max="3085" width="15.26953125" style="141" customWidth="1"/>
    <col min="3086" max="3086" width="16.453125" style="141" customWidth="1"/>
    <col min="3087" max="3087" width="48" style="141" customWidth="1"/>
    <col min="3088" max="3088" width="5.26953125" style="141" customWidth="1"/>
    <col min="3089" max="3089" width="15.81640625" style="141" customWidth="1"/>
    <col min="3090" max="3090" width="21.26953125" style="141" customWidth="1"/>
    <col min="3091" max="3091" width="49.453125" style="141" customWidth="1"/>
    <col min="3092" max="3092" width="43" style="141" customWidth="1"/>
    <col min="3093" max="3093" width="46.81640625" style="141" customWidth="1"/>
    <col min="3094" max="3094" width="58.453125" style="141" customWidth="1"/>
    <col min="3095" max="3098" width="18.7265625" style="141"/>
    <col min="3099" max="3099" width="18.7265625" style="141" customWidth="1"/>
    <col min="3100" max="3328" width="18.7265625" style="141"/>
    <col min="3329" max="3329" width="11.1796875" style="141" bestFit="1" customWidth="1"/>
    <col min="3330" max="3330" width="7.1796875" style="141" bestFit="1" customWidth="1"/>
    <col min="3331" max="3331" width="18.453125" style="141" bestFit="1" customWidth="1"/>
    <col min="3332" max="3332" width="14.81640625" style="141" bestFit="1" customWidth="1"/>
    <col min="3333" max="3333" width="27.54296875" style="141" bestFit="1" customWidth="1"/>
    <col min="3334" max="3334" width="31.54296875" style="141" customWidth="1"/>
    <col min="3335" max="3335" width="34.81640625" style="141" customWidth="1"/>
    <col min="3336" max="3336" width="20.1796875" style="141" customWidth="1"/>
    <col min="3337" max="3337" width="17.26953125" style="141" customWidth="1"/>
    <col min="3338" max="3338" width="9.81640625" style="141" customWidth="1"/>
    <col min="3339" max="3339" width="20.1796875" style="141" customWidth="1"/>
    <col min="3340" max="3340" width="18.54296875" style="141" customWidth="1"/>
    <col min="3341" max="3341" width="15.26953125" style="141" customWidth="1"/>
    <col min="3342" max="3342" width="16.453125" style="141" customWidth="1"/>
    <col min="3343" max="3343" width="48" style="141" customWidth="1"/>
    <col min="3344" max="3344" width="5.26953125" style="141" customWidth="1"/>
    <col min="3345" max="3345" width="15.81640625" style="141" customWidth="1"/>
    <col min="3346" max="3346" width="21.26953125" style="141" customWidth="1"/>
    <col min="3347" max="3347" width="49.453125" style="141" customWidth="1"/>
    <col min="3348" max="3348" width="43" style="141" customWidth="1"/>
    <col min="3349" max="3349" width="46.81640625" style="141" customWidth="1"/>
    <col min="3350" max="3350" width="58.453125" style="141" customWidth="1"/>
    <col min="3351" max="3354" width="18.7265625" style="141"/>
    <col min="3355" max="3355" width="18.7265625" style="141" customWidth="1"/>
    <col min="3356" max="3584" width="18.7265625" style="141"/>
    <col min="3585" max="3585" width="11.1796875" style="141" bestFit="1" customWidth="1"/>
    <col min="3586" max="3586" width="7.1796875" style="141" bestFit="1" customWidth="1"/>
    <col min="3587" max="3587" width="18.453125" style="141" bestFit="1" customWidth="1"/>
    <col min="3588" max="3588" width="14.81640625" style="141" bestFit="1" customWidth="1"/>
    <col min="3589" max="3589" width="27.54296875" style="141" bestFit="1" customWidth="1"/>
    <col min="3590" max="3590" width="31.54296875" style="141" customWidth="1"/>
    <col min="3591" max="3591" width="34.81640625" style="141" customWidth="1"/>
    <col min="3592" max="3592" width="20.1796875" style="141" customWidth="1"/>
    <col min="3593" max="3593" width="17.26953125" style="141" customWidth="1"/>
    <col min="3594" max="3594" width="9.81640625" style="141" customWidth="1"/>
    <col min="3595" max="3595" width="20.1796875" style="141" customWidth="1"/>
    <col min="3596" max="3596" width="18.54296875" style="141" customWidth="1"/>
    <col min="3597" max="3597" width="15.26953125" style="141" customWidth="1"/>
    <col min="3598" max="3598" width="16.453125" style="141" customWidth="1"/>
    <col min="3599" max="3599" width="48" style="141" customWidth="1"/>
    <col min="3600" max="3600" width="5.26953125" style="141" customWidth="1"/>
    <col min="3601" max="3601" width="15.81640625" style="141" customWidth="1"/>
    <col min="3602" max="3602" width="21.26953125" style="141" customWidth="1"/>
    <col min="3603" max="3603" width="49.453125" style="141" customWidth="1"/>
    <col min="3604" max="3604" width="43" style="141" customWidth="1"/>
    <col min="3605" max="3605" width="46.81640625" style="141" customWidth="1"/>
    <col min="3606" max="3606" width="58.453125" style="141" customWidth="1"/>
    <col min="3607" max="3610" width="18.7265625" style="141"/>
    <col min="3611" max="3611" width="18.7265625" style="141" customWidth="1"/>
    <col min="3612" max="3840" width="18.7265625" style="141"/>
    <col min="3841" max="3841" width="11.1796875" style="141" bestFit="1" customWidth="1"/>
    <col min="3842" max="3842" width="7.1796875" style="141" bestFit="1" customWidth="1"/>
    <col min="3843" max="3843" width="18.453125" style="141" bestFit="1" customWidth="1"/>
    <col min="3844" max="3844" width="14.81640625" style="141" bestFit="1" customWidth="1"/>
    <col min="3845" max="3845" width="27.54296875" style="141" bestFit="1" customWidth="1"/>
    <col min="3846" max="3846" width="31.54296875" style="141" customWidth="1"/>
    <col min="3847" max="3847" width="34.81640625" style="141" customWidth="1"/>
    <col min="3848" max="3848" width="20.1796875" style="141" customWidth="1"/>
    <col min="3849" max="3849" width="17.26953125" style="141" customWidth="1"/>
    <col min="3850" max="3850" width="9.81640625" style="141" customWidth="1"/>
    <col min="3851" max="3851" width="20.1796875" style="141" customWidth="1"/>
    <col min="3852" max="3852" width="18.54296875" style="141" customWidth="1"/>
    <col min="3853" max="3853" width="15.26953125" style="141" customWidth="1"/>
    <col min="3854" max="3854" width="16.453125" style="141" customWidth="1"/>
    <col min="3855" max="3855" width="48" style="141" customWidth="1"/>
    <col min="3856" max="3856" width="5.26953125" style="141" customWidth="1"/>
    <col min="3857" max="3857" width="15.81640625" style="141" customWidth="1"/>
    <col min="3858" max="3858" width="21.26953125" style="141" customWidth="1"/>
    <col min="3859" max="3859" width="49.453125" style="141" customWidth="1"/>
    <col min="3860" max="3860" width="43" style="141" customWidth="1"/>
    <col min="3861" max="3861" width="46.81640625" style="141" customWidth="1"/>
    <col min="3862" max="3862" width="58.453125" style="141" customWidth="1"/>
    <col min="3863" max="3866" width="18.7265625" style="141"/>
    <col min="3867" max="3867" width="18.7265625" style="141" customWidth="1"/>
    <col min="3868" max="4096" width="18.7265625" style="141"/>
    <col min="4097" max="4097" width="11.1796875" style="141" bestFit="1" customWidth="1"/>
    <col min="4098" max="4098" width="7.1796875" style="141" bestFit="1" customWidth="1"/>
    <col min="4099" max="4099" width="18.453125" style="141" bestFit="1" customWidth="1"/>
    <col min="4100" max="4100" width="14.81640625" style="141" bestFit="1" customWidth="1"/>
    <col min="4101" max="4101" width="27.54296875" style="141" bestFit="1" customWidth="1"/>
    <col min="4102" max="4102" width="31.54296875" style="141" customWidth="1"/>
    <col min="4103" max="4103" width="34.81640625" style="141" customWidth="1"/>
    <col min="4104" max="4104" width="20.1796875" style="141" customWidth="1"/>
    <col min="4105" max="4105" width="17.26953125" style="141" customWidth="1"/>
    <col min="4106" max="4106" width="9.81640625" style="141" customWidth="1"/>
    <col min="4107" max="4107" width="20.1796875" style="141" customWidth="1"/>
    <col min="4108" max="4108" width="18.54296875" style="141" customWidth="1"/>
    <col min="4109" max="4109" width="15.26953125" style="141" customWidth="1"/>
    <col min="4110" max="4110" width="16.453125" style="141" customWidth="1"/>
    <col min="4111" max="4111" width="48" style="141" customWidth="1"/>
    <col min="4112" max="4112" width="5.26953125" style="141" customWidth="1"/>
    <col min="4113" max="4113" width="15.81640625" style="141" customWidth="1"/>
    <col min="4114" max="4114" width="21.26953125" style="141" customWidth="1"/>
    <col min="4115" max="4115" width="49.453125" style="141" customWidth="1"/>
    <col min="4116" max="4116" width="43" style="141" customWidth="1"/>
    <col min="4117" max="4117" width="46.81640625" style="141" customWidth="1"/>
    <col min="4118" max="4118" width="58.453125" style="141" customWidth="1"/>
    <col min="4119" max="4122" width="18.7265625" style="141"/>
    <col min="4123" max="4123" width="18.7265625" style="141" customWidth="1"/>
    <col min="4124" max="4352" width="18.7265625" style="141"/>
    <col min="4353" max="4353" width="11.1796875" style="141" bestFit="1" customWidth="1"/>
    <col min="4354" max="4354" width="7.1796875" style="141" bestFit="1" customWidth="1"/>
    <col min="4355" max="4355" width="18.453125" style="141" bestFit="1" customWidth="1"/>
    <col min="4356" max="4356" width="14.81640625" style="141" bestFit="1" customWidth="1"/>
    <col min="4357" max="4357" width="27.54296875" style="141" bestFit="1" customWidth="1"/>
    <col min="4358" max="4358" width="31.54296875" style="141" customWidth="1"/>
    <col min="4359" max="4359" width="34.81640625" style="141" customWidth="1"/>
    <col min="4360" max="4360" width="20.1796875" style="141" customWidth="1"/>
    <col min="4361" max="4361" width="17.26953125" style="141" customWidth="1"/>
    <col min="4362" max="4362" width="9.81640625" style="141" customWidth="1"/>
    <col min="4363" max="4363" width="20.1796875" style="141" customWidth="1"/>
    <col min="4364" max="4364" width="18.54296875" style="141" customWidth="1"/>
    <col min="4365" max="4365" width="15.26953125" style="141" customWidth="1"/>
    <col min="4366" max="4366" width="16.453125" style="141" customWidth="1"/>
    <col min="4367" max="4367" width="48" style="141" customWidth="1"/>
    <col min="4368" max="4368" width="5.26953125" style="141" customWidth="1"/>
    <col min="4369" max="4369" width="15.81640625" style="141" customWidth="1"/>
    <col min="4370" max="4370" width="21.26953125" style="141" customWidth="1"/>
    <col min="4371" max="4371" width="49.453125" style="141" customWidth="1"/>
    <col min="4372" max="4372" width="43" style="141" customWidth="1"/>
    <col min="4373" max="4373" width="46.81640625" style="141" customWidth="1"/>
    <col min="4374" max="4374" width="58.453125" style="141" customWidth="1"/>
    <col min="4375" max="4378" width="18.7265625" style="141"/>
    <col min="4379" max="4379" width="18.7265625" style="141" customWidth="1"/>
    <col min="4380" max="4608" width="18.7265625" style="141"/>
    <col min="4609" max="4609" width="11.1796875" style="141" bestFit="1" customWidth="1"/>
    <col min="4610" max="4610" width="7.1796875" style="141" bestFit="1" customWidth="1"/>
    <col min="4611" max="4611" width="18.453125" style="141" bestFit="1" customWidth="1"/>
    <col min="4612" max="4612" width="14.81640625" style="141" bestFit="1" customWidth="1"/>
    <col min="4613" max="4613" width="27.54296875" style="141" bestFit="1" customWidth="1"/>
    <col min="4614" max="4614" width="31.54296875" style="141" customWidth="1"/>
    <col min="4615" max="4615" width="34.81640625" style="141" customWidth="1"/>
    <col min="4616" max="4616" width="20.1796875" style="141" customWidth="1"/>
    <col min="4617" max="4617" width="17.26953125" style="141" customWidth="1"/>
    <col min="4618" max="4618" width="9.81640625" style="141" customWidth="1"/>
    <col min="4619" max="4619" width="20.1796875" style="141" customWidth="1"/>
    <col min="4620" max="4620" width="18.54296875" style="141" customWidth="1"/>
    <col min="4621" max="4621" width="15.26953125" style="141" customWidth="1"/>
    <col min="4622" max="4622" width="16.453125" style="141" customWidth="1"/>
    <col min="4623" max="4623" width="48" style="141" customWidth="1"/>
    <col min="4624" max="4624" width="5.26953125" style="141" customWidth="1"/>
    <col min="4625" max="4625" width="15.81640625" style="141" customWidth="1"/>
    <col min="4626" max="4626" width="21.26953125" style="141" customWidth="1"/>
    <col min="4627" max="4627" width="49.453125" style="141" customWidth="1"/>
    <col min="4628" max="4628" width="43" style="141" customWidth="1"/>
    <col min="4629" max="4629" width="46.81640625" style="141" customWidth="1"/>
    <col min="4630" max="4630" width="58.453125" style="141" customWidth="1"/>
    <col min="4631" max="4634" width="18.7265625" style="141"/>
    <col min="4635" max="4635" width="18.7265625" style="141" customWidth="1"/>
    <col min="4636" max="4864" width="18.7265625" style="141"/>
    <col min="4865" max="4865" width="11.1796875" style="141" bestFit="1" customWidth="1"/>
    <col min="4866" max="4866" width="7.1796875" style="141" bestFit="1" customWidth="1"/>
    <col min="4867" max="4867" width="18.453125" style="141" bestFit="1" customWidth="1"/>
    <col min="4868" max="4868" width="14.81640625" style="141" bestFit="1" customWidth="1"/>
    <col min="4869" max="4869" width="27.54296875" style="141" bestFit="1" customWidth="1"/>
    <col min="4870" max="4870" width="31.54296875" style="141" customWidth="1"/>
    <col min="4871" max="4871" width="34.81640625" style="141" customWidth="1"/>
    <col min="4872" max="4872" width="20.1796875" style="141" customWidth="1"/>
    <col min="4873" max="4873" width="17.26953125" style="141" customWidth="1"/>
    <col min="4874" max="4874" width="9.81640625" style="141" customWidth="1"/>
    <col min="4875" max="4875" width="20.1796875" style="141" customWidth="1"/>
    <col min="4876" max="4876" width="18.54296875" style="141" customWidth="1"/>
    <col min="4877" max="4877" width="15.26953125" style="141" customWidth="1"/>
    <col min="4878" max="4878" width="16.453125" style="141" customWidth="1"/>
    <col min="4879" max="4879" width="48" style="141" customWidth="1"/>
    <col min="4880" max="4880" width="5.26953125" style="141" customWidth="1"/>
    <col min="4881" max="4881" width="15.81640625" style="141" customWidth="1"/>
    <col min="4882" max="4882" width="21.26953125" style="141" customWidth="1"/>
    <col min="4883" max="4883" width="49.453125" style="141" customWidth="1"/>
    <col min="4884" max="4884" width="43" style="141" customWidth="1"/>
    <col min="4885" max="4885" width="46.81640625" style="141" customWidth="1"/>
    <col min="4886" max="4886" width="58.453125" style="141" customWidth="1"/>
    <col min="4887" max="4890" width="18.7265625" style="141"/>
    <col min="4891" max="4891" width="18.7265625" style="141" customWidth="1"/>
    <col min="4892" max="5120" width="18.7265625" style="141"/>
    <col min="5121" max="5121" width="11.1796875" style="141" bestFit="1" customWidth="1"/>
    <col min="5122" max="5122" width="7.1796875" style="141" bestFit="1" customWidth="1"/>
    <col min="5123" max="5123" width="18.453125" style="141" bestFit="1" customWidth="1"/>
    <col min="5124" max="5124" width="14.81640625" style="141" bestFit="1" customWidth="1"/>
    <col min="5125" max="5125" width="27.54296875" style="141" bestFit="1" customWidth="1"/>
    <col min="5126" max="5126" width="31.54296875" style="141" customWidth="1"/>
    <col min="5127" max="5127" width="34.81640625" style="141" customWidth="1"/>
    <col min="5128" max="5128" width="20.1796875" style="141" customWidth="1"/>
    <col min="5129" max="5129" width="17.26953125" style="141" customWidth="1"/>
    <col min="5130" max="5130" width="9.81640625" style="141" customWidth="1"/>
    <col min="5131" max="5131" width="20.1796875" style="141" customWidth="1"/>
    <col min="5132" max="5132" width="18.54296875" style="141" customWidth="1"/>
    <col min="5133" max="5133" width="15.26953125" style="141" customWidth="1"/>
    <col min="5134" max="5134" width="16.453125" style="141" customWidth="1"/>
    <col min="5135" max="5135" width="48" style="141" customWidth="1"/>
    <col min="5136" max="5136" width="5.26953125" style="141" customWidth="1"/>
    <col min="5137" max="5137" width="15.81640625" style="141" customWidth="1"/>
    <col min="5138" max="5138" width="21.26953125" style="141" customWidth="1"/>
    <col min="5139" max="5139" width="49.453125" style="141" customWidth="1"/>
    <col min="5140" max="5140" width="43" style="141" customWidth="1"/>
    <col min="5141" max="5141" width="46.81640625" style="141" customWidth="1"/>
    <col min="5142" max="5142" width="58.453125" style="141" customWidth="1"/>
    <col min="5143" max="5146" width="18.7265625" style="141"/>
    <col min="5147" max="5147" width="18.7265625" style="141" customWidth="1"/>
    <col min="5148" max="5376" width="18.7265625" style="141"/>
    <col min="5377" max="5377" width="11.1796875" style="141" bestFit="1" customWidth="1"/>
    <col min="5378" max="5378" width="7.1796875" style="141" bestFit="1" customWidth="1"/>
    <col min="5379" max="5379" width="18.453125" style="141" bestFit="1" customWidth="1"/>
    <col min="5380" max="5380" width="14.81640625" style="141" bestFit="1" customWidth="1"/>
    <col min="5381" max="5381" width="27.54296875" style="141" bestFit="1" customWidth="1"/>
    <col min="5382" max="5382" width="31.54296875" style="141" customWidth="1"/>
    <col min="5383" max="5383" width="34.81640625" style="141" customWidth="1"/>
    <col min="5384" max="5384" width="20.1796875" style="141" customWidth="1"/>
    <col min="5385" max="5385" width="17.26953125" style="141" customWidth="1"/>
    <col min="5386" max="5386" width="9.81640625" style="141" customWidth="1"/>
    <col min="5387" max="5387" width="20.1796875" style="141" customWidth="1"/>
    <col min="5388" max="5388" width="18.54296875" style="141" customWidth="1"/>
    <col min="5389" max="5389" width="15.26953125" style="141" customWidth="1"/>
    <col min="5390" max="5390" width="16.453125" style="141" customWidth="1"/>
    <col min="5391" max="5391" width="48" style="141" customWidth="1"/>
    <col min="5392" max="5392" width="5.26953125" style="141" customWidth="1"/>
    <col min="5393" max="5393" width="15.81640625" style="141" customWidth="1"/>
    <col min="5394" max="5394" width="21.26953125" style="141" customWidth="1"/>
    <col min="5395" max="5395" width="49.453125" style="141" customWidth="1"/>
    <col min="5396" max="5396" width="43" style="141" customWidth="1"/>
    <col min="5397" max="5397" width="46.81640625" style="141" customWidth="1"/>
    <col min="5398" max="5398" width="58.453125" style="141" customWidth="1"/>
    <col min="5399" max="5402" width="18.7265625" style="141"/>
    <col min="5403" max="5403" width="18.7265625" style="141" customWidth="1"/>
    <col min="5404" max="5632" width="18.7265625" style="141"/>
    <col min="5633" max="5633" width="11.1796875" style="141" bestFit="1" customWidth="1"/>
    <col min="5634" max="5634" width="7.1796875" style="141" bestFit="1" customWidth="1"/>
    <col min="5635" max="5635" width="18.453125" style="141" bestFit="1" customWidth="1"/>
    <col min="5636" max="5636" width="14.81640625" style="141" bestFit="1" customWidth="1"/>
    <col min="5637" max="5637" width="27.54296875" style="141" bestFit="1" customWidth="1"/>
    <col min="5638" max="5638" width="31.54296875" style="141" customWidth="1"/>
    <col min="5639" max="5639" width="34.81640625" style="141" customWidth="1"/>
    <col min="5640" max="5640" width="20.1796875" style="141" customWidth="1"/>
    <col min="5641" max="5641" width="17.26953125" style="141" customWidth="1"/>
    <col min="5642" max="5642" width="9.81640625" style="141" customWidth="1"/>
    <col min="5643" max="5643" width="20.1796875" style="141" customWidth="1"/>
    <col min="5644" max="5644" width="18.54296875" style="141" customWidth="1"/>
    <col min="5645" max="5645" width="15.26953125" style="141" customWidth="1"/>
    <col min="5646" max="5646" width="16.453125" style="141" customWidth="1"/>
    <col min="5647" max="5647" width="48" style="141" customWidth="1"/>
    <col min="5648" max="5648" width="5.26953125" style="141" customWidth="1"/>
    <col min="5649" max="5649" width="15.81640625" style="141" customWidth="1"/>
    <col min="5650" max="5650" width="21.26953125" style="141" customWidth="1"/>
    <col min="5651" max="5651" width="49.453125" style="141" customWidth="1"/>
    <col min="5652" max="5652" width="43" style="141" customWidth="1"/>
    <col min="5653" max="5653" width="46.81640625" style="141" customWidth="1"/>
    <col min="5654" max="5654" width="58.453125" style="141" customWidth="1"/>
    <col min="5655" max="5658" width="18.7265625" style="141"/>
    <col min="5659" max="5659" width="18.7265625" style="141" customWidth="1"/>
    <col min="5660" max="5888" width="18.7265625" style="141"/>
    <col min="5889" max="5889" width="11.1796875" style="141" bestFit="1" customWidth="1"/>
    <col min="5890" max="5890" width="7.1796875" style="141" bestFit="1" customWidth="1"/>
    <col min="5891" max="5891" width="18.453125" style="141" bestFit="1" customWidth="1"/>
    <col min="5892" max="5892" width="14.81640625" style="141" bestFit="1" customWidth="1"/>
    <col min="5893" max="5893" width="27.54296875" style="141" bestFit="1" customWidth="1"/>
    <col min="5894" max="5894" width="31.54296875" style="141" customWidth="1"/>
    <col min="5895" max="5895" width="34.81640625" style="141" customWidth="1"/>
    <col min="5896" max="5896" width="20.1796875" style="141" customWidth="1"/>
    <col min="5897" max="5897" width="17.26953125" style="141" customWidth="1"/>
    <col min="5898" max="5898" width="9.81640625" style="141" customWidth="1"/>
    <col min="5899" max="5899" width="20.1796875" style="141" customWidth="1"/>
    <col min="5900" max="5900" width="18.54296875" style="141" customWidth="1"/>
    <col min="5901" max="5901" width="15.26953125" style="141" customWidth="1"/>
    <col min="5902" max="5902" width="16.453125" style="141" customWidth="1"/>
    <col min="5903" max="5903" width="48" style="141" customWidth="1"/>
    <col min="5904" max="5904" width="5.26953125" style="141" customWidth="1"/>
    <col min="5905" max="5905" width="15.81640625" style="141" customWidth="1"/>
    <col min="5906" max="5906" width="21.26953125" style="141" customWidth="1"/>
    <col min="5907" max="5907" width="49.453125" style="141" customWidth="1"/>
    <col min="5908" max="5908" width="43" style="141" customWidth="1"/>
    <col min="5909" max="5909" width="46.81640625" style="141" customWidth="1"/>
    <col min="5910" max="5910" width="58.453125" style="141" customWidth="1"/>
    <col min="5911" max="5914" width="18.7265625" style="141"/>
    <col min="5915" max="5915" width="18.7265625" style="141" customWidth="1"/>
    <col min="5916" max="6144" width="18.7265625" style="141"/>
    <col min="6145" max="6145" width="11.1796875" style="141" bestFit="1" customWidth="1"/>
    <col min="6146" max="6146" width="7.1796875" style="141" bestFit="1" customWidth="1"/>
    <col min="6147" max="6147" width="18.453125" style="141" bestFit="1" customWidth="1"/>
    <col min="6148" max="6148" width="14.81640625" style="141" bestFit="1" customWidth="1"/>
    <col min="6149" max="6149" width="27.54296875" style="141" bestFit="1" customWidth="1"/>
    <col min="6150" max="6150" width="31.54296875" style="141" customWidth="1"/>
    <col min="6151" max="6151" width="34.81640625" style="141" customWidth="1"/>
    <col min="6152" max="6152" width="20.1796875" style="141" customWidth="1"/>
    <col min="6153" max="6153" width="17.26953125" style="141" customWidth="1"/>
    <col min="6154" max="6154" width="9.81640625" style="141" customWidth="1"/>
    <col min="6155" max="6155" width="20.1796875" style="141" customWidth="1"/>
    <col min="6156" max="6156" width="18.54296875" style="141" customWidth="1"/>
    <col min="6157" max="6157" width="15.26953125" style="141" customWidth="1"/>
    <col min="6158" max="6158" width="16.453125" style="141" customWidth="1"/>
    <col min="6159" max="6159" width="48" style="141" customWidth="1"/>
    <col min="6160" max="6160" width="5.26953125" style="141" customWidth="1"/>
    <col min="6161" max="6161" width="15.81640625" style="141" customWidth="1"/>
    <col min="6162" max="6162" width="21.26953125" style="141" customWidth="1"/>
    <col min="6163" max="6163" width="49.453125" style="141" customWidth="1"/>
    <col min="6164" max="6164" width="43" style="141" customWidth="1"/>
    <col min="6165" max="6165" width="46.81640625" style="141" customWidth="1"/>
    <col min="6166" max="6166" width="58.453125" style="141" customWidth="1"/>
    <col min="6167" max="6170" width="18.7265625" style="141"/>
    <col min="6171" max="6171" width="18.7265625" style="141" customWidth="1"/>
    <col min="6172" max="6400" width="18.7265625" style="141"/>
    <col min="6401" max="6401" width="11.1796875" style="141" bestFit="1" customWidth="1"/>
    <col min="6402" max="6402" width="7.1796875" style="141" bestFit="1" customWidth="1"/>
    <col min="6403" max="6403" width="18.453125" style="141" bestFit="1" customWidth="1"/>
    <col min="6404" max="6404" width="14.81640625" style="141" bestFit="1" customWidth="1"/>
    <col min="6405" max="6405" width="27.54296875" style="141" bestFit="1" customWidth="1"/>
    <col min="6406" max="6406" width="31.54296875" style="141" customWidth="1"/>
    <col min="6407" max="6407" width="34.81640625" style="141" customWidth="1"/>
    <col min="6408" max="6408" width="20.1796875" style="141" customWidth="1"/>
    <col min="6409" max="6409" width="17.26953125" style="141" customWidth="1"/>
    <col min="6410" max="6410" width="9.81640625" style="141" customWidth="1"/>
    <col min="6411" max="6411" width="20.1796875" style="141" customWidth="1"/>
    <col min="6412" max="6412" width="18.54296875" style="141" customWidth="1"/>
    <col min="6413" max="6413" width="15.26953125" style="141" customWidth="1"/>
    <col min="6414" max="6414" width="16.453125" style="141" customWidth="1"/>
    <col min="6415" max="6415" width="48" style="141" customWidth="1"/>
    <col min="6416" max="6416" width="5.26953125" style="141" customWidth="1"/>
    <col min="6417" max="6417" width="15.81640625" style="141" customWidth="1"/>
    <col min="6418" max="6418" width="21.26953125" style="141" customWidth="1"/>
    <col min="6419" max="6419" width="49.453125" style="141" customWidth="1"/>
    <col min="6420" max="6420" width="43" style="141" customWidth="1"/>
    <col min="6421" max="6421" width="46.81640625" style="141" customWidth="1"/>
    <col min="6422" max="6422" width="58.453125" style="141" customWidth="1"/>
    <col min="6423" max="6426" width="18.7265625" style="141"/>
    <col min="6427" max="6427" width="18.7265625" style="141" customWidth="1"/>
    <col min="6428" max="6656" width="18.7265625" style="141"/>
    <col min="6657" max="6657" width="11.1796875" style="141" bestFit="1" customWidth="1"/>
    <col min="6658" max="6658" width="7.1796875" style="141" bestFit="1" customWidth="1"/>
    <col min="6659" max="6659" width="18.453125" style="141" bestFit="1" customWidth="1"/>
    <col min="6660" max="6660" width="14.81640625" style="141" bestFit="1" customWidth="1"/>
    <col min="6661" max="6661" width="27.54296875" style="141" bestFit="1" customWidth="1"/>
    <col min="6662" max="6662" width="31.54296875" style="141" customWidth="1"/>
    <col min="6663" max="6663" width="34.81640625" style="141" customWidth="1"/>
    <col min="6664" max="6664" width="20.1796875" style="141" customWidth="1"/>
    <col min="6665" max="6665" width="17.26953125" style="141" customWidth="1"/>
    <col min="6666" max="6666" width="9.81640625" style="141" customWidth="1"/>
    <col min="6667" max="6667" width="20.1796875" style="141" customWidth="1"/>
    <col min="6668" max="6668" width="18.54296875" style="141" customWidth="1"/>
    <col min="6669" max="6669" width="15.26953125" style="141" customWidth="1"/>
    <col min="6670" max="6670" width="16.453125" style="141" customWidth="1"/>
    <col min="6671" max="6671" width="48" style="141" customWidth="1"/>
    <col min="6672" max="6672" width="5.26953125" style="141" customWidth="1"/>
    <col min="6673" max="6673" width="15.81640625" style="141" customWidth="1"/>
    <col min="6674" max="6674" width="21.26953125" style="141" customWidth="1"/>
    <col min="6675" max="6675" width="49.453125" style="141" customWidth="1"/>
    <col min="6676" max="6676" width="43" style="141" customWidth="1"/>
    <col min="6677" max="6677" width="46.81640625" style="141" customWidth="1"/>
    <col min="6678" max="6678" width="58.453125" style="141" customWidth="1"/>
    <col min="6679" max="6682" width="18.7265625" style="141"/>
    <col min="6683" max="6683" width="18.7265625" style="141" customWidth="1"/>
    <col min="6684" max="6912" width="18.7265625" style="141"/>
    <col min="6913" max="6913" width="11.1796875" style="141" bestFit="1" customWidth="1"/>
    <col min="6914" max="6914" width="7.1796875" style="141" bestFit="1" customWidth="1"/>
    <col min="6915" max="6915" width="18.453125" style="141" bestFit="1" customWidth="1"/>
    <col min="6916" max="6916" width="14.81640625" style="141" bestFit="1" customWidth="1"/>
    <col min="6917" max="6917" width="27.54296875" style="141" bestFit="1" customWidth="1"/>
    <col min="6918" max="6918" width="31.54296875" style="141" customWidth="1"/>
    <col min="6919" max="6919" width="34.81640625" style="141" customWidth="1"/>
    <col min="6920" max="6920" width="20.1796875" style="141" customWidth="1"/>
    <col min="6921" max="6921" width="17.26953125" style="141" customWidth="1"/>
    <col min="6922" max="6922" width="9.81640625" style="141" customWidth="1"/>
    <col min="6923" max="6923" width="20.1796875" style="141" customWidth="1"/>
    <col min="6924" max="6924" width="18.54296875" style="141" customWidth="1"/>
    <col min="6925" max="6925" width="15.26953125" style="141" customWidth="1"/>
    <col min="6926" max="6926" width="16.453125" style="141" customWidth="1"/>
    <col min="6927" max="6927" width="48" style="141" customWidth="1"/>
    <col min="6928" max="6928" width="5.26953125" style="141" customWidth="1"/>
    <col min="6929" max="6929" width="15.81640625" style="141" customWidth="1"/>
    <col min="6930" max="6930" width="21.26953125" style="141" customWidth="1"/>
    <col min="6931" max="6931" width="49.453125" style="141" customWidth="1"/>
    <col min="6932" max="6932" width="43" style="141" customWidth="1"/>
    <col min="6933" max="6933" width="46.81640625" style="141" customWidth="1"/>
    <col min="6934" max="6934" width="58.453125" style="141" customWidth="1"/>
    <col min="6935" max="6938" width="18.7265625" style="141"/>
    <col min="6939" max="6939" width="18.7265625" style="141" customWidth="1"/>
    <col min="6940" max="7168" width="18.7265625" style="141"/>
    <col min="7169" max="7169" width="11.1796875" style="141" bestFit="1" customWidth="1"/>
    <col min="7170" max="7170" width="7.1796875" style="141" bestFit="1" customWidth="1"/>
    <col min="7171" max="7171" width="18.453125" style="141" bestFit="1" customWidth="1"/>
    <col min="7172" max="7172" width="14.81640625" style="141" bestFit="1" customWidth="1"/>
    <col min="7173" max="7173" width="27.54296875" style="141" bestFit="1" customWidth="1"/>
    <col min="7174" max="7174" width="31.54296875" style="141" customWidth="1"/>
    <col min="7175" max="7175" width="34.81640625" style="141" customWidth="1"/>
    <col min="7176" max="7176" width="20.1796875" style="141" customWidth="1"/>
    <col min="7177" max="7177" width="17.26953125" style="141" customWidth="1"/>
    <col min="7178" max="7178" width="9.81640625" style="141" customWidth="1"/>
    <col min="7179" max="7179" width="20.1796875" style="141" customWidth="1"/>
    <col min="7180" max="7180" width="18.54296875" style="141" customWidth="1"/>
    <col min="7181" max="7181" width="15.26953125" style="141" customWidth="1"/>
    <col min="7182" max="7182" width="16.453125" style="141" customWidth="1"/>
    <col min="7183" max="7183" width="48" style="141" customWidth="1"/>
    <col min="7184" max="7184" width="5.26953125" style="141" customWidth="1"/>
    <col min="7185" max="7185" width="15.81640625" style="141" customWidth="1"/>
    <col min="7186" max="7186" width="21.26953125" style="141" customWidth="1"/>
    <col min="7187" max="7187" width="49.453125" style="141" customWidth="1"/>
    <col min="7188" max="7188" width="43" style="141" customWidth="1"/>
    <col min="7189" max="7189" width="46.81640625" style="141" customWidth="1"/>
    <col min="7190" max="7190" width="58.453125" style="141" customWidth="1"/>
    <col min="7191" max="7194" width="18.7265625" style="141"/>
    <col min="7195" max="7195" width="18.7265625" style="141" customWidth="1"/>
    <col min="7196" max="7424" width="18.7265625" style="141"/>
    <col min="7425" max="7425" width="11.1796875" style="141" bestFit="1" customWidth="1"/>
    <col min="7426" max="7426" width="7.1796875" style="141" bestFit="1" customWidth="1"/>
    <col min="7427" max="7427" width="18.453125" style="141" bestFit="1" customWidth="1"/>
    <col min="7428" max="7428" width="14.81640625" style="141" bestFit="1" customWidth="1"/>
    <col min="7429" max="7429" width="27.54296875" style="141" bestFit="1" customWidth="1"/>
    <col min="7430" max="7430" width="31.54296875" style="141" customWidth="1"/>
    <col min="7431" max="7431" width="34.81640625" style="141" customWidth="1"/>
    <col min="7432" max="7432" width="20.1796875" style="141" customWidth="1"/>
    <col min="7433" max="7433" width="17.26953125" style="141" customWidth="1"/>
    <col min="7434" max="7434" width="9.81640625" style="141" customWidth="1"/>
    <col min="7435" max="7435" width="20.1796875" style="141" customWidth="1"/>
    <col min="7436" max="7436" width="18.54296875" style="141" customWidth="1"/>
    <col min="7437" max="7437" width="15.26953125" style="141" customWidth="1"/>
    <col min="7438" max="7438" width="16.453125" style="141" customWidth="1"/>
    <col min="7439" max="7439" width="48" style="141" customWidth="1"/>
    <col min="7440" max="7440" width="5.26953125" style="141" customWidth="1"/>
    <col min="7441" max="7441" width="15.81640625" style="141" customWidth="1"/>
    <col min="7442" max="7442" width="21.26953125" style="141" customWidth="1"/>
    <col min="7443" max="7443" width="49.453125" style="141" customWidth="1"/>
    <col min="7444" max="7444" width="43" style="141" customWidth="1"/>
    <col min="7445" max="7445" width="46.81640625" style="141" customWidth="1"/>
    <col min="7446" max="7446" width="58.453125" style="141" customWidth="1"/>
    <col min="7447" max="7450" width="18.7265625" style="141"/>
    <col min="7451" max="7451" width="18.7265625" style="141" customWidth="1"/>
    <col min="7452" max="7680" width="18.7265625" style="141"/>
    <col min="7681" max="7681" width="11.1796875" style="141" bestFit="1" customWidth="1"/>
    <col min="7682" max="7682" width="7.1796875" style="141" bestFit="1" customWidth="1"/>
    <col min="7683" max="7683" width="18.453125" style="141" bestFit="1" customWidth="1"/>
    <col min="7684" max="7684" width="14.81640625" style="141" bestFit="1" customWidth="1"/>
    <col min="7685" max="7685" width="27.54296875" style="141" bestFit="1" customWidth="1"/>
    <col min="7686" max="7686" width="31.54296875" style="141" customWidth="1"/>
    <col min="7687" max="7687" width="34.81640625" style="141" customWidth="1"/>
    <col min="7688" max="7688" width="20.1796875" style="141" customWidth="1"/>
    <col min="7689" max="7689" width="17.26953125" style="141" customWidth="1"/>
    <col min="7690" max="7690" width="9.81640625" style="141" customWidth="1"/>
    <col min="7691" max="7691" width="20.1796875" style="141" customWidth="1"/>
    <col min="7692" max="7692" width="18.54296875" style="141" customWidth="1"/>
    <col min="7693" max="7693" width="15.26953125" style="141" customWidth="1"/>
    <col min="7694" max="7694" width="16.453125" style="141" customWidth="1"/>
    <col min="7695" max="7695" width="48" style="141" customWidth="1"/>
    <col min="7696" max="7696" width="5.26953125" style="141" customWidth="1"/>
    <col min="7697" max="7697" width="15.81640625" style="141" customWidth="1"/>
    <col min="7698" max="7698" width="21.26953125" style="141" customWidth="1"/>
    <col min="7699" max="7699" width="49.453125" style="141" customWidth="1"/>
    <col min="7700" max="7700" width="43" style="141" customWidth="1"/>
    <col min="7701" max="7701" width="46.81640625" style="141" customWidth="1"/>
    <col min="7702" max="7702" width="58.453125" style="141" customWidth="1"/>
    <col min="7703" max="7706" width="18.7265625" style="141"/>
    <col min="7707" max="7707" width="18.7265625" style="141" customWidth="1"/>
    <col min="7708" max="7936" width="18.7265625" style="141"/>
    <col min="7937" max="7937" width="11.1796875" style="141" bestFit="1" customWidth="1"/>
    <col min="7938" max="7938" width="7.1796875" style="141" bestFit="1" customWidth="1"/>
    <col min="7939" max="7939" width="18.453125" style="141" bestFit="1" customWidth="1"/>
    <col min="7940" max="7940" width="14.81640625" style="141" bestFit="1" customWidth="1"/>
    <col min="7941" max="7941" width="27.54296875" style="141" bestFit="1" customWidth="1"/>
    <col min="7942" max="7942" width="31.54296875" style="141" customWidth="1"/>
    <col min="7943" max="7943" width="34.81640625" style="141" customWidth="1"/>
    <col min="7944" max="7944" width="20.1796875" style="141" customWidth="1"/>
    <col min="7945" max="7945" width="17.26953125" style="141" customWidth="1"/>
    <col min="7946" max="7946" width="9.81640625" style="141" customWidth="1"/>
    <col min="7947" max="7947" width="20.1796875" style="141" customWidth="1"/>
    <col min="7948" max="7948" width="18.54296875" style="141" customWidth="1"/>
    <col min="7949" max="7949" width="15.26953125" style="141" customWidth="1"/>
    <col min="7950" max="7950" width="16.453125" style="141" customWidth="1"/>
    <col min="7951" max="7951" width="48" style="141" customWidth="1"/>
    <col min="7952" max="7952" width="5.26953125" style="141" customWidth="1"/>
    <col min="7953" max="7953" width="15.81640625" style="141" customWidth="1"/>
    <col min="7954" max="7954" width="21.26953125" style="141" customWidth="1"/>
    <col min="7955" max="7955" width="49.453125" style="141" customWidth="1"/>
    <col min="7956" max="7956" width="43" style="141" customWidth="1"/>
    <col min="7957" max="7957" width="46.81640625" style="141" customWidth="1"/>
    <col min="7958" max="7958" width="58.453125" style="141" customWidth="1"/>
    <col min="7959" max="7962" width="18.7265625" style="141"/>
    <col min="7963" max="7963" width="18.7265625" style="141" customWidth="1"/>
    <col min="7964" max="8192" width="18.7265625" style="141"/>
    <col min="8193" max="8193" width="11.1796875" style="141" bestFit="1" customWidth="1"/>
    <col min="8194" max="8194" width="7.1796875" style="141" bestFit="1" customWidth="1"/>
    <col min="8195" max="8195" width="18.453125" style="141" bestFit="1" customWidth="1"/>
    <col min="8196" max="8196" width="14.81640625" style="141" bestFit="1" customWidth="1"/>
    <col min="8197" max="8197" width="27.54296875" style="141" bestFit="1" customWidth="1"/>
    <col min="8198" max="8198" width="31.54296875" style="141" customWidth="1"/>
    <col min="8199" max="8199" width="34.81640625" style="141" customWidth="1"/>
    <col min="8200" max="8200" width="20.1796875" style="141" customWidth="1"/>
    <col min="8201" max="8201" width="17.26953125" style="141" customWidth="1"/>
    <col min="8202" max="8202" width="9.81640625" style="141" customWidth="1"/>
    <col min="8203" max="8203" width="20.1796875" style="141" customWidth="1"/>
    <col min="8204" max="8204" width="18.54296875" style="141" customWidth="1"/>
    <col min="8205" max="8205" width="15.26953125" style="141" customWidth="1"/>
    <col min="8206" max="8206" width="16.453125" style="141" customWidth="1"/>
    <col min="8207" max="8207" width="48" style="141" customWidth="1"/>
    <col min="8208" max="8208" width="5.26953125" style="141" customWidth="1"/>
    <col min="8209" max="8209" width="15.81640625" style="141" customWidth="1"/>
    <col min="8210" max="8210" width="21.26953125" style="141" customWidth="1"/>
    <col min="8211" max="8211" width="49.453125" style="141" customWidth="1"/>
    <col min="8212" max="8212" width="43" style="141" customWidth="1"/>
    <col min="8213" max="8213" width="46.81640625" style="141" customWidth="1"/>
    <col min="8214" max="8214" width="58.453125" style="141" customWidth="1"/>
    <col min="8215" max="8218" width="18.7265625" style="141"/>
    <col min="8219" max="8219" width="18.7265625" style="141" customWidth="1"/>
    <col min="8220" max="8448" width="18.7265625" style="141"/>
    <col min="8449" max="8449" width="11.1796875" style="141" bestFit="1" customWidth="1"/>
    <col min="8450" max="8450" width="7.1796875" style="141" bestFit="1" customWidth="1"/>
    <col min="8451" max="8451" width="18.453125" style="141" bestFit="1" customWidth="1"/>
    <col min="8452" max="8452" width="14.81640625" style="141" bestFit="1" customWidth="1"/>
    <col min="8453" max="8453" width="27.54296875" style="141" bestFit="1" customWidth="1"/>
    <col min="8454" max="8454" width="31.54296875" style="141" customWidth="1"/>
    <col min="8455" max="8455" width="34.81640625" style="141" customWidth="1"/>
    <col min="8456" max="8456" width="20.1796875" style="141" customWidth="1"/>
    <col min="8457" max="8457" width="17.26953125" style="141" customWidth="1"/>
    <col min="8458" max="8458" width="9.81640625" style="141" customWidth="1"/>
    <col min="8459" max="8459" width="20.1796875" style="141" customWidth="1"/>
    <col min="8460" max="8460" width="18.54296875" style="141" customWidth="1"/>
    <col min="8461" max="8461" width="15.26953125" style="141" customWidth="1"/>
    <col min="8462" max="8462" width="16.453125" style="141" customWidth="1"/>
    <col min="8463" max="8463" width="48" style="141" customWidth="1"/>
    <col min="8464" max="8464" width="5.26953125" style="141" customWidth="1"/>
    <col min="8465" max="8465" width="15.81640625" style="141" customWidth="1"/>
    <col min="8466" max="8466" width="21.26953125" style="141" customWidth="1"/>
    <col min="8467" max="8467" width="49.453125" style="141" customWidth="1"/>
    <col min="8468" max="8468" width="43" style="141" customWidth="1"/>
    <col min="8469" max="8469" width="46.81640625" style="141" customWidth="1"/>
    <col min="8470" max="8470" width="58.453125" style="141" customWidth="1"/>
    <col min="8471" max="8474" width="18.7265625" style="141"/>
    <col min="8475" max="8475" width="18.7265625" style="141" customWidth="1"/>
    <col min="8476" max="8704" width="18.7265625" style="141"/>
    <col min="8705" max="8705" width="11.1796875" style="141" bestFit="1" customWidth="1"/>
    <col min="8706" max="8706" width="7.1796875" style="141" bestFit="1" customWidth="1"/>
    <col min="8707" max="8707" width="18.453125" style="141" bestFit="1" customWidth="1"/>
    <col min="8708" max="8708" width="14.81640625" style="141" bestFit="1" customWidth="1"/>
    <col min="8709" max="8709" width="27.54296875" style="141" bestFit="1" customWidth="1"/>
    <col min="8710" max="8710" width="31.54296875" style="141" customWidth="1"/>
    <col min="8711" max="8711" width="34.81640625" style="141" customWidth="1"/>
    <col min="8712" max="8712" width="20.1796875" style="141" customWidth="1"/>
    <col min="8713" max="8713" width="17.26953125" style="141" customWidth="1"/>
    <col min="8714" max="8714" width="9.81640625" style="141" customWidth="1"/>
    <col min="8715" max="8715" width="20.1796875" style="141" customWidth="1"/>
    <col min="8716" max="8716" width="18.54296875" style="141" customWidth="1"/>
    <col min="8717" max="8717" width="15.26953125" style="141" customWidth="1"/>
    <col min="8718" max="8718" width="16.453125" style="141" customWidth="1"/>
    <col min="8719" max="8719" width="48" style="141" customWidth="1"/>
    <col min="8720" max="8720" width="5.26953125" style="141" customWidth="1"/>
    <col min="8721" max="8721" width="15.81640625" style="141" customWidth="1"/>
    <col min="8722" max="8722" width="21.26953125" style="141" customWidth="1"/>
    <col min="8723" max="8723" width="49.453125" style="141" customWidth="1"/>
    <col min="8724" max="8724" width="43" style="141" customWidth="1"/>
    <col min="8725" max="8725" width="46.81640625" style="141" customWidth="1"/>
    <col min="8726" max="8726" width="58.453125" style="141" customWidth="1"/>
    <col min="8727" max="8730" width="18.7265625" style="141"/>
    <col min="8731" max="8731" width="18.7265625" style="141" customWidth="1"/>
    <col min="8732" max="8960" width="18.7265625" style="141"/>
    <col min="8961" max="8961" width="11.1796875" style="141" bestFit="1" customWidth="1"/>
    <col min="8962" max="8962" width="7.1796875" style="141" bestFit="1" customWidth="1"/>
    <col min="8963" max="8963" width="18.453125" style="141" bestFit="1" customWidth="1"/>
    <col min="8964" max="8964" width="14.81640625" style="141" bestFit="1" customWidth="1"/>
    <col min="8965" max="8965" width="27.54296875" style="141" bestFit="1" customWidth="1"/>
    <col min="8966" max="8966" width="31.54296875" style="141" customWidth="1"/>
    <col min="8967" max="8967" width="34.81640625" style="141" customWidth="1"/>
    <col min="8968" max="8968" width="20.1796875" style="141" customWidth="1"/>
    <col min="8969" max="8969" width="17.26953125" style="141" customWidth="1"/>
    <col min="8970" max="8970" width="9.81640625" style="141" customWidth="1"/>
    <col min="8971" max="8971" width="20.1796875" style="141" customWidth="1"/>
    <col min="8972" max="8972" width="18.54296875" style="141" customWidth="1"/>
    <col min="8973" max="8973" width="15.26953125" style="141" customWidth="1"/>
    <col min="8974" max="8974" width="16.453125" style="141" customWidth="1"/>
    <col min="8975" max="8975" width="48" style="141" customWidth="1"/>
    <col min="8976" max="8976" width="5.26953125" style="141" customWidth="1"/>
    <col min="8977" max="8977" width="15.81640625" style="141" customWidth="1"/>
    <col min="8978" max="8978" width="21.26953125" style="141" customWidth="1"/>
    <col min="8979" max="8979" width="49.453125" style="141" customWidth="1"/>
    <col min="8980" max="8980" width="43" style="141" customWidth="1"/>
    <col min="8981" max="8981" width="46.81640625" style="141" customWidth="1"/>
    <col min="8982" max="8982" width="58.453125" style="141" customWidth="1"/>
    <col min="8983" max="8986" width="18.7265625" style="141"/>
    <col min="8987" max="8987" width="18.7265625" style="141" customWidth="1"/>
    <col min="8988" max="9216" width="18.7265625" style="141"/>
    <col min="9217" max="9217" width="11.1796875" style="141" bestFit="1" customWidth="1"/>
    <col min="9218" max="9218" width="7.1796875" style="141" bestFit="1" customWidth="1"/>
    <col min="9219" max="9219" width="18.453125" style="141" bestFit="1" customWidth="1"/>
    <col min="9220" max="9220" width="14.81640625" style="141" bestFit="1" customWidth="1"/>
    <col min="9221" max="9221" width="27.54296875" style="141" bestFit="1" customWidth="1"/>
    <col min="9222" max="9222" width="31.54296875" style="141" customWidth="1"/>
    <col min="9223" max="9223" width="34.81640625" style="141" customWidth="1"/>
    <col min="9224" max="9224" width="20.1796875" style="141" customWidth="1"/>
    <col min="9225" max="9225" width="17.26953125" style="141" customWidth="1"/>
    <col min="9226" max="9226" width="9.81640625" style="141" customWidth="1"/>
    <col min="9227" max="9227" width="20.1796875" style="141" customWidth="1"/>
    <col min="9228" max="9228" width="18.54296875" style="141" customWidth="1"/>
    <col min="9229" max="9229" width="15.26953125" style="141" customWidth="1"/>
    <col min="9230" max="9230" width="16.453125" style="141" customWidth="1"/>
    <col min="9231" max="9231" width="48" style="141" customWidth="1"/>
    <col min="9232" max="9232" width="5.26953125" style="141" customWidth="1"/>
    <col min="9233" max="9233" width="15.81640625" style="141" customWidth="1"/>
    <col min="9234" max="9234" width="21.26953125" style="141" customWidth="1"/>
    <col min="9235" max="9235" width="49.453125" style="141" customWidth="1"/>
    <col min="9236" max="9236" width="43" style="141" customWidth="1"/>
    <col min="9237" max="9237" width="46.81640625" style="141" customWidth="1"/>
    <col min="9238" max="9238" width="58.453125" style="141" customWidth="1"/>
    <col min="9239" max="9242" width="18.7265625" style="141"/>
    <col min="9243" max="9243" width="18.7265625" style="141" customWidth="1"/>
    <col min="9244" max="9472" width="18.7265625" style="141"/>
    <col min="9473" max="9473" width="11.1796875" style="141" bestFit="1" customWidth="1"/>
    <col min="9474" max="9474" width="7.1796875" style="141" bestFit="1" customWidth="1"/>
    <col min="9475" max="9475" width="18.453125" style="141" bestFit="1" customWidth="1"/>
    <col min="9476" max="9476" width="14.81640625" style="141" bestFit="1" customWidth="1"/>
    <col min="9477" max="9477" width="27.54296875" style="141" bestFit="1" customWidth="1"/>
    <col min="9478" max="9478" width="31.54296875" style="141" customWidth="1"/>
    <col min="9479" max="9479" width="34.81640625" style="141" customWidth="1"/>
    <col min="9480" max="9480" width="20.1796875" style="141" customWidth="1"/>
    <col min="9481" max="9481" width="17.26953125" style="141" customWidth="1"/>
    <col min="9482" max="9482" width="9.81640625" style="141" customWidth="1"/>
    <col min="9483" max="9483" width="20.1796875" style="141" customWidth="1"/>
    <col min="9484" max="9484" width="18.54296875" style="141" customWidth="1"/>
    <col min="9485" max="9485" width="15.26953125" style="141" customWidth="1"/>
    <col min="9486" max="9486" width="16.453125" style="141" customWidth="1"/>
    <col min="9487" max="9487" width="48" style="141" customWidth="1"/>
    <col min="9488" max="9488" width="5.26953125" style="141" customWidth="1"/>
    <col min="9489" max="9489" width="15.81640625" style="141" customWidth="1"/>
    <col min="9490" max="9490" width="21.26953125" style="141" customWidth="1"/>
    <col min="9491" max="9491" width="49.453125" style="141" customWidth="1"/>
    <col min="9492" max="9492" width="43" style="141" customWidth="1"/>
    <col min="9493" max="9493" width="46.81640625" style="141" customWidth="1"/>
    <col min="9494" max="9494" width="58.453125" style="141" customWidth="1"/>
    <col min="9495" max="9498" width="18.7265625" style="141"/>
    <col min="9499" max="9499" width="18.7265625" style="141" customWidth="1"/>
    <col min="9500" max="9728" width="18.7265625" style="141"/>
    <col min="9729" max="9729" width="11.1796875" style="141" bestFit="1" customWidth="1"/>
    <col min="9730" max="9730" width="7.1796875" style="141" bestFit="1" customWidth="1"/>
    <col min="9731" max="9731" width="18.453125" style="141" bestFit="1" customWidth="1"/>
    <col min="9732" max="9732" width="14.81640625" style="141" bestFit="1" customWidth="1"/>
    <col min="9733" max="9733" width="27.54296875" style="141" bestFit="1" customWidth="1"/>
    <col min="9734" max="9734" width="31.54296875" style="141" customWidth="1"/>
    <col min="9735" max="9735" width="34.81640625" style="141" customWidth="1"/>
    <col min="9736" max="9736" width="20.1796875" style="141" customWidth="1"/>
    <col min="9737" max="9737" width="17.26953125" style="141" customWidth="1"/>
    <col min="9738" max="9738" width="9.81640625" style="141" customWidth="1"/>
    <col min="9739" max="9739" width="20.1796875" style="141" customWidth="1"/>
    <col min="9740" max="9740" width="18.54296875" style="141" customWidth="1"/>
    <col min="9741" max="9741" width="15.26953125" style="141" customWidth="1"/>
    <col min="9742" max="9742" width="16.453125" style="141" customWidth="1"/>
    <col min="9743" max="9743" width="48" style="141" customWidth="1"/>
    <col min="9744" max="9744" width="5.26953125" style="141" customWidth="1"/>
    <col min="9745" max="9745" width="15.81640625" style="141" customWidth="1"/>
    <col min="9746" max="9746" width="21.26953125" style="141" customWidth="1"/>
    <col min="9747" max="9747" width="49.453125" style="141" customWidth="1"/>
    <col min="9748" max="9748" width="43" style="141" customWidth="1"/>
    <col min="9749" max="9749" width="46.81640625" style="141" customWidth="1"/>
    <col min="9750" max="9750" width="58.453125" style="141" customWidth="1"/>
    <col min="9751" max="9754" width="18.7265625" style="141"/>
    <col min="9755" max="9755" width="18.7265625" style="141" customWidth="1"/>
    <col min="9756" max="9984" width="18.7265625" style="141"/>
    <col min="9985" max="9985" width="11.1796875" style="141" bestFit="1" customWidth="1"/>
    <col min="9986" max="9986" width="7.1796875" style="141" bestFit="1" customWidth="1"/>
    <col min="9987" max="9987" width="18.453125" style="141" bestFit="1" customWidth="1"/>
    <col min="9988" max="9988" width="14.81640625" style="141" bestFit="1" customWidth="1"/>
    <col min="9989" max="9989" width="27.54296875" style="141" bestFit="1" customWidth="1"/>
    <col min="9990" max="9990" width="31.54296875" style="141" customWidth="1"/>
    <col min="9991" max="9991" width="34.81640625" style="141" customWidth="1"/>
    <col min="9992" max="9992" width="20.1796875" style="141" customWidth="1"/>
    <col min="9993" max="9993" width="17.26953125" style="141" customWidth="1"/>
    <col min="9994" max="9994" width="9.81640625" style="141" customWidth="1"/>
    <col min="9995" max="9995" width="20.1796875" style="141" customWidth="1"/>
    <col min="9996" max="9996" width="18.54296875" style="141" customWidth="1"/>
    <col min="9997" max="9997" width="15.26953125" style="141" customWidth="1"/>
    <col min="9998" max="9998" width="16.453125" style="141" customWidth="1"/>
    <col min="9999" max="9999" width="48" style="141" customWidth="1"/>
    <col min="10000" max="10000" width="5.26953125" style="141" customWidth="1"/>
    <col min="10001" max="10001" width="15.81640625" style="141" customWidth="1"/>
    <col min="10002" max="10002" width="21.26953125" style="141" customWidth="1"/>
    <col min="10003" max="10003" width="49.453125" style="141" customWidth="1"/>
    <col min="10004" max="10004" width="43" style="141" customWidth="1"/>
    <col min="10005" max="10005" width="46.81640625" style="141" customWidth="1"/>
    <col min="10006" max="10006" width="58.453125" style="141" customWidth="1"/>
    <col min="10007" max="10010" width="18.7265625" style="141"/>
    <col min="10011" max="10011" width="18.7265625" style="141" customWidth="1"/>
    <col min="10012" max="10240" width="18.7265625" style="141"/>
    <col min="10241" max="10241" width="11.1796875" style="141" bestFit="1" customWidth="1"/>
    <col min="10242" max="10242" width="7.1796875" style="141" bestFit="1" customWidth="1"/>
    <col min="10243" max="10243" width="18.453125" style="141" bestFit="1" customWidth="1"/>
    <col min="10244" max="10244" width="14.81640625" style="141" bestFit="1" customWidth="1"/>
    <col min="10245" max="10245" width="27.54296875" style="141" bestFit="1" customWidth="1"/>
    <col min="10246" max="10246" width="31.54296875" style="141" customWidth="1"/>
    <col min="10247" max="10247" width="34.81640625" style="141" customWidth="1"/>
    <col min="10248" max="10248" width="20.1796875" style="141" customWidth="1"/>
    <col min="10249" max="10249" width="17.26953125" style="141" customWidth="1"/>
    <col min="10250" max="10250" width="9.81640625" style="141" customWidth="1"/>
    <col min="10251" max="10251" width="20.1796875" style="141" customWidth="1"/>
    <col min="10252" max="10252" width="18.54296875" style="141" customWidth="1"/>
    <col min="10253" max="10253" width="15.26953125" style="141" customWidth="1"/>
    <col min="10254" max="10254" width="16.453125" style="141" customWidth="1"/>
    <col min="10255" max="10255" width="48" style="141" customWidth="1"/>
    <col min="10256" max="10256" width="5.26953125" style="141" customWidth="1"/>
    <col min="10257" max="10257" width="15.81640625" style="141" customWidth="1"/>
    <col min="10258" max="10258" width="21.26953125" style="141" customWidth="1"/>
    <col min="10259" max="10259" width="49.453125" style="141" customWidth="1"/>
    <col min="10260" max="10260" width="43" style="141" customWidth="1"/>
    <col min="10261" max="10261" width="46.81640625" style="141" customWidth="1"/>
    <col min="10262" max="10262" width="58.453125" style="141" customWidth="1"/>
    <col min="10263" max="10266" width="18.7265625" style="141"/>
    <col min="10267" max="10267" width="18.7265625" style="141" customWidth="1"/>
    <col min="10268" max="10496" width="18.7265625" style="141"/>
    <col min="10497" max="10497" width="11.1796875" style="141" bestFit="1" customWidth="1"/>
    <col min="10498" max="10498" width="7.1796875" style="141" bestFit="1" customWidth="1"/>
    <col min="10499" max="10499" width="18.453125" style="141" bestFit="1" customWidth="1"/>
    <col min="10500" max="10500" width="14.81640625" style="141" bestFit="1" customWidth="1"/>
    <col min="10501" max="10501" width="27.54296875" style="141" bestFit="1" customWidth="1"/>
    <col min="10502" max="10502" width="31.54296875" style="141" customWidth="1"/>
    <col min="10503" max="10503" width="34.81640625" style="141" customWidth="1"/>
    <col min="10504" max="10504" width="20.1796875" style="141" customWidth="1"/>
    <col min="10505" max="10505" width="17.26953125" style="141" customWidth="1"/>
    <col min="10506" max="10506" width="9.81640625" style="141" customWidth="1"/>
    <col min="10507" max="10507" width="20.1796875" style="141" customWidth="1"/>
    <col min="10508" max="10508" width="18.54296875" style="141" customWidth="1"/>
    <col min="10509" max="10509" width="15.26953125" style="141" customWidth="1"/>
    <col min="10510" max="10510" width="16.453125" style="141" customWidth="1"/>
    <col min="10511" max="10511" width="48" style="141" customWidth="1"/>
    <col min="10512" max="10512" width="5.26953125" style="141" customWidth="1"/>
    <col min="10513" max="10513" width="15.81640625" style="141" customWidth="1"/>
    <col min="10514" max="10514" width="21.26953125" style="141" customWidth="1"/>
    <col min="10515" max="10515" width="49.453125" style="141" customWidth="1"/>
    <col min="10516" max="10516" width="43" style="141" customWidth="1"/>
    <col min="10517" max="10517" width="46.81640625" style="141" customWidth="1"/>
    <col min="10518" max="10518" width="58.453125" style="141" customWidth="1"/>
    <col min="10519" max="10522" width="18.7265625" style="141"/>
    <col min="10523" max="10523" width="18.7265625" style="141" customWidth="1"/>
    <col min="10524" max="10752" width="18.7265625" style="141"/>
    <col min="10753" max="10753" width="11.1796875" style="141" bestFit="1" customWidth="1"/>
    <col min="10754" max="10754" width="7.1796875" style="141" bestFit="1" customWidth="1"/>
    <col min="10755" max="10755" width="18.453125" style="141" bestFit="1" customWidth="1"/>
    <col min="10756" max="10756" width="14.81640625" style="141" bestFit="1" customWidth="1"/>
    <col min="10757" max="10757" width="27.54296875" style="141" bestFit="1" customWidth="1"/>
    <col min="10758" max="10758" width="31.54296875" style="141" customWidth="1"/>
    <col min="10759" max="10759" width="34.81640625" style="141" customWidth="1"/>
    <col min="10760" max="10760" width="20.1796875" style="141" customWidth="1"/>
    <col min="10761" max="10761" width="17.26953125" style="141" customWidth="1"/>
    <col min="10762" max="10762" width="9.81640625" style="141" customWidth="1"/>
    <col min="10763" max="10763" width="20.1796875" style="141" customWidth="1"/>
    <col min="10764" max="10764" width="18.54296875" style="141" customWidth="1"/>
    <col min="10765" max="10765" width="15.26953125" style="141" customWidth="1"/>
    <col min="10766" max="10766" width="16.453125" style="141" customWidth="1"/>
    <col min="10767" max="10767" width="48" style="141" customWidth="1"/>
    <col min="10768" max="10768" width="5.26953125" style="141" customWidth="1"/>
    <col min="10769" max="10769" width="15.81640625" style="141" customWidth="1"/>
    <col min="10770" max="10770" width="21.26953125" style="141" customWidth="1"/>
    <col min="10771" max="10771" width="49.453125" style="141" customWidth="1"/>
    <col min="10772" max="10772" width="43" style="141" customWidth="1"/>
    <col min="10773" max="10773" width="46.81640625" style="141" customWidth="1"/>
    <col min="10774" max="10774" width="58.453125" style="141" customWidth="1"/>
    <col min="10775" max="10778" width="18.7265625" style="141"/>
    <col min="10779" max="10779" width="18.7265625" style="141" customWidth="1"/>
    <col min="10780" max="11008" width="18.7265625" style="141"/>
    <col min="11009" max="11009" width="11.1796875" style="141" bestFit="1" customWidth="1"/>
    <col min="11010" max="11010" width="7.1796875" style="141" bestFit="1" customWidth="1"/>
    <col min="11011" max="11011" width="18.453125" style="141" bestFit="1" customWidth="1"/>
    <col min="11012" max="11012" width="14.81640625" style="141" bestFit="1" customWidth="1"/>
    <col min="11013" max="11013" width="27.54296875" style="141" bestFit="1" customWidth="1"/>
    <col min="11014" max="11014" width="31.54296875" style="141" customWidth="1"/>
    <col min="11015" max="11015" width="34.81640625" style="141" customWidth="1"/>
    <col min="11016" max="11016" width="20.1796875" style="141" customWidth="1"/>
    <col min="11017" max="11017" width="17.26953125" style="141" customWidth="1"/>
    <col min="11018" max="11018" width="9.81640625" style="141" customWidth="1"/>
    <col min="11019" max="11019" width="20.1796875" style="141" customWidth="1"/>
    <col min="11020" max="11020" width="18.54296875" style="141" customWidth="1"/>
    <col min="11021" max="11021" width="15.26953125" style="141" customWidth="1"/>
    <col min="11022" max="11022" width="16.453125" style="141" customWidth="1"/>
    <col min="11023" max="11023" width="48" style="141" customWidth="1"/>
    <col min="11024" max="11024" width="5.26953125" style="141" customWidth="1"/>
    <col min="11025" max="11025" width="15.81640625" style="141" customWidth="1"/>
    <col min="11026" max="11026" width="21.26953125" style="141" customWidth="1"/>
    <col min="11027" max="11027" width="49.453125" style="141" customWidth="1"/>
    <col min="11028" max="11028" width="43" style="141" customWidth="1"/>
    <col min="11029" max="11029" width="46.81640625" style="141" customWidth="1"/>
    <col min="11030" max="11030" width="58.453125" style="141" customWidth="1"/>
    <col min="11031" max="11034" width="18.7265625" style="141"/>
    <col min="11035" max="11035" width="18.7265625" style="141" customWidth="1"/>
    <col min="11036" max="11264" width="18.7265625" style="141"/>
    <col min="11265" max="11265" width="11.1796875" style="141" bestFit="1" customWidth="1"/>
    <col min="11266" max="11266" width="7.1796875" style="141" bestFit="1" customWidth="1"/>
    <col min="11267" max="11267" width="18.453125" style="141" bestFit="1" customWidth="1"/>
    <col min="11268" max="11268" width="14.81640625" style="141" bestFit="1" customWidth="1"/>
    <col min="11269" max="11269" width="27.54296875" style="141" bestFit="1" customWidth="1"/>
    <col min="11270" max="11270" width="31.54296875" style="141" customWidth="1"/>
    <col min="11271" max="11271" width="34.81640625" style="141" customWidth="1"/>
    <col min="11272" max="11272" width="20.1796875" style="141" customWidth="1"/>
    <col min="11273" max="11273" width="17.26953125" style="141" customWidth="1"/>
    <col min="11274" max="11274" width="9.81640625" style="141" customWidth="1"/>
    <col min="11275" max="11275" width="20.1796875" style="141" customWidth="1"/>
    <col min="11276" max="11276" width="18.54296875" style="141" customWidth="1"/>
    <col min="11277" max="11277" width="15.26953125" style="141" customWidth="1"/>
    <col min="11278" max="11278" width="16.453125" style="141" customWidth="1"/>
    <col min="11279" max="11279" width="48" style="141" customWidth="1"/>
    <col min="11280" max="11280" width="5.26953125" style="141" customWidth="1"/>
    <col min="11281" max="11281" width="15.81640625" style="141" customWidth="1"/>
    <col min="11282" max="11282" width="21.26953125" style="141" customWidth="1"/>
    <col min="11283" max="11283" width="49.453125" style="141" customWidth="1"/>
    <col min="11284" max="11284" width="43" style="141" customWidth="1"/>
    <col min="11285" max="11285" width="46.81640625" style="141" customWidth="1"/>
    <col min="11286" max="11286" width="58.453125" style="141" customWidth="1"/>
    <col min="11287" max="11290" width="18.7265625" style="141"/>
    <col min="11291" max="11291" width="18.7265625" style="141" customWidth="1"/>
    <col min="11292" max="11520" width="18.7265625" style="141"/>
    <col min="11521" max="11521" width="11.1796875" style="141" bestFit="1" customWidth="1"/>
    <col min="11522" max="11522" width="7.1796875" style="141" bestFit="1" customWidth="1"/>
    <col min="11523" max="11523" width="18.453125" style="141" bestFit="1" customWidth="1"/>
    <col min="11524" max="11524" width="14.81640625" style="141" bestFit="1" customWidth="1"/>
    <col min="11525" max="11525" width="27.54296875" style="141" bestFit="1" customWidth="1"/>
    <col min="11526" max="11526" width="31.54296875" style="141" customWidth="1"/>
    <col min="11527" max="11527" width="34.81640625" style="141" customWidth="1"/>
    <col min="11528" max="11528" width="20.1796875" style="141" customWidth="1"/>
    <col min="11529" max="11529" width="17.26953125" style="141" customWidth="1"/>
    <col min="11530" max="11530" width="9.81640625" style="141" customWidth="1"/>
    <col min="11531" max="11531" width="20.1796875" style="141" customWidth="1"/>
    <col min="11532" max="11532" width="18.54296875" style="141" customWidth="1"/>
    <col min="11533" max="11533" width="15.26953125" style="141" customWidth="1"/>
    <col min="11534" max="11534" width="16.453125" style="141" customWidth="1"/>
    <col min="11535" max="11535" width="48" style="141" customWidth="1"/>
    <col min="11536" max="11536" width="5.26953125" style="141" customWidth="1"/>
    <col min="11537" max="11537" width="15.81640625" style="141" customWidth="1"/>
    <col min="11538" max="11538" width="21.26953125" style="141" customWidth="1"/>
    <col min="11539" max="11539" width="49.453125" style="141" customWidth="1"/>
    <col min="11540" max="11540" width="43" style="141" customWidth="1"/>
    <col min="11541" max="11541" width="46.81640625" style="141" customWidth="1"/>
    <col min="11542" max="11542" width="58.453125" style="141" customWidth="1"/>
    <col min="11543" max="11546" width="18.7265625" style="141"/>
    <col min="11547" max="11547" width="18.7265625" style="141" customWidth="1"/>
    <col min="11548" max="11776" width="18.7265625" style="141"/>
    <col min="11777" max="11777" width="11.1796875" style="141" bestFit="1" customWidth="1"/>
    <col min="11778" max="11778" width="7.1796875" style="141" bestFit="1" customWidth="1"/>
    <col min="11779" max="11779" width="18.453125" style="141" bestFit="1" customWidth="1"/>
    <col min="11780" max="11780" width="14.81640625" style="141" bestFit="1" customWidth="1"/>
    <col min="11781" max="11781" width="27.54296875" style="141" bestFit="1" customWidth="1"/>
    <col min="11782" max="11782" width="31.54296875" style="141" customWidth="1"/>
    <col min="11783" max="11783" width="34.81640625" style="141" customWidth="1"/>
    <col min="11784" max="11784" width="20.1796875" style="141" customWidth="1"/>
    <col min="11785" max="11785" width="17.26953125" style="141" customWidth="1"/>
    <col min="11786" max="11786" width="9.81640625" style="141" customWidth="1"/>
    <col min="11787" max="11787" width="20.1796875" style="141" customWidth="1"/>
    <col min="11788" max="11788" width="18.54296875" style="141" customWidth="1"/>
    <col min="11789" max="11789" width="15.26953125" style="141" customWidth="1"/>
    <col min="11790" max="11790" width="16.453125" style="141" customWidth="1"/>
    <col min="11791" max="11791" width="48" style="141" customWidth="1"/>
    <col min="11792" max="11792" width="5.26953125" style="141" customWidth="1"/>
    <col min="11793" max="11793" width="15.81640625" style="141" customWidth="1"/>
    <col min="11794" max="11794" width="21.26953125" style="141" customWidth="1"/>
    <col min="11795" max="11795" width="49.453125" style="141" customWidth="1"/>
    <col min="11796" max="11796" width="43" style="141" customWidth="1"/>
    <col min="11797" max="11797" width="46.81640625" style="141" customWidth="1"/>
    <col min="11798" max="11798" width="58.453125" style="141" customWidth="1"/>
    <col min="11799" max="11802" width="18.7265625" style="141"/>
    <col min="11803" max="11803" width="18.7265625" style="141" customWidth="1"/>
    <col min="11804" max="12032" width="18.7265625" style="141"/>
    <col min="12033" max="12033" width="11.1796875" style="141" bestFit="1" customWidth="1"/>
    <col min="12034" max="12034" width="7.1796875" style="141" bestFit="1" customWidth="1"/>
    <col min="12035" max="12035" width="18.453125" style="141" bestFit="1" customWidth="1"/>
    <col min="12036" max="12036" width="14.81640625" style="141" bestFit="1" customWidth="1"/>
    <col min="12037" max="12037" width="27.54296875" style="141" bestFit="1" customWidth="1"/>
    <col min="12038" max="12038" width="31.54296875" style="141" customWidth="1"/>
    <col min="12039" max="12039" width="34.81640625" style="141" customWidth="1"/>
    <col min="12040" max="12040" width="20.1796875" style="141" customWidth="1"/>
    <col min="12041" max="12041" width="17.26953125" style="141" customWidth="1"/>
    <col min="12042" max="12042" width="9.81640625" style="141" customWidth="1"/>
    <col min="12043" max="12043" width="20.1796875" style="141" customWidth="1"/>
    <col min="12044" max="12044" width="18.54296875" style="141" customWidth="1"/>
    <col min="12045" max="12045" width="15.26953125" style="141" customWidth="1"/>
    <col min="12046" max="12046" width="16.453125" style="141" customWidth="1"/>
    <col min="12047" max="12047" width="48" style="141" customWidth="1"/>
    <col min="12048" max="12048" width="5.26953125" style="141" customWidth="1"/>
    <col min="12049" max="12049" width="15.81640625" style="141" customWidth="1"/>
    <col min="12050" max="12050" width="21.26953125" style="141" customWidth="1"/>
    <col min="12051" max="12051" width="49.453125" style="141" customWidth="1"/>
    <col min="12052" max="12052" width="43" style="141" customWidth="1"/>
    <col min="12053" max="12053" width="46.81640625" style="141" customWidth="1"/>
    <col min="12054" max="12054" width="58.453125" style="141" customWidth="1"/>
    <col min="12055" max="12058" width="18.7265625" style="141"/>
    <col min="12059" max="12059" width="18.7265625" style="141" customWidth="1"/>
    <col min="12060" max="12288" width="18.7265625" style="141"/>
    <col min="12289" max="12289" width="11.1796875" style="141" bestFit="1" customWidth="1"/>
    <col min="12290" max="12290" width="7.1796875" style="141" bestFit="1" customWidth="1"/>
    <col min="12291" max="12291" width="18.453125" style="141" bestFit="1" customWidth="1"/>
    <col min="12292" max="12292" width="14.81640625" style="141" bestFit="1" customWidth="1"/>
    <col min="12293" max="12293" width="27.54296875" style="141" bestFit="1" customWidth="1"/>
    <col min="12294" max="12294" width="31.54296875" style="141" customWidth="1"/>
    <col min="12295" max="12295" width="34.81640625" style="141" customWidth="1"/>
    <col min="12296" max="12296" width="20.1796875" style="141" customWidth="1"/>
    <col min="12297" max="12297" width="17.26953125" style="141" customWidth="1"/>
    <col min="12298" max="12298" width="9.81640625" style="141" customWidth="1"/>
    <col min="12299" max="12299" width="20.1796875" style="141" customWidth="1"/>
    <col min="12300" max="12300" width="18.54296875" style="141" customWidth="1"/>
    <col min="12301" max="12301" width="15.26953125" style="141" customWidth="1"/>
    <col min="12302" max="12302" width="16.453125" style="141" customWidth="1"/>
    <col min="12303" max="12303" width="48" style="141" customWidth="1"/>
    <col min="12304" max="12304" width="5.26953125" style="141" customWidth="1"/>
    <col min="12305" max="12305" width="15.81640625" style="141" customWidth="1"/>
    <col min="12306" max="12306" width="21.26953125" style="141" customWidth="1"/>
    <col min="12307" max="12307" width="49.453125" style="141" customWidth="1"/>
    <col min="12308" max="12308" width="43" style="141" customWidth="1"/>
    <col min="12309" max="12309" width="46.81640625" style="141" customWidth="1"/>
    <col min="12310" max="12310" width="58.453125" style="141" customWidth="1"/>
    <col min="12311" max="12314" width="18.7265625" style="141"/>
    <col min="12315" max="12315" width="18.7265625" style="141" customWidth="1"/>
    <col min="12316" max="12544" width="18.7265625" style="141"/>
    <col min="12545" max="12545" width="11.1796875" style="141" bestFit="1" customWidth="1"/>
    <col min="12546" max="12546" width="7.1796875" style="141" bestFit="1" customWidth="1"/>
    <col min="12547" max="12547" width="18.453125" style="141" bestFit="1" customWidth="1"/>
    <col min="12548" max="12548" width="14.81640625" style="141" bestFit="1" customWidth="1"/>
    <col min="12549" max="12549" width="27.54296875" style="141" bestFit="1" customWidth="1"/>
    <col min="12550" max="12550" width="31.54296875" style="141" customWidth="1"/>
    <col min="12551" max="12551" width="34.81640625" style="141" customWidth="1"/>
    <col min="12552" max="12552" width="20.1796875" style="141" customWidth="1"/>
    <col min="12553" max="12553" width="17.26953125" style="141" customWidth="1"/>
    <col min="12554" max="12554" width="9.81640625" style="141" customWidth="1"/>
    <col min="12555" max="12555" width="20.1796875" style="141" customWidth="1"/>
    <col min="12556" max="12556" width="18.54296875" style="141" customWidth="1"/>
    <col min="12557" max="12557" width="15.26953125" style="141" customWidth="1"/>
    <col min="12558" max="12558" width="16.453125" style="141" customWidth="1"/>
    <col min="12559" max="12559" width="48" style="141" customWidth="1"/>
    <col min="12560" max="12560" width="5.26953125" style="141" customWidth="1"/>
    <col min="12561" max="12561" width="15.81640625" style="141" customWidth="1"/>
    <col min="12562" max="12562" width="21.26953125" style="141" customWidth="1"/>
    <col min="12563" max="12563" width="49.453125" style="141" customWidth="1"/>
    <col min="12564" max="12564" width="43" style="141" customWidth="1"/>
    <col min="12565" max="12565" width="46.81640625" style="141" customWidth="1"/>
    <col min="12566" max="12566" width="58.453125" style="141" customWidth="1"/>
    <col min="12567" max="12570" width="18.7265625" style="141"/>
    <col min="12571" max="12571" width="18.7265625" style="141" customWidth="1"/>
    <col min="12572" max="12800" width="18.7265625" style="141"/>
    <col min="12801" max="12801" width="11.1796875" style="141" bestFit="1" customWidth="1"/>
    <col min="12802" max="12802" width="7.1796875" style="141" bestFit="1" customWidth="1"/>
    <col min="12803" max="12803" width="18.453125" style="141" bestFit="1" customWidth="1"/>
    <col min="12804" max="12804" width="14.81640625" style="141" bestFit="1" customWidth="1"/>
    <col min="12805" max="12805" width="27.54296875" style="141" bestFit="1" customWidth="1"/>
    <col min="12806" max="12806" width="31.54296875" style="141" customWidth="1"/>
    <col min="12807" max="12807" width="34.81640625" style="141" customWidth="1"/>
    <col min="12808" max="12808" width="20.1796875" style="141" customWidth="1"/>
    <col min="12809" max="12809" width="17.26953125" style="141" customWidth="1"/>
    <col min="12810" max="12810" width="9.81640625" style="141" customWidth="1"/>
    <col min="12811" max="12811" width="20.1796875" style="141" customWidth="1"/>
    <col min="12812" max="12812" width="18.54296875" style="141" customWidth="1"/>
    <col min="12813" max="12813" width="15.26953125" style="141" customWidth="1"/>
    <col min="12814" max="12814" width="16.453125" style="141" customWidth="1"/>
    <col min="12815" max="12815" width="48" style="141" customWidth="1"/>
    <col min="12816" max="12816" width="5.26953125" style="141" customWidth="1"/>
    <col min="12817" max="12817" width="15.81640625" style="141" customWidth="1"/>
    <col min="12818" max="12818" width="21.26953125" style="141" customWidth="1"/>
    <col min="12819" max="12819" width="49.453125" style="141" customWidth="1"/>
    <col min="12820" max="12820" width="43" style="141" customWidth="1"/>
    <col min="12821" max="12821" width="46.81640625" style="141" customWidth="1"/>
    <col min="12822" max="12822" width="58.453125" style="141" customWidth="1"/>
    <col min="12823" max="12826" width="18.7265625" style="141"/>
    <col min="12827" max="12827" width="18.7265625" style="141" customWidth="1"/>
    <col min="12828" max="13056" width="18.7265625" style="141"/>
    <col min="13057" max="13057" width="11.1796875" style="141" bestFit="1" customWidth="1"/>
    <col min="13058" max="13058" width="7.1796875" style="141" bestFit="1" customWidth="1"/>
    <col min="13059" max="13059" width="18.453125" style="141" bestFit="1" customWidth="1"/>
    <col min="13060" max="13060" width="14.81640625" style="141" bestFit="1" customWidth="1"/>
    <col min="13061" max="13061" width="27.54296875" style="141" bestFit="1" customWidth="1"/>
    <col min="13062" max="13062" width="31.54296875" style="141" customWidth="1"/>
    <col min="13063" max="13063" width="34.81640625" style="141" customWidth="1"/>
    <col min="13064" max="13064" width="20.1796875" style="141" customWidth="1"/>
    <col min="13065" max="13065" width="17.26953125" style="141" customWidth="1"/>
    <col min="13066" max="13066" width="9.81640625" style="141" customWidth="1"/>
    <col min="13067" max="13067" width="20.1796875" style="141" customWidth="1"/>
    <col min="13068" max="13068" width="18.54296875" style="141" customWidth="1"/>
    <col min="13069" max="13069" width="15.26953125" style="141" customWidth="1"/>
    <col min="13070" max="13070" width="16.453125" style="141" customWidth="1"/>
    <col min="13071" max="13071" width="48" style="141" customWidth="1"/>
    <col min="13072" max="13072" width="5.26953125" style="141" customWidth="1"/>
    <col min="13073" max="13073" width="15.81640625" style="141" customWidth="1"/>
    <col min="13074" max="13074" width="21.26953125" style="141" customWidth="1"/>
    <col min="13075" max="13075" width="49.453125" style="141" customWidth="1"/>
    <col min="13076" max="13076" width="43" style="141" customWidth="1"/>
    <col min="13077" max="13077" width="46.81640625" style="141" customWidth="1"/>
    <col min="13078" max="13078" width="58.453125" style="141" customWidth="1"/>
    <col min="13079" max="13082" width="18.7265625" style="141"/>
    <col min="13083" max="13083" width="18.7265625" style="141" customWidth="1"/>
    <col min="13084" max="13312" width="18.7265625" style="141"/>
    <col min="13313" max="13313" width="11.1796875" style="141" bestFit="1" customWidth="1"/>
    <col min="13314" max="13314" width="7.1796875" style="141" bestFit="1" customWidth="1"/>
    <col min="13315" max="13315" width="18.453125" style="141" bestFit="1" customWidth="1"/>
    <col min="13316" max="13316" width="14.81640625" style="141" bestFit="1" customWidth="1"/>
    <col min="13317" max="13317" width="27.54296875" style="141" bestFit="1" customWidth="1"/>
    <col min="13318" max="13318" width="31.54296875" style="141" customWidth="1"/>
    <col min="13319" max="13319" width="34.81640625" style="141" customWidth="1"/>
    <col min="13320" max="13320" width="20.1796875" style="141" customWidth="1"/>
    <col min="13321" max="13321" width="17.26953125" style="141" customWidth="1"/>
    <col min="13322" max="13322" width="9.81640625" style="141" customWidth="1"/>
    <col min="13323" max="13323" width="20.1796875" style="141" customWidth="1"/>
    <col min="13324" max="13324" width="18.54296875" style="141" customWidth="1"/>
    <col min="13325" max="13325" width="15.26953125" style="141" customWidth="1"/>
    <col min="13326" max="13326" width="16.453125" style="141" customWidth="1"/>
    <col min="13327" max="13327" width="48" style="141" customWidth="1"/>
    <col min="13328" max="13328" width="5.26953125" style="141" customWidth="1"/>
    <col min="13329" max="13329" width="15.81640625" style="141" customWidth="1"/>
    <col min="13330" max="13330" width="21.26953125" style="141" customWidth="1"/>
    <col min="13331" max="13331" width="49.453125" style="141" customWidth="1"/>
    <col min="13332" max="13332" width="43" style="141" customWidth="1"/>
    <col min="13333" max="13333" width="46.81640625" style="141" customWidth="1"/>
    <col min="13334" max="13334" width="58.453125" style="141" customWidth="1"/>
    <col min="13335" max="13338" width="18.7265625" style="141"/>
    <col min="13339" max="13339" width="18.7265625" style="141" customWidth="1"/>
    <col min="13340" max="13568" width="18.7265625" style="141"/>
    <col min="13569" max="13569" width="11.1796875" style="141" bestFit="1" customWidth="1"/>
    <col min="13570" max="13570" width="7.1796875" style="141" bestFit="1" customWidth="1"/>
    <col min="13571" max="13571" width="18.453125" style="141" bestFit="1" customWidth="1"/>
    <col min="13572" max="13572" width="14.81640625" style="141" bestFit="1" customWidth="1"/>
    <col min="13573" max="13573" width="27.54296875" style="141" bestFit="1" customWidth="1"/>
    <col min="13574" max="13574" width="31.54296875" style="141" customWidth="1"/>
    <col min="13575" max="13575" width="34.81640625" style="141" customWidth="1"/>
    <col min="13576" max="13576" width="20.1796875" style="141" customWidth="1"/>
    <col min="13577" max="13577" width="17.26953125" style="141" customWidth="1"/>
    <col min="13578" max="13578" width="9.81640625" style="141" customWidth="1"/>
    <col min="13579" max="13579" width="20.1796875" style="141" customWidth="1"/>
    <col min="13580" max="13580" width="18.54296875" style="141" customWidth="1"/>
    <col min="13581" max="13581" width="15.26953125" style="141" customWidth="1"/>
    <col min="13582" max="13582" width="16.453125" style="141" customWidth="1"/>
    <col min="13583" max="13583" width="48" style="141" customWidth="1"/>
    <col min="13584" max="13584" width="5.26953125" style="141" customWidth="1"/>
    <col min="13585" max="13585" width="15.81640625" style="141" customWidth="1"/>
    <col min="13586" max="13586" width="21.26953125" style="141" customWidth="1"/>
    <col min="13587" max="13587" width="49.453125" style="141" customWidth="1"/>
    <col min="13588" max="13588" width="43" style="141" customWidth="1"/>
    <col min="13589" max="13589" width="46.81640625" style="141" customWidth="1"/>
    <col min="13590" max="13590" width="58.453125" style="141" customWidth="1"/>
    <col min="13591" max="13594" width="18.7265625" style="141"/>
    <col min="13595" max="13595" width="18.7265625" style="141" customWidth="1"/>
    <col min="13596" max="13824" width="18.7265625" style="141"/>
    <col min="13825" max="13825" width="11.1796875" style="141" bestFit="1" customWidth="1"/>
    <col min="13826" max="13826" width="7.1796875" style="141" bestFit="1" customWidth="1"/>
    <col min="13827" max="13827" width="18.453125" style="141" bestFit="1" customWidth="1"/>
    <col min="13828" max="13828" width="14.81640625" style="141" bestFit="1" customWidth="1"/>
    <col min="13829" max="13829" width="27.54296875" style="141" bestFit="1" customWidth="1"/>
    <col min="13830" max="13830" width="31.54296875" style="141" customWidth="1"/>
    <col min="13831" max="13831" width="34.81640625" style="141" customWidth="1"/>
    <col min="13832" max="13832" width="20.1796875" style="141" customWidth="1"/>
    <col min="13833" max="13833" width="17.26953125" style="141" customWidth="1"/>
    <col min="13834" max="13834" width="9.81640625" style="141" customWidth="1"/>
    <col min="13835" max="13835" width="20.1796875" style="141" customWidth="1"/>
    <col min="13836" max="13836" width="18.54296875" style="141" customWidth="1"/>
    <col min="13837" max="13837" width="15.26953125" style="141" customWidth="1"/>
    <col min="13838" max="13838" width="16.453125" style="141" customWidth="1"/>
    <col min="13839" max="13839" width="48" style="141" customWidth="1"/>
    <col min="13840" max="13840" width="5.26953125" style="141" customWidth="1"/>
    <col min="13841" max="13841" width="15.81640625" style="141" customWidth="1"/>
    <col min="13842" max="13842" width="21.26953125" style="141" customWidth="1"/>
    <col min="13843" max="13843" width="49.453125" style="141" customWidth="1"/>
    <col min="13844" max="13844" width="43" style="141" customWidth="1"/>
    <col min="13845" max="13845" width="46.81640625" style="141" customWidth="1"/>
    <col min="13846" max="13846" width="58.453125" style="141" customWidth="1"/>
    <col min="13847" max="13850" width="18.7265625" style="141"/>
    <col min="13851" max="13851" width="18.7265625" style="141" customWidth="1"/>
    <col min="13852" max="14080" width="18.7265625" style="141"/>
    <col min="14081" max="14081" width="11.1796875" style="141" bestFit="1" customWidth="1"/>
    <col min="14082" max="14082" width="7.1796875" style="141" bestFit="1" customWidth="1"/>
    <col min="14083" max="14083" width="18.453125" style="141" bestFit="1" customWidth="1"/>
    <col min="14084" max="14084" width="14.81640625" style="141" bestFit="1" customWidth="1"/>
    <col min="14085" max="14085" width="27.54296875" style="141" bestFit="1" customWidth="1"/>
    <col min="14086" max="14086" width="31.54296875" style="141" customWidth="1"/>
    <col min="14087" max="14087" width="34.81640625" style="141" customWidth="1"/>
    <col min="14088" max="14088" width="20.1796875" style="141" customWidth="1"/>
    <col min="14089" max="14089" width="17.26953125" style="141" customWidth="1"/>
    <col min="14090" max="14090" width="9.81640625" style="141" customWidth="1"/>
    <col min="14091" max="14091" width="20.1796875" style="141" customWidth="1"/>
    <col min="14092" max="14092" width="18.54296875" style="141" customWidth="1"/>
    <col min="14093" max="14093" width="15.26953125" style="141" customWidth="1"/>
    <col min="14094" max="14094" width="16.453125" style="141" customWidth="1"/>
    <col min="14095" max="14095" width="48" style="141" customWidth="1"/>
    <col min="14096" max="14096" width="5.26953125" style="141" customWidth="1"/>
    <col min="14097" max="14097" width="15.81640625" style="141" customWidth="1"/>
    <col min="14098" max="14098" width="21.26953125" style="141" customWidth="1"/>
    <col min="14099" max="14099" width="49.453125" style="141" customWidth="1"/>
    <col min="14100" max="14100" width="43" style="141" customWidth="1"/>
    <col min="14101" max="14101" width="46.81640625" style="141" customWidth="1"/>
    <col min="14102" max="14102" width="58.453125" style="141" customWidth="1"/>
    <col min="14103" max="14106" width="18.7265625" style="141"/>
    <col min="14107" max="14107" width="18.7265625" style="141" customWidth="1"/>
    <col min="14108" max="14336" width="18.7265625" style="141"/>
    <col min="14337" max="14337" width="11.1796875" style="141" bestFit="1" customWidth="1"/>
    <col min="14338" max="14338" width="7.1796875" style="141" bestFit="1" customWidth="1"/>
    <col min="14339" max="14339" width="18.453125" style="141" bestFit="1" customWidth="1"/>
    <col min="14340" max="14340" width="14.81640625" style="141" bestFit="1" customWidth="1"/>
    <col min="14341" max="14341" width="27.54296875" style="141" bestFit="1" customWidth="1"/>
    <col min="14342" max="14342" width="31.54296875" style="141" customWidth="1"/>
    <col min="14343" max="14343" width="34.81640625" style="141" customWidth="1"/>
    <col min="14344" max="14344" width="20.1796875" style="141" customWidth="1"/>
    <col min="14345" max="14345" width="17.26953125" style="141" customWidth="1"/>
    <col min="14346" max="14346" width="9.81640625" style="141" customWidth="1"/>
    <col min="14347" max="14347" width="20.1796875" style="141" customWidth="1"/>
    <col min="14348" max="14348" width="18.54296875" style="141" customWidth="1"/>
    <col min="14349" max="14349" width="15.26953125" style="141" customWidth="1"/>
    <col min="14350" max="14350" width="16.453125" style="141" customWidth="1"/>
    <col min="14351" max="14351" width="48" style="141" customWidth="1"/>
    <col min="14352" max="14352" width="5.26953125" style="141" customWidth="1"/>
    <col min="14353" max="14353" width="15.81640625" style="141" customWidth="1"/>
    <col min="14354" max="14354" width="21.26953125" style="141" customWidth="1"/>
    <col min="14355" max="14355" width="49.453125" style="141" customWidth="1"/>
    <col min="14356" max="14356" width="43" style="141" customWidth="1"/>
    <col min="14357" max="14357" width="46.81640625" style="141" customWidth="1"/>
    <col min="14358" max="14358" width="58.453125" style="141" customWidth="1"/>
    <col min="14359" max="14362" width="18.7265625" style="141"/>
    <col min="14363" max="14363" width="18.7265625" style="141" customWidth="1"/>
    <col min="14364" max="14592" width="18.7265625" style="141"/>
    <col min="14593" max="14593" width="11.1796875" style="141" bestFit="1" customWidth="1"/>
    <col min="14594" max="14594" width="7.1796875" style="141" bestFit="1" customWidth="1"/>
    <col min="14595" max="14595" width="18.453125" style="141" bestFit="1" customWidth="1"/>
    <col min="14596" max="14596" width="14.81640625" style="141" bestFit="1" customWidth="1"/>
    <col min="14597" max="14597" width="27.54296875" style="141" bestFit="1" customWidth="1"/>
    <col min="14598" max="14598" width="31.54296875" style="141" customWidth="1"/>
    <col min="14599" max="14599" width="34.81640625" style="141" customWidth="1"/>
    <col min="14600" max="14600" width="20.1796875" style="141" customWidth="1"/>
    <col min="14601" max="14601" width="17.26953125" style="141" customWidth="1"/>
    <col min="14602" max="14602" width="9.81640625" style="141" customWidth="1"/>
    <col min="14603" max="14603" width="20.1796875" style="141" customWidth="1"/>
    <col min="14604" max="14604" width="18.54296875" style="141" customWidth="1"/>
    <col min="14605" max="14605" width="15.26953125" style="141" customWidth="1"/>
    <col min="14606" max="14606" width="16.453125" style="141" customWidth="1"/>
    <col min="14607" max="14607" width="48" style="141" customWidth="1"/>
    <col min="14608" max="14608" width="5.26953125" style="141" customWidth="1"/>
    <col min="14609" max="14609" width="15.81640625" style="141" customWidth="1"/>
    <col min="14610" max="14610" width="21.26953125" style="141" customWidth="1"/>
    <col min="14611" max="14611" width="49.453125" style="141" customWidth="1"/>
    <col min="14612" max="14612" width="43" style="141" customWidth="1"/>
    <col min="14613" max="14613" width="46.81640625" style="141" customWidth="1"/>
    <col min="14614" max="14614" width="58.453125" style="141" customWidth="1"/>
    <col min="14615" max="14618" width="18.7265625" style="141"/>
    <col min="14619" max="14619" width="18.7265625" style="141" customWidth="1"/>
    <col min="14620" max="14848" width="18.7265625" style="141"/>
    <col min="14849" max="14849" width="11.1796875" style="141" bestFit="1" customWidth="1"/>
    <col min="14850" max="14850" width="7.1796875" style="141" bestFit="1" customWidth="1"/>
    <col min="14851" max="14851" width="18.453125" style="141" bestFit="1" customWidth="1"/>
    <col min="14852" max="14852" width="14.81640625" style="141" bestFit="1" customWidth="1"/>
    <col min="14853" max="14853" width="27.54296875" style="141" bestFit="1" customWidth="1"/>
    <col min="14854" max="14854" width="31.54296875" style="141" customWidth="1"/>
    <col min="14855" max="14855" width="34.81640625" style="141" customWidth="1"/>
    <col min="14856" max="14856" width="20.1796875" style="141" customWidth="1"/>
    <col min="14857" max="14857" width="17.26953125" style="141" customWidth="1"/>
    <col min="14858" max="14858" width="9.81640625" style="141" customWidth="1"/>
    <col min="14859" max="14859" width="20.1796875" style="141" customWidth="1"/>
    <col min="14860" max="14860" width="18.54296875" style="141" customWidth="1"/>
    <col min="14861" max="14861" width="15.26953125" style="141" customWidth="1"/>
    <col min="14862" max="14862" width="16.453125" style="141" customWidth="1"/>
    <col min="14863" max="14863" width="48" style="141" customWidth="1"/>
    <col min="14864" max="14864" width="5.26953125" style="141" customWidth="1"/>
    <col min="14865" max="14865" width="15.81640625" style="141" customWidth="1"/>
    <col min="14866" max="14866" width="21.26953125" style="141" customWidth="1"/>
    <col min="14867" max="14867" width="49.453125" style="141" customWidth="1"/>
    <col min="14868" max="14868" width="43" style="141" customWidth="1"/>
    <col min="14869" max="14869" width="46.81640625" style="141" customWidth="1"/>
    <col min="14870" max="14870" width="58.453125" style="141" customWidth="1"/>
    <col min="14871" max="14874" width="18.7265625" style="141"/>
    <col min="14875" max="14875" width="18.7265625" style="141" customWidth="1"/>
    <col min="14876" max="15104" width="18.7265625" style="141"/>
    <col min="15105" max="15105" width="11.1796875" style="141" bestFit="1" customWidth="1"/>
    <col min="15106" max="15106" width="7.1796875" style="141" bestFit="1" customWidth="1"/>
    <col min="15107" max="15107" width="18.453125" style="141" bestFit="1" customWidth="1"/>
    <col min="15108" max="15108" width="14.81640625" style="141" bestFit="1" customWidth="1"/>
    <col min="15109" max="15109" width="27.54296875" style="141" bestFit="1" customWidth="1"/>
    <col min="15110" max="15110" width="31.54296875" style="141" customWidth="1"/>
    <col min="15111" max="15111" width="34.81640625" style="141" customWidth="1"/>
    <col min="15112" max="15112" width="20.1796875" style="141" customWidth="1"/>
    <col min="15113" max="15113" width="17.26953125" style="141" customWidth="1"/>
    <col min="15114" max="15114" width="9.81640625" style="141" customWidth="1"/>
    <col min="15115" max="15115" width="20.1796875" style="141" customWidth="1"/>
    <col min="15116" max="15116" width="18.54296875" style="141" customWidth="1"/>
    <col min="15117" max="15117" width="15.26953125" style="141" customWidth="1"/>
    <col min="15118" max="15118" width="16.453125" style="141" customWidth="1"/>
    <col min="15119" max="15119" width="48" style="141" customWidth="1"/>
    <col min="15120" max="15120" width="5.26953125" style="141" customWidth="1"/>
    <col min="15121" max="15121" width="15.81640625" style="141" customWidth="1"/>
    <col min="15122" max="15122" width="21.26953125" style="141" customWidth="1"/>
    <col min="15123" max="15123" width="49.453125" style="141" customWidth="1"/>
    <col min="15124" max="15124" width="43" style="141" customWidth="1"/>
    <col min="15125" max="15125" width="46.81640625" style="141" customWidth="1"/>
    <col min="15126" max="15126" width="58.453125" style="141" customWidth="1"/>
    <col min="15127" max="15130" width="18.7265625" style="141"/>
    <col min="15131" max="15131" width="18.7265625" style="141" customWidth="1"/>
    <col min="15132" max="15360" width="18.7265625" style="141"/>
    <col min="15361" max="15361" width="11.1796875" style="141" bestFit="1" customWidth="1"/>
    <col min="15362" max="15362" width="7.1796875" style="141" bestFit="1" customWidth="1"/>
    <col min="15363" max="15363" width="18.453125" style="141" bestFit="1" customWidth="1"/>
    <col min="15364" max="15364" width="14.81640625" style="141" bestFit="1" customWidth="1"/>
    <col min="15365" max="15365" width="27.54296875" style="141" bestFit="1" customWidth="1"/>
    <col min="15366" max="15366" width="31.54296875" style="141" customWidth="1"/>
    <col min="15367" max="15367" width="34.81640625" style="141" customWidth="1"/>
    <col min="15368" max="15368" width="20.1796875" style="141" customWidth="1"/>
    <col min="15369" max="15369" width="17.26953125" style="141" customWidth="1"/>
    <col min="15370" max="15370" width="9.81640625" style="141" customWidth="1"/>
    <col min="15371" max="15371" width="20.1796875" style="141" customWidth="1"/>
    <col min="15372" max="15372" width="18.54296875" style="141" customWidth="1"/>
    <col min="15373" max="15373" width="15.26953125" style="141" customWidth="1"/>
    <col min="15374" max="15374" width="16.453125" style="141" customWidth="1"/>
    <col min="15375" max="15375" width="48" style="141" customWidth="1"/>
    <col min="15376" max="15376" width="5.26953125" style="141" customWidth="1"/>
    <col min="15377" max="15377" width="15.81640625" style="141" customWidth="1"/>
    <col min="15378" max="15378" width="21.26953125" style="141" customWidth="1"/>
    <col min="15379" max="15379" width="49.453125" style="141" customWidth="1"/>
    <col min="15380" max="15380" width="43" style="141" customWidth="1"/>
    <col min="15381" max="15381" width="46.81640625" style="141" customWidth="1"/>
    <col min="15382" max="15382" width="58.453125" style="141" customWidth="1"/>
    <col min="15383" max="15386" width="18.7265625" style="141"/>
    <col min="15387" max="15387" width="18.7265625" style="141" customWidth="1"/>
    <col min="15388" max="15616" width="18.7265625" style="141"/>
    <col min="15617" max="15617" width="11.1796875" style="141" bestFit="1" customWidth="1"/>
    <col min="15618" max="15618" width="7.1796875" style="141" bestFit="1" customWidth="1"/>
    <col min="15619" max="15619" width="18.453125" style="141" bestFit="1" customWidth="1"/>
    <col min="15620" max="15620" width="14.81640625" style="141" bestFit="1" customWidth="1"/>
    <col min="15621" max="15621" width="27.54296875" style="141" bestFit="1" customWidth="1"/>
    <col min="15622" max="15622" width="31.54296875" style="141" customWidth="1"/>
    <col min="15623" max="15623" width="34.81640625" style="141" customWidth="1"/>
    <col min="15624" max="15624" width="20.1796875" style="141" customWidth="1"/>
    <col min="15625" max="15625" width="17.26953125" style="141" customWidth="1"/>
    <col min="15626" max="15626" width="9.81640625" style="141" customWidth="1"/>
    <col min="15627" max="15627" width="20.1796875" style="141" customWidth="1"/>
    <col min="15628" max="15628" width="18.54296875" style="141" customWidth="1"/>
    <col min="15629" max="15629" width="15.26953125" style="141" customWidth="1"/>
    <col min="15630" max="15630" width="16.453125" style="141" customWidth="1"/>
    <col min="15631" max="15631" width="48" style="141" customWidth="1"/>
    <col min="15632" max="15632" width="5.26953125" style="141" customWidth="1"/>
    <col min="15633" max="15633" width="15.81640625" style="141" customWidth="1"/>
    <col min="15634" max="15634" width="21.26953125" style="141" customWidth="1"/>
    <col min="15635" max="15635" width="49.453125" style="141" customWidth="1"/>
    <col min="15636" max="15636" width="43" style="141" customWidth="1"/>
    <col min="15637" max="15637" width="46.81640625" style="141" customWidth="1"/>
    <col min="15638" max="15638" width="58.453125" style="141" customWidth="1"/>
    <col min="15639" max="15642" width="18.7265625" style="141"/>
    <col min="15643" max="15643" width="18.7265625" style="141" customWidth="1"/>
    <col min="15644" max="15872" width="18.7265625" style="141"/>
    <col min="15873" max="15873" width="11.1796875" style="141" bestFit="1" customWidth="1"/>
    <col min="15874" max="15874" width="7.1796875" style="141" bestFit="1" customWidth="1"/>
    <col min="15875" max="15875" width="18.453125" style="141" bestFit="1" customWidth="1"/>
    <col min="15876" max="15876" width="14.81640625" style="141" bestFit="1" customWidth="1"/>
    <col min="15877" max="15877" width="27.54296875" style="141" bestFit="1" customWidth="1"/>
    <col min="15878" max="15878" width="31.54296875" style="141" customWidth="1"/>
    <col min="15879" max="15879" width="34.81640625" style="141" customWidth="1"/>
    <col min="15880" max="15880" width="20.1796875" style="141" customWidth="1"/>
    <col min="15881" max="15881" width="17.26953125" style="141" customWidth="1"/>
    <col min="15882" max="15882" width="9.81640625" style="141" customWidth="1"/>
    <col min="15883" max="15883" width="20.1796875" style="141" customWidth="1"/>
    <col min="15884" max="15884" width="18.54296875" style="141" customWidth="1"/>
    <col min="15885" max="15885" width="15.26953125" style="141" customWidth="1"/>
    <col min="15886" max="15886" width="16.453125" style="141" customWidth="1"/>
    <col min="15887" max="15887" width="48" style="141" customWidth="1"/>
    <col min="15888" max="15888" width="5.26953125" style="141" customWidth="1"/>
    <col min="15889" max="15889" width="15.81640625" style="141" customWidth="1"/>
    <col min="15890" max="15890" width="21.26953125" style="141" customWidth="1"/>
    <col min="15891" max="15891" width="49.453125" style="141" customWidth="1"/>
    <col min="15892" max="15892" width="43" style="141" customWidth="1"/>
    <col min="15893" max="15893" width="46.81640625" style="141" customWidth="1"/>
    <col min="15894" max="15894" width="58.453125" style="141" customWidth="1"/>
    <col min="15895" max="15898" width="18.7265625" style="141"/>
    <col min="15899" max="15899" width="18.7265625" style="141" customWidth="1"/>
    <col min="15900" max="16128" width="18.7265625" style="141"/>
    <col min="16129" max="16129" width="11.1796875" style="141" bestFit="1" customWidth="1"/>
    <col min="16130" max="16130" width="7.1796875" style="141" bestFit="1" customWidth="1"/>
    <col min="16131" max="16131" width="18.453125" style="141" bestFit="1" customWidth="1"/>
    <col min="16132" max="16132" width="14.81640625" style="141" bestFit="1" customWidth="1"/>
    <col min="16133" max="16133" width="27.54296875" style="141" bestFit="1" customWidth="1"/>
    <col min="16134" max="16134" width="31.54296875" style="141" customWidth="1"/>
    <col min="16135" max="16135" width="34.81640625" style="141" customWidth="1"/>
    <col min="16136" max="16136" width="20.1796875" style="141" customWidth="1"/>
    <col min="16137" max="16137" width="17.26953125" style="141" customWidth="1"/>
    <col min="16138" max="16138" width="9.81640625" style="141" customWidth="1"/>
    <col min="16139" max="16139" width="20.1796875" style="141" customWidth="1"/>
    <col min="16140" max="16140" width="18.54296875" style="141" customWidth="1"/>
    <col min="16141" max="16141" width="15.26953125" style="141" customWidth="1"/>
    <col min="16142" max="16142" width="16.453125" style="141" customWidth="1"/>
    <col min="16143" max="16143" width="48" style="141" customWidth="1"/>
    <col min="16144" max="16144" width="5.26953125" style="141" customWidth="1"/>
    <col min="16145" max="16145" width="15.81640625" style="141" customWidth="1"/>
    <col min="16146" max="16146" width="21.26953125" style="141" customWidth="1"/>
    <col min="16147" max="16147" width="49.453125" style="141" customWidth="1"/>
    <col min="16148" max="16148" width="43" style="141" customWidth="1"/>
    <col min="16149" max="16149" width="46.81640625" style="141" customWidth="1"/>
    <col min="16150" max="16150" width="58.453125" style="141" customWidth="1"/>
    <col min="16151" max="16154" width="18.7265625" style="141"/>
    <col min="16155" max="16155" width="18.7265625" style="141" customWidth="1"/>
    <col min="16156" max="16383" width="18.7265625" style="141"/>
    <col min="16384" max="16384" width="9.1796875" style="141" customWidth="1"/>
  </cols>
  <sheetData>
    <row r="1" spans="1:27" ht="17.5" customHeight="1" x14ac:dyDescent="0.25">
      <c r="A1" s="296" t="s">
        <v>59</v>
      </c>
      <c r="B1" s="296"/>
      <c r="C1" s="296"/>
      <c r="D1" s="296"/>
      <c r="E1" s="296"/>
      <c r="F1" s="296"/>
      <c r="G1" s="296"/>
      <c r="H1" s="296"/>
      <c r="I1" s="296"/>
      <c r="J1" s="296"/>
      <c r="K1" s="296"/>
      <c r="L1" s="296"/>
      <c r="M1" s="296"/>
      <c r="N1" s="296"/>
      <c r="O1" s="296"/>
      <c r="P1" s="296"/>
      <c r="Q1" s="296"/>
      <c r="R1" s="296"/>
      <c r="S1" s="296"/>
      <c r="T1" s="296"/>
      <c r="U1" s="296"/>
      <c r="V1" s="296"/>
      <c r="AA1" s="297"/>
    </row>
    <row r="2" spans="1:27" ht="58.5" customHeight="1" x14ac:dyDescent="0.25">
      <c r="A2" s="298" t="s">
        <v>2302</v>
      </c>
      <c r="B2" s="298" t="s">
        <v>123</v>
      </c>
      <c r="C2" s="298" t="s">
        <v>124</v>
      </c>
      <c r="D2" s="298" t="s">
        <v>125</v>
      </c>
      <c r="E2" s="298" t="s">
        <v>126</v>
      </c>
      <c r="F2" s="298" t="s">
        <v>127</v>
      </c>
      <c r="G2" s="298" t="s">
        <v>128</v>
      </c>
      <c r="H2" s="298" t="s">
        <v>129</v>
      </c>
      <c r="I2" s="298" t="s">
        <v>130</v>
      </c>
      <c r="J2" s="298" t="s">
        <v>131</v>
      </c>
      <c r="K2" s="299" t="s">
        <v>132</v>
      </c>
      <c r="L2" s="298" t="s">
        <v>133</v>
      </c>
      <c r="M2" s="298" t="s">
        <v>2303</v>
      </c>
      <c r="N2" s="298" t="s">
        <v>135</v>
      </c>
      <c r="O2" s="300" t="s">
        <v>2304</v>
      </c>
      <c r="P2" s="144"/>
      <c r="Q2" s="159" t="s">
        <v>2305</v>
      </c>
      <c r="R2" s="159" t="s">
        <v>2306</v>
      </c>
      <c r="S2" s="159" t="s">
        <v>639</v>
      </c>
      <c r="T2" s="159" t="s">
        <v>138</v>
      </c>
      <c r="U2" s="152" t="s">
        <v>640</v>
      </c>
      <c r="V2" s="153" t="s">
        <v>641</v>
      </c>
      <c r="AA2" s="154" t="s">
        <v>2307</v>
      </c>
    </row>
    <row r="3" spans="1:27" ht="167.5" customHeight="1" x14ac:dyDescent="0.25">
      <c r="A3" s="160" t="s">
        <v>2308</v>
      </c>
      <c r="B3" s="149" t="s">
        <v>967</v>
      </c>
      <c r="C3" s="161" t="s">
        <v>968</v>
      </c>
      <c r="D3" s="162" t="s">
        <v>633</v>
      </c>
      <c r="E3" s="161" t="s">
        <v>2309</v>
      </c>
      <c r="F3" s="161" t="s">
        <v>1739</v>
      </c>
      <c r="G3" s="161" t="s">
        <v>2310</v>
      </c>
      <c r="H3" s="161" t="s">
        <v>2311</v>
      </c>
      <c r="I3" s="163"/>
      <c r="J3" s="145"/>
      <c r="K3" s="147" t="s">
        <v>2312</v>
      </c>
      <c r="L3" s="148" t="s">
        <v>2313</v>
      </c>
      <c r="M3" s="149" t="s">
        <v>585</v>
      </c>
      <c r="N3" s="145" t="s">
        <v>975</v>
      </c>
      <c r="O3" s="146" t="s">
        <v>976</v>
      </c>
      <c r="P3" s="144"/>
      <c r="Q3" s="147" t="s">
        <v>650</v>
      </c>
      <c r="R3" s="147" t="s">
        <v>664</v>
      </c>
      <c r="S3" s="147" t="s">
        <v>1743</v>
      </c>
      <c r="T3" s="147" t="s">
        <v>2314</v>
      </c>
      <c r="U3" s="147" t="s">
        <v>2315</v>
      </c>
      <c r="V3" s="147"/>
      <c r="AA3" s="42" t="e">
        <f>IF(OR(J3="Fail",ISBLANK(J3)),INDEX('Issue Code Table'!C:C,MATCH(N:N,'Issue Code Table'!A:A,0)),IF(M3="Critical",6,IF(M3="Significant",5,IF(M3="Moderate",3,2))))</f>
        <v>#N/A</v>
      </c>
    </row>
    <row r="4" spans="1:27" ht="167.5" customHeight="1" x14ac:dyDescent="0.25">
      <c r="A4" s="160" t="s">
        <v>2316</v>
      </c>
      <c r="B4" s="149" t="s">
        <v>472</v>
      </c>
      <c r="C4" s="161" t="s">
        <v>1179</v>
      </c>
      <c r="D4" s="162" t="s">
        <v>633</v>
      </c>
      <c r="E4" s="161" t="s">
        <v>2317</v>
      </c>
      <c r="F4" s="161" t="s">
        <v>2318</v>
      </c>
      <c r="G4" s="161" t="s">
        <v>2319</v>
      </c>
      <c r="H4" s="161" t="s">
        <v>2320</v>
      </c>
      <c r="I4" s="143"/>
      <c r="J4" s="145"/>
      <c r="K4" s="147" t="s">
        <v>2321</v>
      </c>
      <c r="L4" s="148"/>
      <c r="M4" s="149" t="s">
        <v>287</v>
      </c>
      <c r="N4" s="145" t="s">
        <v>288</v>
      </c>
      <c r="O4" s="146" t="s">
        <v>289</v>
      </c>
      <c r="P4" s="144"/>
      <c r="Q4" s="147" t="s">
        <v>650</v>
      </c>
      <c r="R4" s="147" t="s">
        <v>679</v>
      </c>
      <c r="S4" s="147" t="s">
        <v>2322</v>
      </c>
      <c r="T4" s="147" t="s">
        <v>2323</v>
      </c>
      <c r="U4" s="147" t="s">
        <v>2324</v>
      </c>
      <c r="V4" s="147"/>
      <c r="AA4" s="42">
        <f>IF(OR(J4="Fail",ISBLANK(J4)),INDEX('Issue Code Table'!C:C,MATCH(N:N,'Issue Code Table'!A:A,0)),IF(M4="Critical",6,IF(M4="Significant",5,IF(M4="Moderate",3,2))))</f>
        <v>4</v>
      </c>
    </row>
    <row r="5" spans="1:27" ht="167.5" customHeight="1" x14ac:dyDescent="0.25">
      <c r="A5" s="160" t="s">
        <v>2325</v>
      </c>
      <c r="B5" s="149" t="s">
        <v>280</v>
      </c>
      <c r="C5" s="161" t="s">
        <v>281</v>
      </c>
      <c r="D5" s="162" t="s">
        <v>633</v>
      </c>
      <c r="E5" s="161" t="s">
        <v>2326</v>
      </c>
      <c r="F5" s="161" t="s">
        <v>2327</v>
      </c>
      <c r="G5" s="161" t="s">
        <v>2328</v>
      </c>
      <c r="H5" s="161" t="s">
        <v>2329</v>
      </c>
      <c r="I5" s="143"/>
      <c r="J5" s="145"/>
      <c r="K5" s="147" t="s">
        <v>2330</v>
      </c>
      <c r="L5" s="148"/>
      <c r="M5" s="149" t="s">
        <v>287</v>
      </c>
      <c r="N5" s="145" t="s">
        <v>288</v>
      </c>
      <c r="O5" s="146" t="s">
        <v>289</v>
      </c>
      <c r="P5" s="144"/>
      <c r="Q5" s="147" t="s">
        <v>651</v>
      </c>
      <c r="R5" s="147" t="s">
        <v>2331</v>
      </c>
      <c r="S5" s="147" t="s">
        <v>2332</v>
      </c>
      <c r="T5" s="147" t="s">
        <v>2333</v>
      </c>
      <c r="U5" s="147" t="s">
        <v>2334</v>
      </c>
      <c r="V5" s="147"/>
      <c r="AA5" s="42">
        <f>IF(OR(J5="Fail",ISBLANK(J5)),INDEX('Issue Code Table'!C:C,MATCH(N:N,'Issue Code Table'!A:A,0)),IF(M5="Critical",6,IF(M5="Significant",5,IF(M5="Moderate",3,2))))</f>
        <v>4</v>
      </c>
    </row>
    <row r="6" spans="1:27" ht="167.5" customHeight="1" x14ac:dyDescent="0.25">
      <c r="A6" s="160" t="s">
        <v>2335</v>
      </c>
      <c r="B6" s="149" t="s">
        <v>262</v>
      </c>
      <c r="C6" s="161" t="s">
        <v>263</v>
      </c>
      <c r="D6" s="162" t="s">
        <v>633</v>
      </c>
      <c r="E6" s="161" t="s">
        <v>2336</v>
      </c>
      <c r="F6" s="161" t="s">
        <v>2337</v>
      </c>
      <c r="G6" s="161" t="s">
        <v>2338</v>
      </c>
      <c r="H6" s="161" t="s">
        <v>2339</v>
      </c>
      <c r="I6" s="143"/>
      <c r="J6" s="145"/>
      <c r="K6" s="147" t="s">
        <v>2340</v>
      </c>
      <c r="L6" s="148"/>
      <c r="M6" s="149" t="s">
        <v>162</v>
      </c>
      <c r="N6" s="145" t="s">
        <v>257</v>
      </c>
      <c r="O6" s="146" t="s">
        <v>258</v>
      </c>
      <c r="P6" s="144"/>
      <c r="Q6" s="147" t="s">
        <v>716</v>
      </c>
      <c r="R6" s="147" t="s">
        <v>717</v>
      </c>
      <c r="S6" s="147" t="s">
        <v>2341</v>
      </c>
      <c r="T6" s="147" t="s">
        <v>2342</v>
      </c>
      <c r="U6" s="147" t="s">
        <v>2343</v>
      </c>
      <c r="V6" s="147" t="s">
        <v>2344</v>
      </c>
      <c r="AA6" s="42">
        <f>IF(OR(J6="Fail",ISBLANK(J6)),INDEX('Issue Code Table'!C:C,MATCH(N:N,'Issue Code Table'!A:A,0)),IF(M6="Critical",6,IF(M6="Significant",5,IF(M6="Moderate",3,2))))</f>
        <v>6</v>
      </c>
    </row>
    <row r="7" spans="1:27" ht="167.5" customHeight="1" x14ac:dyDescent="0.25">
      <c r="A7" s="160" t="s">
        <v>2345</v>
      </c>
      <c r="B7" s="149" t="s">
        <v>262</v>
      </c>
      <c r="C7" s="161" t="s">
        <v>263</v>
      </c>
      <c r="D7" s="84" t="s">
        <v>634</v>
      </c>
      <c r="E7" s="161" t="s">
        <v>2346</v>
      </c>
      <c r="F7" s="161" t="s">
        <v>2347</v>
      </c>
      <c r="G7" s="161" t="s">
        <v>2348</v>
      </c>
      <c r="H7" s="161" t="s">
        <v>2349</v>
      </c>
      <c r="I7" s="143"/>
      <c r="J7" s="145"/>
      <c r="K7" s="147" t="s">
        <v>2350</v>
      </c>
      <c r="L7" s="148"/>
      <c r="M7" s="149" t="s">
        <v>150</v>
      </c>
      <c r="N7" s="145" t="s">
        <v>2351</v>
      </c>
      <c r="O7" s="146" t="s">
        <v>2352</v>
      </c>
      <c r="P7" s="144"/>
      <c r="Q7" s="147" t="s">
        <v>716</v>
      </c>
      <c r="R7" s="147" t="s">
        <v>728</v>
      </c>
      <c r="S7" s="147" t="s">
        <v>2353</v>
      </c>
      <c r="T7" s="147" t="s">
        <v>2354</v>
      </c>
      <c r="U7" s="147" t="s">
        <v>2355</v>
      </c>
      <c r="V7" s="147" t="s">
        <v>2356</v>
      </c>
      <c r="AA7" s="42">
        <f>IF(OR(J7="Fail",ISBLANK(J7)),INDEX('Issue Code Table'!C:C,MATCH(N:N,'Issue Code Table'!A:A,0)),IF(M7="Critical",6,IF(M7="Significant",5,IF(M7="Moderate",3,2))))</f>
        <v>8</v>
      </c>
    </row>
    <row r="8" spans="1:27" ht="167.5" customHeight="1" x14ac:dyDescent="0.25">
      <c r="A8" s="160" t="s">
        <v>2357</v>
      </c>
      <c r="B8" s="149" t="s">
        <v>374</v>
      </c>
      <c r="C8" s="161" t="s">
        <v>375</v>
      </c>
      <c r="D8" s="84" t="s">
        <v>634</v>
      </c>
      <c r="E8" s="161" t="s">
        <v>2358</v>
      </c>
      <c r="F8" s="161" t="s">
        <v>2359</v>
      </c>
      <c r="G8" s="161" t="s">
        <v>2360</v>
      </c>
      <c r="H8" s="161" t="s">
        <v>2361</v>
      </c>
      <c r="I8" s="143"/>
      <c r="J8" s="145"/>
      <c r="K8" s="147" t="s">
        <v>2362</v>
      </c>
      <c r="L8" s="148"/>
      <c r="M8" s="149" t="s">
        <v>150</v>
      </c>
      <c r="N8" s="145" t="s">
        <v>2351</v>
      </c>
      <c r="O8" s="146" t="s">
        <v>2352</v>
      </c>
      <c r="P8" s="144"/>
      <c r="Q8" s="147" t="s">
        <v>716</v>
      </c>
      <c r="R8" s="147" t="s">
        <v>739</v>
      </c>
      <c r="S8" s="147" t="s">
        <v>2363</v>
      </c>
      <c r="T8" s="147" t="s">
        <v>2364</v>
      </c>
      <c r="U8" s="147" t="s">
        <v>2365</v>
      </c>
      <c r="V8" s="147" t="s">
        <v>2366</v>
      </c>
      <c r="AA8" s="42">
        <f>IF(OR(J8="Fail",ISBLANK(J8)),INDEX('Issue Code Table'!C:C,MATCH(N:N,'Issue Code Table'!A:A,0)),IF(M8="Critical",6,IF(M8="Significant",5,IF(M8="Moderate",3,2))))</f>
        <v>8</v>
      </c>
    </row>
    <row r="9" spans="1:27" ht="167.5" customHeight="1" x14ac:dyDescent="0.25">
      <c r="A9" s="160" t="s">
        <v>2367</v>
      </c>
      <c r="B9" s="149" t="s">
        <v>374</v>
      </c>
      <c r="C9" s="161" t="s">
        <v>375</v>
      </c>
      <c r="D9" s="162" t="s">
        <v>633</v>
      </c>
      <c r="E9" s="161" t="s">
        <v>2368</v>
      </c>
      <c r="F9" s="161" t="s">
        <v>2359</v>
      </c>
      <c r="G9" s="161" t="s">
        <v>2369</v>
      </c>
      <c r="H9" s="161" t="s">
        <v>2370</v>
      </c>
      <c r="I9" s="143"/>
      <c r="J9" s="145"/>
      <c r="K9" s="147" t="s">
        <v>2371</v>
      </c>
      <c r="L9" s="148"/>
      <c r="M9" s="149" t="s">
        <v>287</v>
      </c>
      <c r="N9" s="145" t="s">
        <v>1606</v>
      </c>
      <c r="O9" s="146" t="s">
        <v>1607</v>
      </c>
      <c r="P9" s="144"/>
      <c r="Q9" s="147" t="s">
        <v>716</v>
      </c>
      <c r="R9" s="147" t="s">
        <v>751</v>
      </c>
      <c r="S9" s="147" t="s">
        <v>2372</v>
      </c>
      <c r="T9" s="147" t="s">
        <v>2373</v>
      </c>
      <c r="U9" s="147" t="s">
        <v>2374</v>
      </c>
      <c r="V9" s="147"/>
      <c r="AA9" s="42">
        <f>IF(OR(J9="Fail",ISBLANK(J9)),INDEX('Issue Code Table'!C:C,MATCH(N:N,'Issue Code Table'!A:A,0)),IF(M9="Critical",6,IF(M9="Significant",5,IF(M9="Moderate",3,2))))</f>
        <v>4</v>
      </c>
    </row>
    <row r="10" spans="1:27" ht="167.5" customHeight="1" x14ac:dyDescent="0.25">
      <c r="A10" s="160" t="s">
        <v>2375</v>
      </c>
      <c r="B10" s="149" t="s">
        <v>209</v>
      </c>
      <c r="C10" s="161" t="s">
        <v>210</v>
      </c>
      <c r="D10" s="162" t="s">
        <v>633</v>
      </c>
      <c r="E10" s="161" t="s">
        <v>2376</v>
      </c>
      <c r="F10" s="161" t="s">
        <v>2377</v>
      </c>
      <c r="G10" s="161" t="s">
        <v>2378</v>
      </c>
      <c r="H10" s="161" t="s">
        <v>2379</v>
      </c>
      <c r="I10" s="143"/>
      <c r="J10" s="145"/>
      <c r="K10" s="147" t="s">
        <v>2380</v>
      </c>
      <c r="L10" s="148"/>
      <c r="M10" s="149" t="s">
        <v>162</v>
      </c>
      <c r="N10" s="145" t="s">
        <v>1593</v>
      </c>
      <c r="O10" s="146" t="s">
        <v>1594</v>
      </c>
      <c r="P10" s="144"/>
      <c r="Q10" s="147" t="s">
        <v>764</v>
      </c>
      <c r="R10" s="147" t="s">
        <v>765</v>
      </c>
      <c r="S10" s="147" t="s">
        <v>2381</v>
      </c>
      <c r="T10" s="147" t="s">
        <v>2382</v>
      </c>
      <c r="U10" s="147" t="s">
        <v>2383</v>
      </c>
      <c r="V10" s="147" t="s">
        <v>2384</v>
      </c>
      <c r="AA10" s="42">
        <f>IF(OR(J10="Fail",ISBLANK(J10)),INDEX('Issue Code Table'!C:C,MATCH(N:N,'Issue Code Table'!A:A,0)),IF(M10="Critical",6,IF(M10="Significant",5,IF(M10="Moderate",3,2))))</f>
        <v>6</v>
      </c>
    </row>
    <row r="11" spans="1:27" ht="167.5" customHeight="1" x14ac:dyDescent="0.25">
      <c r="A11" s="160" t="s">
        <v>2385</v>
      </c>
      <c r="B11" s="149" t="s">
        <v>209</v>
      </c>
      <c r="C11" s="161" t="s">
        <v>210</v>
      </c>
      <c r="D11" s="162" t="s">
        <v>633</v>
      </c>
      <c r="E11" s="161" t="s">
        <v>2386</v>
      </c>
      <c r="F11" s="161" t="s">
        <v>2387</v>
      </c>
      <c r="G11" s="161" t="s">
        <v>2388</v>
      </c>
      <c r="H11" s="161" t="s">
        <v>2389</v>
      </c>
      <c r="I11" s="143"/>
      <c r="J11" s="145"/>
      <c r="K11" s="147" t="s">
        <v>2390</v>
      </c>
      <c r="L11" s="148"/>
      <c r="M11" s="149" t="s">
        <v>287</v>
      </c>
      <c r="N11" s="145" t="s">
        <v>1606</v>
      </c>
      <c r="O11" s="146" t="s">
        <v>1607</v>
      </c>
      <c r="P11" s="144"/>
      <c r="Q11" s="147" t="s">
        <v>764</v>
      </c>
      <c r="R11" s="147" t="s">
        <v>776</v>
      </c>
      <c r="S11" s="147" t="s">
        <v>2391</v>
      </c>
      <c r="T11" s="147" t="s">
        <v>2392</v>
      </c>
      <c r="U11" s="147" t="s">
        <v>2393</v>
      </c>
      <c r="V11" s="147"/>
      <c r="AA11" s="42">
        <f>IF(OR(J11="Fail",ISBLANK(J11)),INDEX('Issue Code Table'!C:C,MATCH(N:N,'Issue Code Table'!A:A,0)),IF(M11="Critical",6,IF(M11="Significant",5,IF(M11="Moderate",3,2))))</f>
        <v>4</v>
      </c>
    </row>
    <row r="12" spans="1:27" ht="167.5" customHeight="1" x14ac:dyDescent="0.25">
      <c r="A12" s="160" t="s">
        <v>2394</v>
      </c>
      <c r="B12" s="149" t="s">
        <v>209</v>
      </c>
      <c r="C12" s="161" t="s">
        <v>210</v>
      </c>
      <c r="D12" s="162" t="s">
        <v>633</v>
      </c>
      <c r="E12" s="161" t="s">
        <v>2395</v>
      </c>
      <c r="F12" s="161" t="s">
        <v>2396</v>
      </c>
      <c r="G12" s="161" t="s">
        <v>2397</v>
      </c>
      <c r="H12" s="161" t="s">
        <v>2398</v>
      </c>
      <c r="I12" s="143"/>
      <c r="J12" s="145"/>
      <c r="K12" s="147" t="s">
        <v>2399</v>
      </c>
      <c r="L12" s="148"/>
      <c r="M12" s="149" t="s">
        <v>162</v>
      </c>
      <c r="N12" s="145" t="s">
        <v>1663</v>
      </c>
      <c r="O12" s="146" t="s">
        <v>1664</v>
      </c>
      <c r="P12" s="144"/>
      <c r="Q12" s="147" t="s">
        <v>764</v>
      </c>
      <c r="R12" s="147" t="s">
        <v>2400</v>
      </c>
      <c r="S12" s="147" t="s">
        <v>2401</v>
      </c>
      <c r="T12" s="147" t="s">
        <v>2402</v>
      </c>
      <c r="U12" s="147" t="s">
        <v>2403</v>
      </c>
      <c r="V12" s="147" t="s">
        <v>2404</v>
      </c>
      <c r="AA12" s="42">
        <f>IF(OR(J12="Fail",ISBLANK(J12)),INDEX('Issue Code Table'!C:C,MATCH(N:N,'Issue Code Table'!A:A,0)),IF(M12="Critical",6,IF(M12="Significant",5,IF(M12="Moderate",3,2))))</f>
        <v>5</v>
      </c>
    </row>
    <row r="13" spans="1:27" ht="167.5" customHeight="1" x14ac:dyDescent="0.25">
      <c r="A13" s="160" t="s">
        <v>2405</v>
      </c>
      <c r="B13" s="149" t="s">
        <v>209</v>
      </c>
      <c r="C13" s="161" t="s">
        <v>210</v>
      </c>
      <c r="D13" s="162" t="s">
        <v>633</v>
      </c>
      <c r="E13" s="161" t="s">
        <v>2406</v>
      </c>
      <c r="F13" s="161" t="s">
        <v>2407</v>
      </c>
      <c r="G13" s="161" t="s">
        <v>2408</v>
      </c>
      <c r="H13" s="161" t="s">
        <v>2409</v>
      </c>
      <c r="I13" s="143"/>
      <c r="J13" s="145"/>
      <c r="K13" s="147" t="s">
        <v>2410</v>
      </c>
      <c r="L13" s="148"/>
      <c r="M13" s="149" t="s">
        <v>287</v>
      </c>
      <c r="N13" s="145" t="s">
        <v>1606</v>
      </c>
      <c r="O13" s="146" t="s">
        <v>1607</v>
      </c>
      <c r="P13" s="144"/>
      <c r="Q13" s="147" t="s">
        <v>764</v>
      </c>
      <c r="R13" s="147" t="s">
        <v>2411</v>
      </c>
      <c r="S13" s="147" t="s">
        <v>2401</v>
      </c>
      <c r="T13" s="147" t="s">
        <v>2412</v>
      </c>
      <c r="U13" s="147" t="s">
        <v>2413</v>
      </c>
      <c r="V13" s="147"/>
      <c r="AA13" s="42">
        <f>IF(OR(J13="Fail",ISBLANK(J13)),INDEX('Issue Code Table'!C:C,MATCH(N:N,'Issue Code Table'!A:A,0)),IF(M13="Critical",6,IF(M13="Significant",5,IF(M13="Moderate",3,2))))</f>
        <v>4</v>
      </c>
    </row>
    <row r="14" spans="1:27" ht="167.5" customHeight="1" x14ac:dyDescent="0.25">
      <c r="A14" s="160" t="s">
        <v>2414</v>
      </c>
      <c r="B14" s="149" t="s">
        <v>209</v>
      </c>
      <c r="C14" s="161" t="s">
        <v>210</v>
      </c>
      <c r="D14" s="162" t="s">
        <v>633</v>
      </c>
      <c r="E14" s="161" t="s">
        <v>2415</v>
      </c>
      <c r="F14" s="161" t="s">
        <v>2416</v>
      </c>
      <c r="G14" s="161" t="s">
        <v>2417</v>
      </c>
      <c r="H14" s="161" t="s">
        <v>2418</v>
      </c>
      <c r="I14" s="143"/>
      <c r="J14" s="145"/>
      <c r="K14" s="147" t="s">
        <v>2419</v>
      </c>
      <c r="L14" s="148"/>
      <c r="M14" s="149" t="s">
        <v>287</v>
      </c>
      <c r="N14" s="145" t="s">
        <v>1663</v>
      </c>
      <c r="O14" s="146" t="s">
        <v>2420</v>
      </c>
      <c r="P14" s="144"/>
      <c r="Q14" s="147" t="s">
        <v>764</v>
      </c>
      <c r="R14" s="147" t="s">
        <v>2421</v>
      </c>
      <c r="S14" s="147" t="s">
        <v>2401</v>
      </c>
      <c r="T14" s="147" t="s">
        <v>2422</v>
      </c>
      <c r="U14" s="147" t="s">
        <v>2423</v>
      </c>
      <c r="V14" s="147"/>
      <c r="AA14" s="42">
        <f>IF(OR(J14="Fail",ISBLANK(J14)),INDEX('Issue Code Table'!C:C,MATCH(N:N,'Issue Code Table'!A:A,0)),IF(M14="Critical",6,IF(M14="Significant",5,IF(M14="Moderate",3,2))))</f>
        <v>5</v>
      </c>
    </row>
    <row r="15" spans="1:27" ht="167.5" customHeight="1" x14ac:dyDescent="0.25">
      <c r="A15" s="160" t="s">
        <v>2424</v>
      </c>
      <c r="B15" s="149" t="s">
        <v>209</v>
      </c>
      <c r="C15" s="161" t="s">
        <v>210</v>
      </c>
      <c r="D15" s="162" t="s">
        <v>633</v>
      </c>
      <c r="E15" s="161" t="s">
        <v>2425</v>
      </c>
      <c r="F15" s="161" t="s">
        <v>2426</v>
      </c>
      <c r="G15" s="161" t="s">
        <v>2427</v>
      </c>
      <c r="H15" s="161" t="s">
        <v>2428</v>
      </c>
      <c r="I15" s="143"/>
      <c r="J15" s="145"/>
      <c r="K15" s="147" t="s">
        <v>2429</v>
      </c>
      <c r="L15" s="148"/>
      <c r="M15" s="149" t="s">
        <v>287</v>
      </c>
      <c r="N15" s="145" t="s">
        <v>1606</v>
      </c>
      <c r="O15" s="146" t="s">
        <v>1607</v>
      </c>
      <c r="P15" s="144"/>
      <c r="Q15" s="147" t="s">
        <v>764</v>
      </c>
      <c r="R15" s="147" t="s">
        <v>2430</v>
      </c>
      <c r="S15" s="147" t="s">
        <v>2401</v>
      </c>
      <c r="T15" s="147" t="s">
        <v>2431</v>
      </c>
      <c r="U15" s="147" t="s">
        <v>2432</v>
      </c>
      <c r="V15" s="147"/>
      <c r="AA15" s="42">
        <f>IF(OR(J15="Fail",ISBLANK(J15)),INDEX('Issue Code Table'!C:C,MATCH(N:N,'Issue Code Table'!A:A,0)),IF(M15="Critical",6,IF(M15="Significant",5,IF(M15="Moderate",3,2))))</f>
        <v>4</v>
      </c>
    </row>
    <row r="16" spans="1:27" ht="167.5" customHeight="1" x14ac:dyDescent="0.25">
      <c r="A16" s="160" t="s">
        <v>2433</v>
      </c>
      <c r="B16" s="149" t="s">
        <v>209</v>
      </c>
      <c r="C16" s="161" t="s">
        <v>210</v>
      </c>
      <c r="D16" s="162" t="s">
        <v>633</v>
      </c>
      <c r="E16" s="161" t="s">
        <v>2434</v>
      </c>
      <c r="F16" s="161" t="s">
        <v>2435</v>
      </c>
      <c r="G16" s="161" t="s">
        <v>2436</v>
      </c>
      <c r="H16" s="161" t="s">
        <v>2437</v>
      </c>
      <c r="I16" s="143"/>
      <c r="J16" s="145"/>
      <c r="K16" s="147" t="s">
        <v>2438</v>
      </c>
      <c r="L16" s="148"/>
      <c r="M16" s="149" t="s">
        <v>287</v>
      </c>
      <c r="N16" s="145" t="s">
        <v>1606</v>
      </c>
      <c r="O16" s="146" t="s">
        <v>1607</v>
      </c>
      <c r="P16" s="144"/>
      <c r="Q16" s="147" t="s">
        <v>764</v>
      </c>
      <c r="R16" s="147" t="s">
        <v>2439</v>
      </c>
      <c r="S16" s="147" t="s">
        <v>2440</v>
      </c>
      <c r="T16" s="147" t="s">
        <v>2441</v>
      </c>
      <c r="U16" s="147" t="s">
        <v>2442</v>
      </c>
      <c r="V16" s="147"/>
      <c r="AA16" s="42">
        <f>IF(OR(J16="Fail",ISBLANK(J16)),INDEX('Issue Code Table'!C:C,MATCH(N:N,'Issue Code Table'!A:A,0)),IF(M16="Critical",6,IF(M16="Significant",5,IF(M16="Moderate",3,2))))</f>
        <v>4</v>
      </c>
    </row>
    <row r="17" spans="1:27" ht="167.5" customHeight="1" x14ac:dyDescent="0.25">
      <c r="A17" s="160" t="s">
        <v>2443</v>
      </c>
      <c r="B17" s="149" t="s">
        <v>209</v>
      </c>
      <c r="C17" s="161" t="s">
        <v>210</v>
      </c>
      <c r="D17" s="162" t="s">
        <v>633</v>
      </c>
      <c r="E17" s="161" t="s">
        <v>2444</v>
      </c>
      <c r="F17" s="161" t="s">
        <v>2445</v>
      </c>
      <c r="G17" s="161" t="s">
        <v>2446</v>
      </c>
      <c r="H17" s="187" t="s">
        <v>2447</v>
      </c>
      <c r="I17" s="143"/>
      <c r="J17" s="145"/>
      <c r="K17" s="147" t="s">
        <v>2448</v>
      </c>
      <c r="L17" s="148"/>
      <c r="M17" s="149" t="s">
        <v>287</v>
      </c>
      <c r="N17" s="145" t="s">
        <v>1627</v>
      </c>
      <c r="O17" s="146" t="s">
        <v>2449</v>
      </c>
      <c r="P17" s="144"/>
      <c r="Q17" s="147" t="s">
        <v>764</v>
      </c>
      <c r="R17" s="147" t="s">
        <v>2450</v>
      </c>
      <c r="S17" s="147" t="s">
        <v>2401</v>
      </c>
      <c r="T17" s="147" t="s">
        <v>2451</v>
      </c>
      <c r="U17" s="147" t="s">
        <v>2452</v>
      </c>
      <c r="V17" s="147"/>
      <c r="AA17" s="42">
        <f>IF(OR(J17="Fail",ISBLANK(J17)),INDEX('Issue Code Table'!C:C,MATCH(N:N,'Issue Code Table'!A:A,0)),IF(M17="Critical",6,IF(M17="Significant",5,IF(M17="Moderate",3,2))))</f>
        <v>3</v>
      </c>
    </row>
    <row r="18" spans="1:27" ht="167.5" customHeight="1" x14ac:dyDescent="0.25">
      <c r="A18" s="160" t="s">
        <v>2453</v>
      </c>
      <c r="B18" s="149" t="s">
        <v>209</v>
      </c>
      <c r="C18" s="161" t="s">
        <v>210</v>
      </c>
      <c r="D18" s="162" t="s">
        <v>633</v>
      </c>
      <c r="E18" s="161" t="s">
        <v>2454</v>
      </c>
      <c r="F18" s="161" t="s">
        <v>2455</v>
      </c>
      <c r="G18" s="161" t="s">
        <v>2456</v>
      </c>
      <c r="H18" s="161" t="s">
        <v>2457</v>
      </c>
      <c r="I18" s="143"/>
      <c r="J18" s="145"/>
      <c r="K18" s="147" t="s">
        <v>2458</v>
      </c>
      <c r="L18" s="148"/>
      <c r="M18" s="149" t="s">
        <v>287</v>
      </c>
      <c r="N18" s="145" t="s">
        <v>1606</v>
      </c>
      <c r="O18" s="146" t="s">
        <v>1607</v>
      </c>
      <c r="P18" s="144"/>
      <c r="Q18" s="147" t="s">
        <v>764</v>
      </c>
      <c r="R18" s="147" t="s">
        <v>2459</v>
      </c>
      <c r="S18" s="147" t="s">
        <v>2460</v>
      </c>
      <c r="T18" s="147" t="s">
        <v>2461</v>
      </c>
      <c r="U18" s="147" t="s">
        <v>2462</v>
      </c>
      <c r="V18" s="147"/>
      <c r="AA18" s="42">
        <f>IF(OR(J18="Fail",ISBLANK(J18)),INDEX('Issue Code Table'!C:C,MATCH(N:N,'Issue Code Table'!A:A,0)),IF(M18="Critical",6,IF(M18="Significant",5,IF(M18="Moderate",3,2))))</f>
        <v>4</v>
      </c>
    </row>
    <row r="19" spans="1:27" ht="167.5" customHeight="1" x14ac:dyDescent="0.25">
      <c r="A19" s="160" t="s">
        <v>2463</v>
      </c>
      <c r="B19" s="149" t="s">
        <v>209</v>
      </c>
      <c r="C19" s="161" t="s">
        <v>210</v>
      </c>
      <c r="D19" s="162" t="s">
        <v>633</v>
      </c>
      <c r="E19" s="161" t="s">
        <v>2464</v>
      </c>
      <c r="F19" s="161" t="s">
        <v>2465</v>
      </c>
      <c r="G19" s="161" t="s">
        <v>2466</v>
      </c>
      <c r="H19" s="161" t="s">
        <v>2467</v>
      </c>
      <c r="I19" s="143"/>
      <c r="J19" s="145"/>
      <c r="K19" s="147" t="s">
        <v>2468</v>
      </c>
      <c r="L19" s="148"/>
      <c r="M19" s="149" t="s">
        <v>287</v>
      </c>
      <c r="N19" s="145" t="s">
        <v>1606</v>
      </c>
      <c r="O19" s="146" t="s">
        <v>1607</v>
      </c>
      <c r="P19" s="144"/>
      <c r="Q19" s="147" t="s">
        <v>764</v>
      </c>
      <c r="R19" s="147" t="s">
        <v>2469</v>
      </c>
      <c r="S19" s="147" t="s">
        <v>2470</v>
      </c>
      <c r="T19" s="147" t="s">
        <v>2471</v>
      </c>
      <c r="U19" s="147" t="s">
        <v>2472</v>
      </c>
      <c r="V19" s="147"/>
      <c r="AA19" s="42">
        <f>IF(OR(J19="Fail",ISBLANK(J19)),INDEX('Issue Code Table'!C:C,MATCH(N:N,'Issue Code Table'!A:A,0)),IF(M19="Critical",6,IF(M19="Significant",5,IF(M19="Moderate",3,2))))</f>
        <v>4</v>
      </c>
    </row>
    <row r="20" spans="1:27" ht="167.5" customHeight="1" x14ac:dyDescent="0.25">
      <c r="A20" s="160" t="s">
        <v>2473</v>
      </c>
      <c r="B20" s="149" t="s">
        <v>1702</v>
      </c>
      <c r="C20" s="161" t="s">
        <v>1703</v>
      </c>
      <c r="D20" s="162" t="s">
        <v>633</v>
      </c>
      <c r="E20" s="161" t="s">
        <v>2474</v>
      </c>
      <c r="F20" s="161" t="s">
        <v>2475</v>
      </c>
      <c r="G20" s="161" t="s">
        <v>2476</v>
      </c>
      <c r="H20" s="161" t="s">
        <v>2477</v>
      </c>
      <c r="I20" s="143"/>
      <c r="J20" s="145"/>
      <c r="K20" s="147" t="s">
        <v>2478</v>
      </c>
      <c r="L20" s="148"/>
      <c r="M20" s="149" t="s">
        <v>287</v>
      </c>
      <c r="N20" s="145" t="s">
        <v>1110</v>
      </c>
      <c r="O20" s="146" t="s">
        <v>1111</v>
      </c>
      <c r="P20" s="144"/>
      <c r="Q20" s="147" t="s">
        <v>1629</v>
      </c>
      <c r="R20" s="147" t="s">
        <v>787</v>
      </c>
      <c r="S20" s="147" t="s">
        <v>2479</v>
      </c>
      <c r="T20" s="147" t="s">
        <v>2480</v>
      </c>
      <c r="U20" s="147" t="s">
        <v>2481</v>
      </c>
      <c r="V20" s="147"/>
      <c r="AA20" s="42">
        <f>IF(OR(J20="Fail",ISBLANK(J20)),INDEX('Issue Code Table'!C:C,MATCH(N:N,'Issue Code Table'!A:A,0)),IF(M20="Critical",6,IF(M20="Significant",5,IF(M20="Moderate",3,2))))</f>
        <v>4</v>
      </c>
    </row>
    <row r="21" spans="1:27" ht="167.5" customHeight="1" x14ac:dyDescent="0.25">
      <c r="A21" s="160" t="s">
        <v>2482</v>
      </c>
      <c r="B21" s="149" t="s">
        <v>472</v>
      </c>
      <c r="C21" s="145" t="s">
        <v>1179</v>
      </c>
      <c r="D21" s="162" t="s">
        <v>633</v>
      </c>
      <c r="E21" s="161" t="s">
        <v>2483</v>
      </c>
      <c r="F21" s="161" t="s">
        <v>2484</v>
      </c>
      <c r="G21" s="161" t="s">
        <v>2485</v>
      </c>
      <c r="H21" s="161" t="s">
        <v>2486</v>
      </c>
      <c r="I21" s="143"/>
      <c r="J21" s="145"/>
      <c r="K21" s="147" t="s">
        <v>2487</v>
      </c>
      <c r="L21" s="148"/>
      <c r="M21" s="149" t="s">
        <v>287</v>
      </c>
      <c r="N21" s="145" t="s">
        <v>2488</v>
      </c>
      <c r="O21" s="146" t="s">
        <v>2489</v>
      </c>
      <c r="P21" s="144"/>
      <c r="Q21" s="147" t="s">
        <v>1629</v>
      </c>
      <c r="R21" s="147" t="s">
        <v>827</v>
      </c>
      <c r="S21" s="147" t="s">
        <v>2490</v>
      </c>
      <c r="T21" s="147" t="s">
        <v>2491</v>
      </c>
      <c r="U21" s="147" t="s">
        <v>2492</v>
      </c>
      <c r="V21" s="147"/>
      <c r="AA21" s="42">
        <f>IF(OR(J21="Fail",ISBLANK(J21)),INDEX('Issue Code Table'!C:C,MATCH(N:N,'Issue Code Table'!A:A,0)),IF(M21="Critical",6,IF(M21="Significant",5,IF(M21="Moderate",3,2))))</f>
        <v>3</v>
      </c>
    </row>
    <row r="22" spans="1:27" ht="167.5" customHeight="1" x14ac:dyDescent="0.25">
      <c r="A22" s="160" t="s">
        <v>2493</v>
      </c>
      <c r="B22" s="149" t="s">
        <v>155</v>
      </c>
      <c r="C22" s="161" t="s">
        <v>156</v>
      </c>
      <c r="D22" s="162" t="s">
        <v>633</v>
      </c>
      <c r="E22" s="161" t="s">
        <v>2494</v>
      </c>
      <c r="F22" s="161" t="s">
        <v>2495</v>
      </c>
      <c r="G22" s="161" t="s">
        <v>2496</v>
      </c>
      <c r="H22" s="161" t="s">
        <v>2497</v>
      </c>
      <c r="I22" s="143"/>
      <c r="J22" s="145"/>
      <c r="K22" s="147" t="s">
        <v>2498</v>
      </c>
      <c r="L22" s="148"/>
      <c r="M22" s="149" t="s">
        <v>162</v>
      </c>
      <c r="N22" s="145" t="s">
        <v>2499</v>
      </c>
      <c r="O22" s="146" t="s">
        <v>2500</v>
      </c>
      <c r="P22" s="144"/>
      <c r="Q22" s="147" t="s">
        <v>977</v>
      </c>
      <c r="R22" s="147" t="s">
        <v>978</v>
      </c>
      <c r="S22" s="147" t="s">
        <v>2501</v>
      </c>
      <c r="T22" s="147" t="s">
        <v>2502</v>
      </c>
      <c r="U22" s="147" t="s">
        <v>2503</v>
      </c>
      <c r="V22" s="147" t="s">
        <v>2504</v>
      </c>
      <c r="AA22" s="42">
        <f>IF(OR(J22="Fail",ISBLANK(J22)),INDEX('Issue Code Table'!C:C,MATCH(N:N,'Issue Code Table'!A:A,0)),IF(M22="Critical",6,IF(M22="Significant",5,IF(M22="Moderate",3,2))))</f>
        <v>5</v>
      </c>
    </row>
    <row r="23" spans="1:27" ht="167.5" customHeight="1" x14ac:dyDescent="0.25">
      <c r="A23" s="160" t="s">
        <v>2505</v>
      </c>
      <c r="B23" s="149" t="s">
        <v>452</v>
      </c>
      <c r="C23" s="161" t="s">
        <v>453</v>
      </c>
      <c r="D23" s="162" t="s">
        <v>633</v>
      </c>
      <c r="E23" s="161" t="s">
        <v>2506</v>
      </c>
      <c r="F23" s="161" t="s">
        <v>2507</v>
      </c>
      <c r="G23" s="161" t="s">
        <v>2508</v>
      </c>
      <c r="H23" s="161" t="s">
        <v>2509</v>
      </c>
      <c r="I23" s="143"/>
      <c r="J23" s="145"/>
      <c r="K23" s="147" t="s">
        <v>2510</v>
      </c>
      <c r="L23" s="148"/>
      <c r="M23" s="149" t="s">
        <v>287</v>
      </c>
      <c r="N23" s="145" t="s">
        <v>607</v>
      </c>
      <c r="O23" s="146" t="s">
        <v>608</v>
      </c>
      <c r="P23" s="144"/>
      <c r="Q23" s="147" t="s">
        <v>1017</v>
      </c>
      <c r="R23" s="147" t="s">
        <v>1018</v>
      </c>
      <c r="S23" s="147" t="s">
        <v>2511</v>
      </c>
      <c r="T23" s="147" t="s">
        <v>2512</v>
      </c>
      <c r="U23" s="147" t="s">
        <v>2513</v>
      </c>
      <c r="V23" s="147"/>
      <c r="AA23" s="42">
        <f>IF(OR(J23="Fail",ISBLANK(J23)),INDEX('Issue Code Table'!C:C,MATCH(N:N,'Issue Code Table'!A:A,0)),IF(M23="Critical",6,IF(M23="Significant",5,IF(M23="Moderate",3,2))))</f>
        <v>3</v>
      </c>
    </row>
    <row r="24" spans="1:27" ht="167.5" customHeight="1" x14ac:dyDescent="0.25">
      <c r="A24" s="160" t="s">
        <v>2514</v>
      </c>
      <c r="B24" s="149" t="s">
        <v>2515</v>
      </c>
      <c r="C24" s="161" t="s">
        <v>2516</v>
      </c>
      <c r="D24" s="162" t="s">
        <v>633</v>
      </c>
      <c r="E24" s="161" t="s">
        <v>2517</v>
      </c>
      <c r="F24" s="161" t="s">
        <v>2518</v>
      </c>
      <c r="G24" s="161" t="s">
        <v>2519</v>
      </c>
      <c r="H24" s="161" t="s">
        <v>2520</v>
      </c>
      <c r="I24" s="143"/>
      <c r="J24" s="145"/>
      <c r="K24" s="147" t="s">
        <v>2521</v>
      </c>
      <c r="L24" s="148"/>
      <c r="M24" s="149" t="s">
        <v>162</v>
      </c>
      <c r="N24" s="145" t="s">
        <v>2522</v>
      </c>
      <c r="O24" s="146" t="s">
        <v>2523</v>
      </c>
      <c r="P24" s="144"/>
      <c r="Q24" s="147" t="s">
        <v>1017</v>
      </c>
      <c r="R24" s="147" t="s">
        <v>1029</v>
      </c>
      <c r="S24" s="147" t="s">
        <v>2524</v>
      </c>
      <c r="T24" s="147" t="s">
        <v>2525</v>
      </c>
      <c r="U24" s="147" t="s">
        <v>2526</v>
      </c>
      <c r="V24" s="147" t="s">
        <v>2527</v>
      </c>
      <c r="AA24" s="42">
        <f>IF(OR(J24="Fail",ISBLANK(J24)),INDEX('Issue Code Table'!C:C,MATCH(N:N,'Issue Code Table'!A:A,0)),IF(M24="Critical",6,IF(M24="Significant",5,IF(M24="Moderate",3,2))))</f>
        <v>5</v>
      </c>
    </row>
    <row r="25" spans="1:27" ht="167.5" customHeight="1" x14ac:dyDescent="0.25">
      <c r="A25" s="160" t="s">
        <v>2528</v>
      </c>
      <c r="B25" s="149" t="s">
        <v>262</v>
      </c>
      <c r="C25" s="161" t="s">
        <v>263</v>
      </c>
      <c r="D25" s="162" t="s">
        <v>633</v>
      </c>
      <c r="E25" s="161" t="s">
        <v>2529</v>
      </c>
      <c r="F25" s="161" t="s">
        <v>2530</v>
      </c>
      <c r="G25" s="161" t="s">
        <v>2531</v>
      </c>
      <c r="H25" s="161" t="s">
        <v>2532</v>
      </c>
      <c r="I25" s="143"/>
      <c r="J25" s="145"/>
      <c r="K25" s="147" t="s">
        <v>2533</v>
      </c>
      <c r="L25" s="148" t="s">
        <v>2534</v>
      </c>
      <c r="M25" s="149" t="s">
        <v>162</v>
      </c>
      <c r="N25" s="145" t="s">
        <v>910</v>
      </c>
      <c r="O25" s="146" t="s">
        <v>911</v>
      </c>
      <c r="P25" s="144"/>
      <c r="Q25" s="147" t="s">
        <v>1017</v>
      </c>
      <c r="R25" s="147" t="s">
        <v>1042</v>
      </c>
      <c r="S25" s="147" t="s">
        <v>2535</v>
      </c>
      <c r="T25" s="147" t="s">
        <v>2536</v>
      </c>
      <c r="U25" s="147" t="s">
        <v>2537</v>
      </c>
      <c r="V25" s="147" t="s">
        <v>2538</v>
      </c>
      <c r="AA25" s="42">
        <f>IF(OR(J25="Fail",ISBLANK(J25)),INDEX('Issue Code Table'!C:C,MATCH(N:N,'Issue Code Table'!A:A,0)),IF(M25="Critical",6,IF(M25="Significant",5,IF(M25="Moderate",3,2))))</f>
        <v>5</v>
      </c>
    </row>
    <row r="26" spans="1:27" ht="167.5" customHeight="1" x14ac:dyDescent="0.25">
      <c r="A26" s="160" t="s">
        <v>2539</v>
      </c>
      <c r="B26" s="149" t="s">
        <v>262</v>
      </c>
      <c r="C26" s="161" t="s">
        <v>263</v>
      </c>
      <c r="D26" s="162" t="s">
        <v>633</v>
      </c>
      <c r="E26" s="161" t="s">
        <v>2540</v>
      </c>
      <c r="F26" s="161" t="s">
        <v>2541</v>
      </c>
      <c r="G26" s="161" t="s">
        <v>2542</v>
      </c>
      <c r="H26" s="161" t="s">
        <v>2543</v>
      </c>
      <c r="I26" s="143"/>
      <c r="J26" s="145"/>
      <c r="K26" s="147" t="s">
        <v>2544</v>
      </c>
      <c r="L26" s="148"/>
      <c r="M26" s="149" t="s">
        <v>162</v>
      </c>
      <c r="N26" s="145" t="s">
        <v>910</v>
      </c>
      <c r="O26" s="146" t="s">
        <v>911</v>
      </c>
      <c r="P26" s="144"/>
      <c r="Q26" s="147" t="s">
        <v>1374</v>
      </c>
      <c r="R26" s="147" t="s">
        <v>1386</v>
      </c>
      <c r="S26" s="147" t="s">
        <v>2545</v>
      </c>
      <c r="T26" s="147" t="s">
        <v>2546</v>
      </c>
      <c r="U26" s="147" t="s">
        <v>2547</v>
      </c>
      <c r="V26" s="147" t="s">
        <v>2548</v>
      </c>
      <c r="AA26" s="42">
        <f>IF(OR(J26="Fail",ISBLANK(J26)),INDEX('Issue Code Table'!C:C,MATCH(N:N,'Issue Code Table'!A:A,0)),IF(M26="Critical",6,IF(M26="Significant",5,IF(M26="Moderate",3,2))))</f>
        <v>5</v>
      </c>
    </row>
    <row r="27" spans="1:27" ht="167.5" customHeight="1" x14ac:dyDescent="0.25">
      <c r="A27" s="160" t="s">
        <v>2549</v>
      </c>
      <c r="B27" s="149" t="s">
        <v>903</v>
      </c>
      <c r="C27" s="161" t="s">
        <v>904</v>
      </c>
      <c r="D27" s="162" t="s">
        <v>633</v>
      </c>
      <c r="E27" s="161" t="s">
        <v>2550</v>
      </c>
      <c r="F27" s="161" t="s">
        <v>2551</v>
      </c>
      <c r="G27" s="161" t="s">
        <v>2552</v>
      </c>
      <c r="H27" s="161" t="s">
        <v>2553</v>
      </c>
      <c r="I27" s="143"/>
      <c r="J27" s="145"/>
      <c r="K27" s="147" t="s">
        <v>2554</v>
      </c>
      <c r="L27" s="148"/>
      <c r="M27" s="149" t="s">
        <v>162</v>
      </c>
      <c r="N27" s="145" t="s">
        <v>910</v>
      </c>
      <c r="O27" s="146" t="s">
        <v>911</v>
      </c>
      <c r="P27" s="144"/>
      <c r="Q27" s="147" t="s">
        <v>1374</v>
      </c>
      <c r="R27" s="147" t="s">
        <v>1399</v>
      </c>
      <c r="S27" s="147" t="s">
        <v>2555</v>
      </c>
      <c r="T27" s="147" t="s">
        <v>2556</v>
      </c>
      <c r="U27" s="147" t="s">
        <v>2557</v>
      </c>
      <c r="V27" s="147" t="s">
        <v>2558</v>
      </c>
      <c r="AA27" s="42">
        <f>IF(OR(J27="Fail",ISBLANK(J27)),INDEX('Issue Code Table'!C:C,MATCH(N:N,'Issue Code Table'!A:A,0)),IF(M27="Critical",6,IF(M27="Significant",5,IF(M27="Moderate",3,2))))</f>
        <v>5</v>
      </c>
    </row>
    <row r="28" spans="1:27" ht="167.5" customHeight="1" x14ac:dyDescent="0.25">
      <c r="A28" s="160" t="s">
        <v>2559</v>
      </c>
      <c r="B28" s="149" t="s">
        <v>903</v>
      </c>
      <c r="C28" s="161" t="s">
        <v>904</v>
      </c>
      <c r="D28" s="162" t="s">
        <v>633</v>
      </c>
      <c r="E28" s="161" t="s">
        <v>2560</v>
      </c>
      <c r="F28" s="161" t="s">
        <v>2561</v>
      </c>
      <c r="G28" s="161" t="s">
        <v>2562</v>
      </c>
      <c r="H28" s="161" t="s">
        <v>2563</v>
      </c>
      <c r="I28" s="143"/>
      <c r="J28" s="145"/>
      <c r="K28" s="147" t="s">
        <v>2564</v>
      </c>
      <c r="L28" s="148"/>
      <c r="M28" s="149" t="s">
        <v>162</v>
      </c>
      <c r="N28" s="145" t="s">
        <v>910</v>
      </c>
      <c r="O28" s="146" t="s">
        <v>911</v>
      </c>
      <c r="P28" s="144"/>
      <c r="Q28" s="147" t="s">
        <v>1374</v>
      </c>
      <c r="R28" s="147" t="s">
        <v>1410</v>
      </c>
      <c r="S28" s="147" t="s">
        <v>2565</v>
      </c>
      <c r="T28" s="147" t="s">
        <v>2566</v>
      </c>
      <c r="U28" s="147" t="s">
        <v>2567</v>
      </c>
      <c r="V28" s="147" t="s">
        <v>2568</v>
      </c>
      <c r="AA28" s="42">
        <f>IF(OR(J28="Fail",ISBLANK(J28)),INDEX('Issue Code Table'!C:C,MATCH(N:N,'Issue Code Table'!A:A,0)),IF(M28="Critical",6,IF(M28="Significant",5,IF(M28="Moderate",3,2))))</f>
        <v>5</v>
      </c>
    </row>
    <row r="29" spans="1:27" ht="167.5" customHeight="1" x14ac:dyDescent="0.25">
      <c r="A29" s="160" t="s">
        <v>2569</v>
      </c>
      <c r="B29" s="149" t="s">
        <v>903</v>
      </c>
      <c r="C29" s="161" t="s">
        <v>904</v>
      </c>
      <c r="D29" s="162" t="s">
        <v>633</v>
      </c>
      <c r="E29" s="161" t="s">
        <v>2570</v>
      </c>
      <c r="F29" s="161" t="s">
        <v>2571</v>
      </c>
      <c r="G29" s="161" t="s">
        <v>2572</v>
      </c>
      <c r="H29" s="161" t="s">
        <v>2573</v>
      </c>
      <c r="I29" s="143"/>
      <c r="J29" s="145"/>
      <c r="K29" s="147" t="s">
        <v>2574</v>
      </c>
      <c r="L29" s="148"/>
      <c r="M29" s="149" t="s">
        <v>162</v>
      </c>
      <c r="N29" s="145" t="s">
        <v>910</v>
      </c>
      <c r="O29" s="146" t="s">
        <v>911</v>
      </c>
      <c r="P29" s="144"/>
      <c r="Q29" s="147" t="s">
        <v>1374</v>
      </c>
      <c r="R29" s="147" t="s">
        <v>1977</v>
      </c>
      <c r="S29" s="147" t="s">
        <v>2575</v>
      </c>
      <c r="T29" s="147" t="s">
        <v>2576</v>
      </c>
      <c r="U29" s="147" t="s">
        <v>2577</v>
      </c>
      <c r="V29" s="147" t="s">
        <v>2578</v>
      </c>
      <c r="AA29" s="42">
        <f>IF(OR(J29="Fail",ISBLANK(J29)),INDEX('Issue Code Table'!C:C,MATCH(N:N,'Issue Code Table'!A:A,0)),IF(M29="Critical",6,IF(M29="Significant",5,IF(M29="Moderate",3,2))))</f>
        <v>5</v>
      </c>
    </row>
    <row r="30" spans="1:27" ht="167.5" customHeight="1" x14ac:dyDescent="0.25">
      <c r="A30" s="160" t="s">
        <v>2579</v>
      </c>
      <c r="B30" s="149" t="s">
        <v>262</v>
      </c>
      <c r="C30" s="161" t="s">
        <v>263</v>
      </c>
      <c r="D30" s="162" t="s">
        <v>633</v>
      </c>
      <c r="E30" s="161" t="s">
        <v>2580</v>
      </c>
      <c r="F30" s="161" t="s">
        <v>2581</v>
      </c>
      <c r="G30" s="161" t="s">
        <v>2582</v>
      </c>
      <c r="H30" s="161" t="s">
        <v>2583</v>
      </c>
      <c r="I30" s="143"/>
      <c r="J30" s="145"/>
      <c r="K30" s="147" t="s">
        <v>2584</v>
      </c>
      <c r="L30" s="148"/>
      <c r="M30" s="149" t="s">
        <v>162</v>
      </c>
      <c r="N30" s="145" t="s">
        <v>910</v>
      </c>
      <c r="O30" s="146" t="s">
        <v>911</v>
      </c>
      <c r="P30" s="144"/>
      <c r="Q30" s="147" t="s">
        <v>1374</v>
      </c>
      <c r="R30" s="147" t="s">
        <v>2585</v>
      </c>
      <c r="S30" s="147" t="s">
        <v>2586</v>
      </c>
      <c r="T30" s="147" t="s">
        <v>2587</v>
      </c>
      <c r="U30" s="147" t="s">
        <v>2588</v>
      </c>
      <c r="V30" s="147" t="s">
        <v>2589</v>
      </c>
      <c r="AA30" s="42">
        <f>IF(OR(J30="Fail",ISBLANK(J30)),INDEX('Issue Code Table'!C:C,MATCH(N:N,'Issue Code Table'!A:A,0)),IF(M30="Critical",6,IF(M30="Significant",5,IF(M30="Moderate",3,2))))</f>
        <v>5</v>
      </c>
    </row>
    <row r="31" spans="1:27" ht="167.5" customHeight="1" x14ac:dyDescent="0.25">
      <c r="A31" s="160" t="s">
        <v>2590</v>
      </c>
      <c r="B31" s="149" t="s">
        <v>903</v>
      </c>
      <c r="C31" s="161" t="s">
        <v>904</v>
      </c>
      <c r="D31" s="162" t="s">
        <v>633</v>
      </c>
      <c r="E31" s="161" t="s">
        <v>2591</v>
      </c>
      <c r="F31" s="161" t="s">
        <v>2592</v>
      </c>
      <c r="G31" s="161" t="s">
        <v>2593</v>
      </c>
      <c r="H31" s="161" t="s">
        <v>2594</v>
      </c>
      <c r="I31" s="143"/>
      <c r="J31" s="145"/>
      <c r="K31" s="147" t="s">
        <v>2595</v>
      </c>
      <c r="L31" s="148"/>
      <c r="M31" s="149" t="s">
        <v>287</v>
      </c>
      <c r="N31" s="145" t="s">
        <v>391</v>
      </c>
      <c r="O31" s="146" t="s">
        <v>392</v>
      </c>
      <c r="P31" s="144"/>
      <c r="Q31" s="147" t="s">
        <v>1374</v>
      </c>
      <c r="R31" s="147" t="s">
        <v>2596</v>
      </c>
      <c r="S31" s="147" t="s">
        <v>2597</v>
      </c>
      <c r="T31" s="147" t="s">
        <v>2598</v>
      </c>
      <c r="U31" s="147" t="s">
        <v>2599</v>
      </c>
      <c r="V31" s="147"/>
      <c r="AA31" s="42">
        <f>IF(OR(J31="Fail",ISBLANK(J31)),INDEX('Issue Code Table'!C:C,MATCH(N:N,'Issue Code Table'!A:A,0)),IF(M31="Critical",6,IF(M31="Significant",5,IF(M31="Moderate",3,2))))</f>
        <v>4</v>
      </c>
    </row>
    <row r="32" spans="1:27" ht="167.5" customHeight="1" x14ac:dyDescent="0.25">
      <c r="A32" s="160" t="s">
        <v>2600</v>
      </c>
      <c r="B32" s="149" t="s">
        <v>2049</v>
      </c>
      <c r="C32" s="161" t="s">
        <v>2050</v>
      </c>
      <c r="D32" s="162" t="s">
        <v>633</v>
      </c>
      <c r="E32" s="161" t="s">
        <v>2601</v>
      </c>
      <c r="F32" s="161" t="s">
        <v>2602</v>
      </c>
      <c r="G32" s="161" t="s">
        <v>2603</v>
      </c>
      <c r="H32" s="161" t="s">
        <v>2604</v>
      </c>
      <c r="I32" s="143"/>
      <c r="J32" s="145"/>
      <c r="K32" s="147" t="s">
        <v>2605</v>
      </c>
      <c r="L32" s="148"/>
      <c r="M32" s="149" t="s">
        <v>287</v>
      </c>
      <c r="N32" s="145" t="s">
        <v>2606</v>
      </c>
      <c r="O32" s="146" t="s">
        <v>2607</v>
      </c>
      <c r="P32" s="144"/>
      <c r="Q32" s="147" t="s">
        <v>1453</v>
      </c>
      <c r="R32" s="147" t="s">
        <v>1454</v>
      </c>
      <c r="S32" s="147" t="s">
        <v>2608</v>
      </c>
      <c r="T32" s="147" t="s">
        <v>2609</v>
      </c>
      <c r="U32" s="147" t="s">
        <v>2610</v>
      </c>
      <c r="V32" s="147"/>
      <c r="AA32" s="42">
        <f>IF(OR(J32="Fail",ISBLANK(J32)),INDEX('Issue Code Table'!C:C,MATCH(N:N,'Issue Code Table'!A:A,0)),IF(M32="Critical",6,IF(M32="Significant",5,IF(M32="Moderate",3,2))))</f>
        <v>5</v>
      </c>
    </row>
    <row r="33" spans="1:62" ht="167.5" customHeight="1" x14ac:dyDescent="0.25">
      <c r="A33" s="160" t="s">
        <v>2611</v>
      </c>
      <c r="B33" s="149" t="s">
        <v>2049</v>
      </c>
      <c r="C33" s="161" t="s">
        <v>2050</v>
      </c>
      <c r="D33" s="162" t="s">
        <v>633</v>
      </c>
      <c r="E33" s="161" t="s">
        <v>2612</v>
      </c>
      <c r="F33" s="161" t="s">
        <v>2613</v>
      </c>
      <c r="G33" s="161" t="s">
        <v>2614</v>
      </c>
      <c r="H33" s="161" t="s">
        <v>2615</v>
      </c>
      <c r="I33" s="143"/>
      <c r="J33" s="145"/>
      <c r="K33" s="147" t="s">
        <v>2616</v>
      </c>
      <c r="L33" s="148"/>
      <c r="M33" s="149" t="s">
        <v>287</v>
      </c>
      <c r="N33" s="145" t="s">
        <v>2606</v>
      </c>
      <c r="O33" s="146" t="s">
        <v>2607</v>
      </c>
      <c r="P33" s="144"/>
      <c r="Q33" s="147" t="s">
        <v>1453</v>
      </c>
      <c r="R33" s="147" t="s">
        <v>1468</v>
      </c>
      <c r="S33" s="147" t="s">
        <v>2617</v>
      </c>
      <c r="T33" s="147" t="s">
        <v>2618</v>
      </c>
      <c r="U33" s="147" t="s">
        <v>2619</v>
      </c>
      <c r="V33" s="147"/>
      <c r="AA33" s="42">
        <f>IF(OR(J33="Fail",ISBLANK(J33)),INDEX('Issue Code Table'!C:C,MATCH(N:N,'Issue Code Table'!A:A,0)),IF(M33="Critical",6,IF(M33="Significant",5,IF(M33="Moderate",3,2))))</f>
        <v>5</v>
      </c>
    </row>
    <row r="34" spans="1:62" ht="167.5" customHeight="1" x14ac:dyDescent="0.25">
      <c r="A34" s="160" t="s">
        <v>2620</v>
      </c>
      <c r="B34" s="149" t="s">
        <v>2267</v>
      </c>
      <c r="C34" s="161" t="s">
        <v>2268</v>
      </c>
      <c r="D34" s="162" t="s">
        <v>633</v>
      </c>
      <c r="E34" s="161" t="s">
        <v>2621</v>
      </c>
      <c r="F34" s="161" t="s">
        <v>2622</v>
      </c>
      <c r="G34" s="161" t="s">
        <v>2623</v>
      </c>
      <c r="H34" s="161" t="s">
        <v>2624</v>
      </c>
      <c r="I34" s="143"/>
      <c r="J34" s="145"/>
      <c r="K34" s="147" t="s">
        <v>2625</v>
      </c>
      <c r="L34" s="148"/>
      <c r="M34" s="149" t="s">
        <v>162</v>
      </c>
      <c r="N34" s="145" t="s">
        <v>2626</v>
      </c>
      <c r="O34" s="146" t="s">
        <v>2627</v>
      </c>
      <c r="P34" s="144"/>
      <c r="Q34" s="147" t="s">
        <v>1453</v>
      </c>
      <c r="R34" s="147" t="s">
        <v>1479</v>
      </c>
      <c r="S34" s="147" t="s">
        <v>2628</v>
      </c>
      <c r="T34" s="147" t="s">
        <v>2629</v>
      </c>
      <c r="U34" s="147" t="s">
        <v>2630</v>
      </c>
      <c r="V34" s="147" t="s">
        <v>2631</v>
      </c>
      <c r="AA34" s="42">
        <f>IF(OR(J34="Fail",ISBLANK(J34)),INDEX('Issue Code Table'!C:C,MATCH(N:N,'Issue Code Table'!A:A,0)),IF(M34="Critical",6,IF(M34="Significant",5,IF(M34="Moderate",3,2))))</f>
        <v>5</v>
      </c>
    </row>
    <row r="35" spans="1:62" ht="167.5" customHeight="1" x14ac:dyDescent="0.25">
      <c r="A35" s="160" t="s">
        <v>2632</v>
      </c>
      <c r="B35" s="149" t="s">
        <v>2267</v>
      </c>
      <c r="C35" s="161" t="s">
        <v>2268</v>
      </c>
      <c r="D35" s="162" t="s">
        <v>633</v>
      </c>
      <c r="E35" s="161" t="s">
        <v>2633</v>
      </c>
      <c r="F35" s="161" t="s">
        <v>2634</v>
      </c>
      <c r="G35" s="161" t="s">
        <v>2635</v>
      </c>
      <c r="H35" s="161" t="s">
        <v>2636</v>
      </c>
      <c r="I35" s="143"/>
      <c r="J35" s="145"/>
      <c r="K35" s="147" t="s">
        <v>2637</v>
      </c>
      <c r="L35" s="148"/>
      <c r="M35" s="149" t="s">
        <v>162</v>
      </c>
      <c r="N35" s="145" t="s">
        <v>2626</v>
      </c>
      <c r="O35" s="146" t="s">
        <v>2627</v>
      </c>
      <c r="P35" s="144"/>
      <c r="Q35" s="147" t="s">
        <v>2638</v>
      </c>
      <c r="R35" s="147" t="s">
        <v>2639</v>
      </c>
      <c r="S35" s="147" t="s">
        <v>2640</v>
      </c>
      <c r="T35" s="147" t="s">
        <v>2641</v>
      </c>
      <c r="U35" s="147" t="s">
        <v>2642</v>
      </c>
      <c r="V35" s="147" t="s">
        <v>2643</v>
      </c>
      <c r="AA35" s="42">
        <f>IF(OR(J35="Fail",ISBLANK(J35)),INDEX('Issue Code Table'!C:C,MATCH(N:N,'Issue Code Table'!A:A,0)),IF(M35="Critical",6,IF(M35="Significant",5,IF(M35="Moderate",3,2))))</f>
        <v>5</v>
      </c>
    </row>
    <row r="36" spans="1:62" ht="167.5" customHeight="1" x14ac:dyDescent="0.25">
      <c r="A36" s="160" t="s">
        <v>2644</v>
      </c>
      <c r="B36" s="149" t="s">
        <v>384</v>
      </c>
      <c r="C36" s="161" t="s">
        <v>385</v>
      </c>
      <c r="D36" s="162" t="s">
        <v>633</v>
      </c>
      <c r="E36" s="161" t="s">
        <v>2645</v>
      </c>
      <c r="F36" s="161" t="s">
        <v>2646</v>
      </c>
      <c r="G36" s="161" t="s">
        <v>2647</v>
      </c>
      <c r="H36" s="161" t="s">
        <v>2648</v>
      </c>
      <c r="I36" s="143"/>
      <c r="J36" s="145"/>
      <c r="K36" s="147" t="s">
        <v>2649</v>
      </c>
      <c r="L36" s="148"/>
      <c r="M36" s="149" t="s">
        <v>287</v>
      </c>
      <c r="N36" s="145" t="s">
        <v>2650</v>
      </c>
      <c r="O36" s="146" t="s">
        <v>2651</v>
      </c>
      <c r="P36" s="144"/>
      <c r="Q36" s="147" t="s">
        <v>2638</v>
      </c>
      <c r="R36" s="147" t="s">
        <v>2652</v>
      </c>
      <c r="S36" s="147" t="s">
        <v>2653</v>
      </c>
      <c r="T36" s="147" t="s">
        <v>2654</v>
      </c>
      <c r="U36" s="147" t="s">
        <v>2655</v>
      </c>
      <c r="V36" s="147"/>
      <c r="AA36" s="42">
        <f>IF(OR(J36="Fail",ISBLANK(J36)),INDEX('Issue Code Table'!C:C,MATCH(N:N,'Issue Code Table'!A:A,0)),IF(M36="Critical",6,IF(M36="Significant",5,IF(M36="Moderate",3,2))))</f>
        <v>5</v>
      </c>
    </row>
    <row r="37" spans="1:62" ht="167.5" customHeight="1" x14ac:dyDescent="0.25">
      <c r="A37" s="160" t="s">
        <v>2656</v>
      </c>
      <c r="B37" s="149" t="s">
        <v>293</v>
      </c>
      <c r="C37" s="161" t="s">
        <v>1460</v>
      </c>
      <c r="D37" s="162" t="s">
        <v>633</v>
      </c>
      <c r="E37" s="161" t="s">
        <v>2657</v>
      </c>
      <c r="F37" s="161" t="s">
        <v>2658</v>
      </c>
      <c r="G37" s="161" t="s">
        <v>2659</v>
      </c>
      <c r="H37" s="161" t="s">
        <v>2660</v>
      </c>
      <c r="I37" s="143"/>
      <c r="J37" s="145"/>
      <c r="K37" s="147" t="s">
        <v>2661</v>
      </c>
      <c r="L37" s="148"/>
      <c r="M37" s="149" t="s">
        <v>287</v>
      </c>
      <c r="N37" s="145" t="s">
        <v>257</v>
      </c>
      <c r="O37" s="146" t="s">
        <v>258</v>
      </c>
      <c r="P37" s="144"/>
      <c r="Q37" s="147" t="s">
        <v>2662</v>
      </c>
      <c r="R37" s="147" t="s">
        <v>2296</v>
      </c>
      <c r="S37" s="147" t="s">
        <v>2663</v>
      </c>
      <c r="T37" s="147" t="s">
        <v>2664</v>
      </c>
      <c r="U37" s="147" t="s">
        <v>2665</v>
      </c>
      <c r="V37" s="147"/>
      <c r="AA37" s="42">
        <f>IF(OR(J37="Fail",ISBLANK(J37)),INDEX('Issue Code Table'!C:C,MATCH(N:N,'Issue Code Table'!A:A,0)),IF(M37="Critical",6,IF(M37="Significant",5,IF(M37="Moderate",3,2))))</f>
        <v>6</v>
      </c>
    </row>
    <row r="38" spans="1:62" ht="167.5" customHeight="1" x14ac:dyDescent="0.25">
      <c r="A38" s="160" t="s">
        <v>2666</v>
      </c>
      <c r="B38" s="149" t="s">
        <v>293</v>
      </c>
      <c r="C38" s="161" t="s">
        <v>1460</v>
      </c>
      <c r="D38" s="162" t="s">
        <v>633</v>
      </c>
      <c r="E38" s="161" t="s">
        <v>2667</v>
      </c>
      <c r="F38" s="161" t="s">
        <v>2668</v>
      </c>
      <c r="G38" s="161" t="s">
        <v>2669</v>
      </c>
      <c r="H38" s="161" t="s">
        <v>2670</v>
      </c>
      <c r="I38" s="143"/>
      <c r="J38" s="145"/>
      <c r="K38" s="147" t="s">
        <v>2671</v>
      </c>
      <c r="L38" s="148"/>
      <c r="M38" s="149" t="s">
        <v>287</v>
      </c>
      <c r="N38" s="145" t="s">
        <v>257</v>
      </c>
      <c r="O38" s="146" t="s">
        <v>258</v>
      </c>
      <c r="P38" s="144"/>
      <c r="Q38" s="147" t="s">
        <v>2662</v>
      </c>
      <c r="R38" s="147" t="s">
        <v>2672</v>
      </c>
      <c r="S38" s="147" t="s">
        <v>2673</v>
      </c>
      <c r="T38" s="147" t="s">
        <v>2674</v>
      </c>
      <c r="U38" s="147" t="s">
        <v>2675</v>
      </c>
      <c r="V38" s="147"/>
      <c r="AA38" s="42">
        <f>IF(OR(J38="Fail",ISBLANK(J38)),INDEX('Issue Code Table'!C:C,MATCH(N:N,'Issue Code Table'!A:A,0)),IF(M38="Critical",6,IF(M38="Significant",5,IF(M38="Moderate",3,2))))</f>
        <v>6</v>
      </c>
    </row>
    <row r="39" spans="1:62" ht="167.5" customHeight="1" x14ac:dyDescent="0.25">
      <c r="A39" s="160" t="s">
        <v>2676</v>
      </c>
      <c r="B39" s="149" t="s">
        <v>293</v>
      </c>
      <c r="C39" s="161" t="s">
        <v>1460</v>
      </c>
      <c r="D39" s="162" t="s">
        <v>633</v>
      </c>
      <c r="E39" s="161" t="s">
        <v>2677</v>
      </c>
      <c r="F39" s="161" t="s">
        <v>2678</v>
      </c>
      <c r="G39" s="161" t="s">
        <v>2679</v>
      </c>
      <c r="H39" s="161" t="s">
        <v>2680</v>
      </c>
      <c r="I39" s="143"/>
      <c r="J39" s="145"/>
      <c r="K39" s="147" t="s">
        <v>2681</v>
      </c>
      <c r="L39" s="148"/>
      <c r="M39" s="149" t="s">
        <v>162</v>
      </c>
      <c r="N39" s="145" t="s">
        <v>2682</v>
      </c>
      <c r="O39" s="146" t="s">
        <v>2683</v>
      </c>
      <c r="P39" s="144"/>
      <c r="Q39" s="147" t="s">
        <v>2662</v>
      </c>
      <c r="R39" s="147" t="s">
        <v>2684</v>
      </c>
      <c r="S39" s="147" t="s">
        <v>2685</v>
      </c>
      <c r="T39" s="147" t="s">
        <v>2686</v>
      </c>
      <c r="U39" s="147" t="s">
        <v>2687</v>
      </c>
      <c r="V39" s="147" t="s">
        <v>2688</v>
      </c>
      <c r="AA39" s="42">
        <f>IF(OR(J39="Fail",ISBLANK(J39)),INDEX('Issue Code Table'!C:C,MATCH(N:N,'Issue Code Table'!A:A,0)),IF(M39="Critical",6,IF(M39="Significant",5,IF(M39="Moderate",3,2))))</f>
        <v>5</v>
      </c>
      <c r="BH39" s="142" t="s">
        <v>2689</v>
      </c>
      <c r="BI39" s="142" t="s">
        <v>2690</v>
      </c>
      <c r="BJ39" s="142" t="s">
        <v>2691</v>
      </c>
    </row>
    <row r="40" spans="1:62" ht="167.5" customHeight="1" x14ac:dyDescent="0.25">
      <c r="A40" s="160" t="s">
        <v>2692</v>
      </c>
      <c r="B40" s="149" t="s">
        <v>293</v>
      </c>
      <c r="C40" s="161" t="s">
        <v>1460</v>
      </c>
      <c r="D40" s="162" t="s">
        <v>633</v>
      </c>
      <c r="E40" s="161" t="s">
        <v>2693</v>
      </c>
      <c r="F40" s="161" t="s">
        <v>2694</v>
      </c>
      <c r="G40" s="161" t="s">
        <v>2695</v>
      </c>
      <c r="H40" s="161" t="s">
        <v>2696</v>
      </c>
      <c r="I40" s="143"/>
      <c r="J40" s="145"/>
      <c r="K40" s="147" t="s">
        <v>2697</v>
      </c>
      <c r="L40" s="148"/>
      <c r="M40" s="149" t="s">
        <v>162</v>
      </c>
      <c r="N40" s="145" t="s">
        <v>2626</v>
      </c>
      <c r="O40" s="146" t="s">
        <v>2627</v>
      </c>
      <c r="P40" s="144"/>
      <c r="Q40" s="147" t="s">
        <v>2662</v>
      </c>
      <c r="R40" s="147" t="s">
        <v>2698</v>
      </c>
      <c r="S40" s="147" t="s">
        <v>2699</v>
      </c>
      <c r="T40" s="147" t="s">
        <v>2700</v>
      </c>
      <c r="U40" s="147" t="s">
        <v>2701</v>
      </c>
      <c r="V40" s="147" t="s">
        <v>2702</v>
      </c>
      <c r="AA40" s="42">
        <f>IF(OR(J40="Fail",ISBLANK(J40)),INDEX('Issue Code Table'!C:C,MATCH(N:N,'Issue Code Table'!A:A,0)),IF(M40="Critical",6,IF(M40="Significant",5,IF(M40="Moderate",3,2))))</f>
        <v>5</v>
      </c>
    </row>
    <row r="41" spans="1:62" ht="167.5" customHeight="1" x14ac:dyDescent="0.25">
      <c r="A41" s="160" t="s">
        <v>2703</v>
      </c>
      <c r="B41" s="149" t="s">
        <v>293</v>
      </c>
      <c r="C41" s="161" t="s">
        <v>1460</v>
      </c>
      <c r="D41" s="162" t="s">
        <v>633</v>
      </c>
      <c r="E41" s="161" t="s">
        <v>2704</v>
      </c>
      <c r="F41" s="161" t="s">
        <v>2705</v>
      </c>
      <c r="G41" s="161" t="s">
        <v>2706</v>
      </c>
      <c r="H41" s="161" t="s">
        <v>2707</v>
      </c>
      <c r="I41" s="143"/>
      <c r="J41" s="145"/>
      <c r="K41" s="147" t="s">
        <v>2708</v>
      </c>
      <c r="L41" s="148"/>
      <c r="M41" s="149" t="s">
        <v>287</v>
      </c>
      <c r="N41" s="145" t="s">
        <v>2709</v>
      </c>
      <c r="O41" s="146" t="s">
        <v>2710</v>
      </c>
      <c r="P41" s="144"/>
      <c r="Q41" s="147" t="s">
        <v>2662</v>
      </c>
      <c r="R41" s="147" t="s">
        <v>2711</v>
      </c>
      <c r="S41" s="147" t="s">
        <v>2712</v>
      </c>
      <c r="T41" s="147" t="s">
        <v>2713</v>
      </c>
      <c r="U41" s="147" t="s">
        <v>2714</v>
      </c>
      <c r="V41" s="147"/>
      <c r="AA41" s="42">
        <f>IF(OR(J41="Fail",ISBLANK(J41)),INDEX('Issue Code Table'!C:C,MATCH(N:N,'Issue Code Table'!A:A,0)),IF(M41="Critical",6,IF(M41="Significant",5,IF(M41="Moderate",3,2))))</f>
        <v>3</v>
      </c>
    </row>
    <row r="42" spans="1:62" ht="167.5" customHeight="1" x14ac:dyDescent="0.25">
      <c r="A42" s="160" t="s">
        <v>2715</v>
      </c>
      <c r="B42" s="149" t="s">
        <v>2267</v>
      </c>
      <c r="C42" s="161" t="s">
        <v>2268</v>
      </c>
      <c r="D42" s="162" t="s">
        <v>633</v>
      </c>
      <c r="E42" s="161" t="s">
        <v>2716</v>
      </c>
      <c r="F42" s="161" t="s">
        <v>2717</v>
      </c>
      <c r="G42" s="161" t="s">
        <v>2718</v>
      </c>
      <c r="H42" s="161" t="s">
        <v>2719</v>
      </c>
      <c r="I42" s="143"/>
      <c r="J42" s="145"/>
      <c r="K42" s="147" t="s">
        <v>2720</v>
      </c>
      <c r="L42" s="148"/>
      <c r="M42" s="149" t="s">
        <v>162</v>
      </c>
      <c r="N42" s="145" t="s">
        <v>2499</v>
      </c>
      <c r="O42" s="146" t="s">
        <v>2500</v>
      </c>
      <c r="P42" s="144"/>
      <c r="Q42" s="147" t="s">
        <v>2662</v>
      </c>
      <c r="R42" s="147" t="s">
        <v>2721</v>
      </c>
      <c r="S42" s="147" t="s">
        <v>2722</v>
      </c>
      <c r="T42" s="147" t="s">
        <v>2723</v>
      </c>
      <c r="U42" s="147" t="s">
        <v>2724</v>
      </c>
      <c r="V42" s="147" t="s">
        <v>2725</v>
      </c>
      <c r="AA42" s="42">
        <f>IF(OR(J42="Fail",ISBLANK(J42)),INDEX('Issue Code Table'!C:C,MATCH(N:N,'Issue Code Table'!A:A,0)),IF(M42="Critical",6,IF(M42="Significant",5,IF(M42="Moderate",3,2))))</f>
        <v>5</v>
      </c>
    </row>
    <row r="43" spans="1:62" ht="167.5" customHeight="1" x14ac:dyDescent="0.25">
      <c r="A43" s="160" t="s">
        <v>2726</v>
      </c>
      <c r="B43" s="149" t="s">
        <v>293</v>
      </c>
      <c r="C43" s="161" t="s">
        <v>1460</v>
      </c>
      <c r="D43" s="162" t="s">
        <v>633</v>
      </c>
      <c r="E43" s="161" t="s">
        <v>2727</v>
      </c>
      <c r="F43" s="161" t="s">
        <v>2728</v>
      </c>
      <c r="G43" s="161" t="s">
        <v>2729</v>
      </c>
      <c r="H43" s="161" t="s">
        <v>2730</v>
      </c>
      <c r="I43" s="143"/>
      <c r="J43" s="145"/>
      <c r="K43" s="147" t="s">
        <v>2731</v>
      </c>
      <c r="L43" s="148"/>
      <c r="M43" s="149" t="s">
        <v>162</v>
      </c>
      <c r="N43" s="145" t="s">
        <v>257</v>
      </c>
      <c r="O43" s="146" t="s">
        <v>258</v>
      </c>
      <c r="P43" s="144"/>
      <c r="Q43" s="147" t="s">
        <v>2662</v>
      </c>
      <c r="R43" s="147" t="s">
        <v>2732</v>
      </c>
      <c r="S43" s="147" t="s">
        <v>2733</v>
      </c>
      <c r="T43" s="147" t="s">
        <v>2734</v>
      </c>
      <c r="U43" s="147" t="s">
        <v>2735</v>
      </c>
      <c r="V43" s="147" t="s">
        <v>2736</v>
      </c>
      <c r="AA43" s="42">
        <f>IF(OR(J43="Fail",ISBLANK(J43)),INDEX('Issue Code Table'!C:C,MATCH(N:N,'Issue Code Table'!A:A,0)),IF(M43="Critical",6,IF(M43="Significant",5,IF(M43="Moderate",3,2))))</f>
        <v>6</v>
      </c>
    </row>
    <row r="44" spans="1:62" ht="167.5" customHeight="1" x14ac:dyDescent="0.25">
      <c r="A44" s="160" t="s">
        <v>2737</v>
      </c>
      <c r="B44" s="149" t="s">
        <v>2267</v>
      </c>
      <c r="C44" s="161" t="s">
        <v>2268</v>
      </c>
      <c r="D44" s="162" t="s">
        <v>633</v>
      </c>
      <c r="E44" s="161" t="s">
        <v>2738</v>
      </c>
      <c r="F44" s="161" t="s">
        <v>2739</v>
      </c>
      <c r="G44" s="161" t="s">
        <v>2740</v>
      </c>
      <c r="H44" s="161" t="s">
        <v>2741</v>
      </c>
      <c r="I44" s="143"/>
      <c r="J44" s="145"/>
      <c r="K44" s="147" t="s">
        <v>2742</v>
      </c>
      <c r="L44" s="148"/>
      <c r="M44" s="149" t="s">
        <v>162</v>
      </c>
      <c r="N44" s="145" t="s">
        <v>257</v>
      </c>
      <c r="O44" s="146" t="s">
        <v>258</v>
      </c>
      <c r="P44" s="144"/>
      <c r="Q44" s="147" t="s">
        <v>2743</v>
      </c>
      <c r="R44" s="147" t="s">
        <v>2744</v>
      </c>
      <c r="S44" s="147" t="s">
        <v>2745</v>
      </c>
      <c r="T44" s="147" t="s">
        <v>2746</v>
      </c>
      <c r="U44" s="147" t="s">
        <v>2747</v>
      </c>
      <c r="V44" s="147" t="s">
        <v>2748</v>
      </c>
      <c r="AA44" s="42">
        <f>IF(OR(J44="Fail",ISBLANK(J44)),INDEX('Issue Code Table'!C:C,MATCH(N:N,'Issue Code Table'!A:A,0)),IF(M44="Critical",6,IF(M44="Significant",5,IF(M44="Moderate",3,2))))</f>
        <v>6</v>
      </c>
    </row>
    <row r="45" spans="1:62" ht="167.5" customHeight="1" x14ac:dyDescent="0.25">
      <c r="A45" s="160" t="s">
        <v>2749</v>
      </c>
      <c r="B45" s="149" t="s">
        <v>293</v>
      </c>
      <c r="C45" s="161" t="s">
        <v>1460</v>
      </c>
      <c r="D45" s="162" t="s">
        <v>633</v>
      </c>
      <c r="E45" s="161" t="s">
        <v>2750</v>
      </c>
      <c r="F45" s="161" t="s">
        <v>2751</v>
      </c>
      <c r="G45" s="161" t="s">
        <v>2752</v>
      </c>
      <c r="H45" s="161" t="s">
        <v>2753</v>
      </c>
      <c r="I45" s="143"/>
      <c r="J45" s="145"/>
      <c r="K45" s="147" t="s">
        <v>2754</v>
      </c>
      <c r="L45" s="148"/>
      <c r="M45" s="149" t="s">
        <v>162</v>
      </c>
      <c r="N45" s="145" t="s">
        <v>257</v>
      </c>
      <c r="O45" s="146" t="s">
        <v>258</v>
      </c>
      <c r="P45" s="144"/>
      <c r="Q45" s="147" t="s">
        <v>2743</v>
      </c>
      <c r="R45" s="147" t="s">
        <v>2755</v>
      </c>
      <c r="S45" s="147" t="s">
        <v>2756</v>
      </c>
      <c r="T45" s="147" t="s">
        <v>2757</v>
      </c>
      <c r="U45" s="147" t="s">
        <v>2758</v>
      </c>
      <c r="V45" s="147" t="s">
        <v>2759</v>
      </c>
      <c r="AA45" s="42">
        <f>IF(OR(J45="Fail",ISBLANK(J45)),INDEX('Issue Code Table'!C:C,MATCH(N:N,'Issue Code Table'!A:A,0)),IF(M45="Critical",6,IF(M45="Significant",5,IF(M45="Moderate",3,2))))</f>
        <v>6</v>
      </c>
    </row>
    <row r="46" spans="1:62" ht="167.5" customHeight="1" x14ac:dyDescent="0.25">
      <c r="A46" s="160" t="s">
        <v>2760</v>
      </c>
      <c r="B46" s="149" t="s">
        <v>293</v>
      </c>
      <c r="C46" s="161" t="s">
        <v>1460</v>
      </c>
      <c r="D46" s="162" t="s">
        <v>633</v>
      </c>
      <c r="E46" s="161" t="s">
        <v>2761</v>
      </c>
      <c r="F46" s="161" t="s">
        <v>2762</v>
      </c>
      <c r="G46" s="161" t="s">
        <v>2763</v>
      </c>
      <c r="H46" s="161" t="s">
        <v>2764</v>
      </c>
      <c r="I46" s="143"/>
      <c r="J46" s="145"/>
      <c r="K46" s="147" t="s">
        <v>2765</v>
      </c>
      <c r="L46" s="148"/>
      <c r="M46" s="149" t="s">
        <v>162</v>
      </c>
      <c r="N46" s="145" t="s">
        <v>690</v>
      </c>
      <c r="O46" s="146" t="s">
        <v>691</v>
      </c>
      <c r="P46" s="144"/>
      <c r="Q46" s="147" t="s">
        <v>2743</v>
      </c>
      <c r="R46" s="147" t="s">
        <v>2766</v>
      </c>
      <c r="S46" s="147" t="s">
        <v>2767</v>
      </c>
      <c r="T46" s="147" t="s">
        <v>2768</v>
      </c>
      <c r="U46" s="147" t="s">
        <v>2769</v>
      </c>
      <c r="V46" s="147" t="s">
        <v>2770</v>
      </c>
      <c r="AA46" s="42">
        <f>IF(OR(J46="Fail",ISBLANK(J46)),INDEX('Issue Code Table'!C:C,MATCH(N:N,'Issue Code Table'!A:A,0)),IF(M46="Critical",6,IF(M46="Significant",5,IF(M46="Moderate",3,2))))</f>
        <v>5</v>
      </c>
    </row>
    <row r="47" spans="1:62" ht="167.5" customHeight="1" x14ac:dyDescent="0.25">
      <c r="A47" s="160" t="s">
        <v>2771</v>
      </c>
      <c r="B47" s="149" t="s">
        <v>293</v>
      </c>
      <c r="C47" s="161" t="s">
        <v>1460</v>
      </c>
      <c r="D47" s="162" t="s">
        <v>633</v>
      </c>
      <c r="E47" s="161" t="s">
        <v>2772</v>
      </c>
      <c r="F47" s="161" t="s">
        <v>2773</v>
      </c>
      <c r="G47" s="161" t="s">
        <v>2774</v>
      </c>
      <c r="H47" s="161" t="s">
        <v>2775</v>
      </c>
      <c r="I47" s="143"/>
      <c r="J47" s="145"/>
      <c r="K47" s="147" t="s">
        <v>2776</v>
      </c>
      <c r="L47" s="148"/>
      <c r="M47" s="149" t="s">
        <v>162</v>
      </c>
      <c r="N47" s="145" t="s">
        <v>257</v>
      </c>
      <c r="O47" s="146" t="s">
        <v>258</v>
      </c>
      <c r="P47" s="144"/>
      <c r="Q47" s="147" t="s">
        <v>2743</v>
      </c>
      <c r="R47" s="147" t="s">
        <v>2777</v>
      </c>
      <c r="S47" s="147" t="s">
        <v>2778</v>
      </c>
      <c r="T47" s="147" t="s">
        <v>2779</v>
      </c>
      <c r="U47" s="147" t="s">
        <v>2780</v>
      </c>
      <c r="V47" s="147" t="s">
        <v>2770</v>
      </c>
      <c r="AA47" s="42">
        <f>IF(OR(J47="Fail",ISBLANK(J47)),INDEX('Issue Code Table'!C:C,MATCH(N:N,'Issue Code Table'!A:A,0)),IF(M47="Critical",6,IF(M47="Significant",5,IF(M47="Moderate",3,2))))</f>
        <v>6</v>
      </c>
    </row>
    <row r="48" spans="1:62" ht="167.5" customHeight="1" x14ac:dyDescent="0.25">
      <c r="A48" s="160" t="s">
        <v>2781</v>
      </c>
      <c r="B48" s="149" t="s">
        <v>2267</v>
      </c>
      <c r="C48" s="161" t="s">
        <v>2268</v>
      </c>
      <c r="D48" s="162" t="s">
        <v>633</v>
      </c>
      <c r="E48" s="161" t="s">
        <v>2782</v>
      </c>
      <c r="F48" s="161" t="s">
        <v>2783</v>
      </c>
      <c r="G48" s="161" t="s">
        <v>2784</v>
      </c>
      <c r="H48" s="161" t="s">
        <v>2785</v>
      </c>
      <c r="I48" s="143"/>
      <c r="J48" s="145"/>
      <c r="K48" s="147" t="s">
        <v>2786</v>
      </c>
      <c r="L48" s="148"/>
      <c r="M48" s="149" t="s">
        <v>162</v>
      </c>
      <c r="N48" s="145" t="s">
        <v>2626</v>
      </c>
      <c r="O48" s="146" t="s">
        <v>2627</v>
      </c>
      <c r="P48" s="144"/>
      <c r="Q48" s="147" t="s">
        <v>2743</v>
      </c>
      <c r="R48" s="147" t="s">
        <v>2787</v>
      </c>
      <c r="S48" s="147" t="s">
        <v>2788</v>
      </c>
      <c r="T48" s="147" t="s">
        <v>2789</v>
      </c>
      <c r="U48" s="147" t="s">
        <v>2790</v>
      </c>
      <c r="V48" s="147" t="s">
        <v>2791</v>
      </c>
      <c r="AA48" s="42">
        <f>IF(OR(J48="Fail",ISBLANK(J48)),INDEX('Issue Code Table'!C:C,MATCH(N:N,'Issue Code Table'!A:A,0)),IF(M48="Critical",6,IF(M48="Significant",5,IF(M48="Moderate",3,2))))</f>
        <v>5</v>
      </c>
    </row>
    <row r="49" spans="1:27" ht="167.5" customHeight="1" x14ac:dyDescent="0.25">
      <c r="A49" s="160" t="s">
        <v>2792</v>
      </c>
      <c r="B49" s="149" t="s">
        <v>293</v>
      </c>
      <c r="C49" s="161" t="s">
        <v>1460</v>
      </c>
      <c r="D49" s="162" t="s">
        <v>633</v>
      </c>
      <c r="E49" s="161" t="s">
        <v>2793</v>
      </c>
      <c r="F49" s="161" t="s">
        <v>2794</v>
      </c>
      <c r="G49" s="161" t="s">
        <v>2795</v>
      </c>
      <c r="H49" s="161" t="s">
        <v>2796</v>
      </c>
      <c r="I49" s="143"/>
      <c r="J49" s="145"/>
      <c r="K49" s="147" t="s">
        <v>2797</v>
      </c>
      <c r="L49" s="148"/>
      <c r="M49" s="149" t="s">
        <v>162</v>
      </c>
      <c r="N49" s="145" t="s">
        <v>2798</v>
      </c>
      <c r="O49" s="146" t="s">
        <v>2799</v>
      </c>
      <c r="P49" s="144"/>
      <c r="Q49" s="147" t="s">
        <v>2743</v>
      </c>
      <c r="R49" s="147" t="s">
        <v>2800</v>
      </c>
      <c r="S49" s="147" t="s">
        <v>2801</v>
      </c>
      <c r="T49" s="147" t="s">
        <v>2802</v>
      </c>
      <c r="U49" s="147" t="s">
        <v>2803</v>
      </c>
      <c r="V49" s="147" t="s">
        <v>2770</v>
      </c>
      <c r="AA49" s="42">
        <f>IF(OR(J49="Fail",ISBLANK(J49)),INDEX('Issue Code Table'!C:C,MATCH(N:N,'Issue Code Table'!A:A,0)),IF(M49="Critical",6,IF(M49="Significant",5,IF(M49="Moderate",3,2))))</f>
        <v>6</v>
      </c>
    </row>
    <row r="50" spans="1:27" ht="167.5" customHeight="1" x14ac:dyDescent="0.25">
      <c r="A50" s="160" t="s">
        <v>2804</v>
      </c>
      <c r="B50" s="149" t="s">
        <v>293</v>
      </c>
      <c r="C50" s="161" t="s">
        <v>1460</v>
      </c>
      <c r="D50" s="162" t="s">
        <v>633</v>
      </c>
      <c r="E50" s="161" t="s">
        <v>2805</v>
      </c>
      <c r="F50" s="161" t="s">
        <v>2806</v>
      </c>
      <c r="G50" s="161" t="s">
        <v>2807</v>
      </c>
      <c r="H50" s="161" t="s">
        <v>2808</v>
      </c>
      <c r="I50" s="143"/>
      <c r="J50" s="145"/>
      <c r="K50" s="147" t="s">
        <v>2809</v>
      </c>
      <c r="L50" s="148"/>
      <c r="M50" s="149" t="s">
        <v>162</v>
      </c>
      <c r="N50" s="145" t="s">
        <v>257</v>
      </c>
      <c r="O50" s="146" t="s">
        <v>258</v>
      </c>
      <c r="P50" s="144"/>
      <c r="Q50" s="147" t="s">
        <v>2743</v>
      </c>
      <c r="R50" s="147" t="s">
        <v>2810</v>
      </c>
      <c r="S50" s="147" t="s">
        <v>2811</v>
      </c>
      <c r="T50" s="147" t="s">
        <v>2812</v>
      </c>
      <c r="U50" s="147" t="s">
        <v>2813</v>
      </c>
      <c r="V50" s="147" t="s">
        <v>2814</v>
      </c>
      <c r="AA50" s="42">
        <f>IF(OR(J50="Fail",ISBLANK(J50)),INDEX('Issue Code Table'!C:C,MATCH(N:N,'Issue Code Table'!A:A,0)),IF(M50="Critical",6,IF(M50="Significant",5,IF(M50="Moderate",3,2))))</f>
        <v>6</v>
      </c>
    </row>
    <row r="51" spans="1:27" ht="167.5" customHeight="1" x14ac:dyDescent="0.25">
      <c r="A51" s="160" t="s">
        <v>2815</v>
      </c>
      <c r="B51" s="149" t="s">
        <v>384</v>
      </c>
      <c r="C51" s="161" t="s">
        <v>385</v>
      </c>
      <c r="D51" s="162" t="s">
        <v>633</v>
      </c>
      <c r="E51" s="161" t="s">
        <v>2816</v>
      </c>
      <c r="F51" s="161" t="s">
        <v>2817</v>
      </c>
      <c r="G51" s="161" t="s">
        <v>2818</v>
      </c>
      <c r="H51" s="161" t="s">
        <v>2819</v>
      </c>
      <c r="I51" s="143"/>
      <c r="J51" s="145"/>
      <c r="K51" s="147" t="s">
        <v>2820</v>
      </c>
      <c r="L51" s="148"/>
      <c r="M51" s="149" t="s">
        <v>162</v>
      </c>
      <c r="N51" s="145" t="s">
        <v>257</v>
      </c>
      <c r="O51" s="146" t="s">
        <v>258</v>
      </c>
      <c r="P51" s="144"/>
      <c r="Q51" s="147" t="s">
        <v>2743</v>
      </c>
      <c r="R51" s="147" t="s">
        <v>2821</v>
      </c>
      <c r="S51" s="147" t="s">
        <v>2822</v>
      </c>
      <c r="T51" s="147" t="s">
        <v>2823</v>
      </c>
      <c r="U51" s="147" t="s">
        <v>2824</v>
      </c>
      <c r="V51" s="147" t="s">
        <v>2814</v>
      </c>
      <c r="AA51" s="42">
        <f>IF(OR(J51="Fail",ISBLANK(J51)),INDEX('Issue Code Table'!C:C,MATCH(N:N,'Issue Code Table'!A:A,0)),IF(M51="Critical",6,IF(M51="Significant",5,IF(M51="Moderate",3,2))))</f>
        <v>6</v>
      </c>
    </row>
    <row r="52" spans="1:27" ht="167.5" customHeight="1" x14ac:dyDescent="0.25">
      <c r="A52" s="160" t="s">
        <v>2825</v>
      </c>
      <c r="B52" s="149" t="s">
        <v>293</v>
      </c>
      <c r="C52" s="161" t="s">
        <v>1460</v>
      </c>
      <c r="D52" s="162" t="s">
        <v>633</v>
      </c>
      <c r="E52" s="161" t="s">
        <v>2826</v>
      </c>
      <c r="F52" s="161" t="s">
        <v>2827</v>
      </c>
      <c r="G52" s="161" t="s">
        <v>2828</v>
      </c>
      <c r="H52" s="161" t="s">
        <v>2829</v>
      </c>
      <c r="I52" s="143"/>
      <c r="J52" s="145"/>
      <c r="K52" s="147" t="s">
        <v>2830</v>
      </c>
      <c r="L52" s="148"/>
      <c r="M52" s="149" t="s">
        <v>162</v>
      </c>
      <c r="N52" s="145" t="s">
        <v>257</v>
      </c>
      <c r="O52" s="146" t="s">
        <v>258</v>
      </c>
      <c r="P52" s="144"/>
      <c r="Q52" s="147" t="s">
        <v>2743</v>
      </c>
      <c r="R52" s="147" t="s">
        <v>2831</v>
      </c>
      <c r="S52" s="147" t="s">
        <v>2832</v>
      </c>
      <c r="T52" s="147" t="s">
        <v>2833</v>
      </c>
      <c r="U52" s="147" t="s">
        <v>2834</v>
      </c>
      <c r="V52" s="147" t="s">
        <v>2835</v>
      </c>
      <c r="AA52" s="42">
        <f>IF(OR(J52="Fail",ISBLANK(J52)),INDEX('Issue Code Table'!C:C,MATCH(N:N,'Issue Code Table'!A:A,0)),IF(M52="Critical",6,IF(M52="Significant",5,IF(M52="Moderate",3,2))))</f>
        <v>6</v>
      </c>
    </row>
    <row r="53" spans="1:27" ht="167.5" customHeight="1" x14ac:dyDescent="0.25">
      <c r="A53" s="160" t="s">
        <v>2836</v>
      </c>
      <c r="B53" s="149" t="s">
        <v>293</v>
      </c>
      <c r="C53" s="161" t="s">
        <v>1460</v>
      </c>
      <c r="D53" s="162" t="s">
        <v>633</v>
      </c>
      <c r="E53" s="161" t="s">
        <v>2837</v>
      </c>
      <c r="F53" s="161" t="s">
        <v>2838</v>
      </c>
      <c r="G53" s="161" t="s">
        <v>2839</v>
      </c>
      <c r="H53" s="161" t="s">
        <v>2840</v>
      </c>
      <c r="I53" s="143"/>
      <c r="J53" s="145"/>
      <c r="K53" s="147" t="s">
        <v>2841</v>
      </c>
      <c r="L53" s="148"/>
      <c r="M53" s="149" t="s">
        <v>162</v>
      </c>
      <c r="N53" s="145" t="s">
        <v>409</v>
      </c>
      <c r="O53" s="146" t="s">
        <v>410</v>
      </c>
      <c r="P53" s="144"/>
      <c r="Q53" s="147" t="s">
        <v>2743</v>
      </c>
      <c r="R53" s="147" t="s">
        <v>2842</v>
      </c>
      <c r="S53" s="147" t="s">
        <v>2843</v>
      </c>
      <c r="T53" s="147" t="s">
        <v>2844</v>
      </c>
      <c r="U53" s="147" t="s">
        <v>2845</v>
      </c>
      <c r="V53" s="147" t="s">
        <v>2846</v>
      </c>
      <c r="AA53" s="42">
        <f>IF(OR(J53="Fail",ISBLANK(J53)),INDEX('Issue Code Table'!C:C,MATCH(N:N,'Issue Code Table'!A:A,0)),IF(M53="Critical",6,IF(M53="Significant",5,IF(M53="Moderate",3,2))))</f>
        <v>5</v>
      </c>
    </row>
    <row r="54" spans="1:27" ht="167.5" customHeight="1" x14ac:dyDescent="0.25">
      <c r="A54" s="160" t="s">
        <v>2847</v>
      </c>
      <c r="B54" s="149" t="s">
        <v>472</v>
      </c>
      <c r="C54" s="161" t="s">
        <v>1179</v>
      </c>
      <c r="D54" s="162" t="s">
        <v>633</v>
      </c>
      <c r="E54" s="161" t="s">
        <v>2848</v>
      </c>
      <c r="F54" s="161" t="s">
        <v>2849</v>
      </c>
      <c r="G54" s="161" t="s">
        <v>2850</v>
      </c>
      <c r="H54" s="161" t="s">
        <v>2851</v>
      </c>
      <c r="I54" s="143"/>
      <c r="J54" s="145"/>
      <c r="K54" s="147" t="s">
        <v>2852</v>
      </c>
      <c r="L54" s="148"/>
      <c r="M54" s="149" t="s">
        <v>162</v>
      </c>
      <c r="N54" s="145" t="s">
        <v>409</v>
      </c>
      <c r="O54" s="146" t="s">
        <v>410</v>
      </c>
      <c r="P54" s="144"/>
      <c r="Q54" s="147" t="s">
        <v>2743</v>
      </c>
      <c r="R54" s="147" t="s">
        <v>2853</v>
      </c>
      <c r="S54" s="147" t="s">
        <v>2854</v>
      </c>
      <c r="T54" s="147" t="s">
        <v>2855</v>
      </c>
      <c r="U54" s="147" t="s">
        <v>2856</v>
      </c>
      <c r="V54" s="147" t="s">
        <v>2846</v>
      </c>
      <c r="AA54" s="42">
        <f>IF(OR(J54="Fail",ISBLANK(J54)),INDEX('Issue Code Table'!C:C,MATCH(N:N,'Issue Code Table'!A:A,0)),IF(M54="Critical",6,IF(M54="Significant",5,IF(M54="Moderate",3,2))))</f>
        <v>5</v>
      </c>
    </row>
    <row r="55" spans="1:27" ht="167.5" customHeight="1" x14ac:dyDescent="0.25">
      <c r="A55" s="160" t="s">
        <v>2857</v>
      </c>
      <c r="B55" s="149" t="s">
        <v>293</v>
      </c>
      <c r="C55" s="161" t="s">
        <v>1460</v>
      </c>
      <c r="D55" s="162" t="s">
        <v>633</v>
      </c>
      <c r="E55" s="161" t="s">
        <v>2858</v>
      </c>
      <c r="F55" s="161" t="s">
        <v>2859</v>
      </c>
      <c r="G55" s="161" t="s">
        <v>2860</v>
      </c>
      <c r="H55" s="161" t="s">
        <v>2861</v>
      </c>
      <c r="I55" s="143"/>
      <c r="J55" s="145"/>
      <c r="K55" s="147" t="s">
        <v>2862</v>
      </c>
      <c r="L55" s="148"/>
      <c r="M55" s="149" t="s">
        <v>162</v>
      </c>
      <c r="N55" s="145" t="s">
        <v>257</v>
      </c>
      <c r="O55" s="146" t="s">
        <v>258</v>
      </c>
      <c r="P55" s="144"/>
      <c r="Q55" s="147" t="s">
        <v>2743</v>
      </c>
      <c r="R55" s="147" t="s">
        <v>2863</v>
      </c>
      <c r="S55" s="147" t="s">
        <v>2864</v>
      </c>
      <c r="T55" s="147" t="s">
        <v>2865</v>
      </c>
      <c r="U55" s="147" t="s">
        <v>2866</v>
      </c>
      <c r="V55" s="147" t="s">
        <v>2846</v>
      </c>
      <c r="AA55" s="42">
        <f>IF(OR(J55="Fail",ISBLANK(J55)),INDEX('Issue Code Table'!C:C,MATCH(N:N,'Issue Code Table'!A:A,0)),IF(M55="Critical",6,IF(M55="Significant",5,IF(M55="Moderate",3,2))))</f>
        <v>6</v>
      </c>
    </row>
    <row r="56" spans="1:27" ht="167.5" customHeight="1" x14ac:dyDescent="0.25">
      <c r="A56" s="160" t="s">
        <v>2867</v>
      </c>
      <c r="B56" s="149" t="s">
        <v>293</v>
      </c>
      <c r="C56" s="161" t="s">
        <v>1460</v>
      </c>
      <c r="D56" s="162" t="s">
        <v>633</v>
      </c>
      <c r="E56" s="161" t="s">
        <v>2868</v>
      </c>
      <c r="F56" s="161" t="s">
        <v>2869</v>
      </c>
      <c r="G56" s="161" t="s">
        <v>2870</v>
      </c>
      <c r="H56" s="161" t="s">
        <v>2871</v>
      </c>
      <c r="I56" s="143"/>
      <c r="J56" s="145"/>
      <c r="K56" s="147" t="s">
        <v>2872</v>
      </c>
      <c r="L56" s="148"/>
      <c r="M56" s="149" t="s">
        <v>287</v>
      </c>
      <c r="N56" s="145" t="s">
        <v>300</v>
      </c>
      <c r="O56" s="146" t="s">
        <v>301</v>
      </c>
      <c r="P56" s="144"/>
      <c r="Q56" s="147" t="s">
        <v>2743</v>
      </c>
      <c r="R56" s="147" t="s">
        <v>2873</v>
      </c>
      <c r="S56" s="147" t="s">
        <v>2874</v>
      </c>
      <c r="T56" s="147" t="s">
        <v>2875</v>
      </c>
      <c r="U56" s="147" t="s">
        <v>2876</v>
      </c>
      <c r="V56" s="147"/>
      <c r="AA56" s="42">
        <f>IF(OR(J56="Fail",ISBLANK(J56)),INDEX('Issue Code Table'!C:C,MATCH(N:N,'Issue Code Table'!A:A,0)),IF(M56="Critical",6,IF(M56="Significant",5,IF(M56="Moderate",3,2))))</f>
        <v>4</v>
      </c>
    </row>
    <row r="57" spans="1:27" ht="167.5" customHeight="1" x14ac:dyDescent="0.25">
      <c r="A57" s="160" t="s">
        <v>2877</v>
      </c>
      <c r="B57" s="149" t="s">
        <v>293</v>
      </c>
      <c r="C57" s="161" t="s">
        <v>1460</v>
      </c>
      <c r="D57" s="162" t="s">
        <v>633</v>
      </c>
      <c r="E57" s="161" t="s">
        <v>2878</v>
      </c>
      <c r="F57" s="161" t="s">
        <v>2879</v>
      </c>
      <c r="G57" s="161" t="s">
        <v>2880</v>
      </c>
      <c r="H57" s="161" t="s">
        <v>2881</v>
      </c>
      <c r="I57" s="143"/>
      <c r="J57" s="145"/>
      <c r="K57" s="147" t="s">
        <v>2882</v>
      </c>
      <c r="L57" s="148"/>
      <c r="M57" s="149" t="s">
        <v>162</v>
      </c>
      <c r="N57" s="145" t="s">
        <v>257</v>
      </c>
      <c r="O57" s="146" t="s">
        <v>258</v>
      </c>
      <c r="P57" s="144"/>
      <c r="Q57" s="147" t="s">
        <v>2743</v>
      </c>
      <c r="R57" s="147" t="s">
        <v>2883</v>
      </c>
      <c r="S57" s="147" t="s">
        <v>2884</v>
      </c>
      <c r="T57" s="147" t="s">
        <v>2885</v>
      </c>
      <c r="U57" s="147" t="s">
        <v>2886</v>
      </c>
      <c r="V57" s="147" t="s">
        <v>2887</v>
      </c>
      <c r="AA57" s="42">
        <f>IF(OR(J57="Fail",ISBLANK(J57)),INDEX('Issue Code Table'!C:C,MATCH(N:N,'Issue Code Table'!A:A,0)),IF(M57="Critical",6,IF(M57="Significant",5,IF(M57="Moderate",3,2))))</f>
        <v>6</v>
      </c>
    </row>
    <row r="58" spans="1:27" ht="167.5" customHeight="1" x14ac:dyDescent="0.25">
      <c r="A58" s="160" t="s">
        <v>2888</v>
      </c>
      <c r="B58" s="149" t="s">
        <v>374</v>
      </c>
      <c r="C58" s="161" t="s">
        <v>375</v>
      </c>
      <c r="D58" s="162" t="s">
        <v>633</v>
      </c>
      <c r="E58" s="161" t="s">
        <v>2889</v>
      </c>
      <c r="F58" s="161" t="s">
        <v>2890</v>
      </c>
      <c r="G58" s="161" t="s">
        <v>2891</v>
      </c>
      <c r="H58" s="161" t="s">
        <v>2892</v>
      </c>
      <c r="I58" s="143"/>
      <c r="J58" s="145"/>
      <c r="K58" s="147" t="s">
        <v>2893</v>
      </c>
      <c r="L58" s="148"/>
      <c r="M58" s="149" t="s">
        <v>287</v>
      </c>
      <c r="N58" s="145" t="s">
        <v>2894</v>
      </c>
      <c r="O58" s="146" t="s">
        <v>2895</v>
      </c>
      <c r="P58" s="144"/>
      <c r="Q58" s="147" t="s">
        <v>2743</v>
      </c>
      <c r="R58" s="147" t="s">
        <v>2896</v>
      </c>
      <c r="S58" s="147" t="s">
        <v>2897</v>
      </c>
      <c r="T58" s="147" t="s">
        <v>2898</v>
      </c>
      <c r="U58" s="147" t="s">
        <v>2899</v>
      </c>
      <c r="V58" s="147"/>
      <c r="AA58" s="42">
        <f>IF(OR(J58="Fail",ISBLANK(J58)),INDEX('Issue Code Table'!C:C,MATCH(N:N,'Issue Code Table'!A:A,0)),IF(M58="Critical",6,IF(M58="Significant",5,IF(M58="Moderate",3,2))))</f>
        <v>4</v>
      </c>
    </row>
    <row r="59" spans="1:27" ht="167.5" customHeight="1" x14ac:dyDescent="0.25">
      <c r="A59" s="160" t="s">
        <v>2900</v>
      </c>
      <c r="B59" s="149" t="s">
        <v>293</v>
      </c>
      <c r="C59" s="161" t="s">
        <v>1460</v>
      </c>
      <c r="D59" s="162" t="s">
        <v>633</v>
      </c>
      <c r="E59" s="161" t="s">
        <v>2901</v>
      </c>
      <c r="F59" s="161" t="s">
        <v>2902</v>
      </c>
      <c r="G59" s="161" t="s">
        <v>2903</v>
      </c>
      <c r="H59" s="161" t="s">
        <v>2904</v>
      </c>
      <c r="I59" s="143"/>
      <c r="J59" s="145"/>
      <c r="K59" s="147" t="s">
        <v>2905</v>
      </c>
      <c r="L59" s="148"/>
      <c r="M59" s="149" t="s">
        <v>287</v>
      </c>
      <c r="N59" s="145" t="s">
        <v>2894</v>
      </c>
      <c r="O59" s="146" t="s">
        <v>2895</v>
      </c>
      <c r="P59" s="144"/>
      <c r="Q59" s="147" t="s">
        <v>2743</v>
      </c>
      <c r="R59" s="147" t="s">
        <v>2906</v>
      </c>
      <c r="S59" s="147" t="s">
        <v>2907</v>
      </c>
      <c r="T59" s="147" t="s">
        <v>2908</v>
      </c>
      <c r="U59" s="147" t="s">
        <v>2909</v>
      </c>
      <c r="V59" s="147"/>
      <c r="AA59" s="42">
        <f>IF(OR(J59="Fail",ISBLANK(J59)),INDEX('Issue Code Table'!C:C,MATCH(N:N,'Issue Code Table'!A:A,0)),IF(M59="Critical",6,IF(M59="Significant",5,IF(M59="Moderate",3,2))))</f>
        <v>4</v>
      </c>
    </row>
    <row r="60" spans="1:27" ht="167.5" customHeight="1" x14ac:dyDescent="0.25">
      <c r="A60" s="160" t="s">
        <v>2910</v>
      </c>
      <c r="B60" s="149" t="s">
        <v>293</v>
      </c>
      <c r="C60" s="161" t="s">
        <v>1460</v>
      </c>
      <c r="D60" s="162" t="s">
        <v>633</v>
      </c>
      <c r="E60" s="161" t="s">
        <v>2911</v>
      </c>
      <c r="F60" s="161" t="s">
        <v>2912</v>
      </c>
      <c r="G60" s="161" t="s">
        <v>2913</v>
      </c>
      <c r="H60" s="161" t="s">
        <v>2914</v>
      </c>
      <c r="I60" s="143"/>
      <c r="J60" s="145"/>
      <c r="K60" s="147" t="s">
        <v>2915</v>
      </c>
      <c r="L60" s="148"/>
      <c r="M60" s="149" t="s">
        <v>287</v>
      </c>
      <c r="N60" s="145" t="s">
        <v>2894</v>
      </c>
      <c r="O60" s="146" t="s">
        <v>2895</v>
      </c>
      <c r="P60" s="144"/>
      <c r="Q60" s="147" t="s">
        <v>2743</v>
      </c>
      <c r="R60" s="147" t="s">
        <v>2916</v>
      </c>
      <c r="S60" s="147" t="s">
        <v>2917</v>
      </c>
      <c r="T60" s="147" t="s">
        <v>2918</v>
      </c>
      <c r="U60" s="147" t="s">
        <v>2919</v>
      </c>
      <c r="V60" s="147"/>
      <c r="AA60" s="42">
        <f>IF(OR(J60="Fail",ISBLANK(J60)),INDEX('Issue Code Table'!C:C,MATCH(N:N,'Issue Code Table'!A:A,0)),IF(M60="Critical",6,IF(M60="Significant",5,IF(M60="Moderate",3,2))))</f>
        <v>4</v>
      </c>
    </row>
    <row r="61" spans="1:27" ht="167.5" customHeight="1" x14ac:dyDescent="0.25">
      <c r="A61" s="160" t="s">
        <v>2920</v>
      </c>
      <c r="B61" s="155" t="s">
        <v>293</v>
      </c>
      <c r="C61" s="161" t="s">
        <v>1460</v>
      </c>
      <c r="D61" s="162" t="s">
        <v>633</v>
      </c>
      <c r="E61" s="161" t="s">
        <v>2921</v>
      </c>
      <c r="F61" s="161" t="s">
        <v>2922</v>
      </c>
      <c r="G61" s="161" t="s">
        <v>2923</v>
      </c>
      <c r="H61" s="161" t="s">
        <v>2924</v>
      </c>
      <c r="I61" s="143"/>
      <c r="J61" s="145"/>
      <c r="K61" s="147" t="s">
        <v>2925</v>
      </c>
      <c r="L61" s="148"/>
      <c r="M61" s="149" t="s">
        <v>287</v>
      </c>
      <c r="N61" s="145" t="s">
        <v>2894</v>
      </c>
      <c r="O61" s="146" t="s">
        <v>2895</v>
      </c>
      <c r="P61" s="144"/>
      <c r="Q61" s="147" t="s">
        <v>2743</v>
      </c>
      <c r="R61" s="147" t="s">
        <v>2926</v>
      </c>
      <c r="S61" s="147" t="s">
        <v>2927</v>
      </c>
      <c r="T61" s="147" t="s">
        <v>2928</v>
      </c>
      <c r="U61" s="147" t="s">
        <v>2929</v>
      </c>
      <c r="V61" s="147"/>
      <c r="AA61" s="42">
        <f>IF(OR(J61="Fail",ISBLANK(J61)),INDEX('Issue Code Table'!C:C,MATCH(N:N,'Issue Code Table'!A:A,0)),IF(M61="Critical",6,IF(M61="Significant",5,IF(M61="Moderate",3,2))))</f>
        <v>4</v>
      </c>
    </row>
    <row r="62" spans="1:27" ht="167.5" customHeight="1" x14ac:dyDescent="0.25">
      <c r="A62" s="160" t="s">
        <v>2930</v>
      </c>
      <c r="B62" s="149" t="s">
        <v>262</v>
      </c>
      <c r="C62" s="161" t="s">
        <v>263</v>
      </c>
      <c r="D62" s="162" t="s">
        <v>633</v>
      </c>
      <c r="E62" s="161" t="s">
        <v>2931</v>
      </c>
      <c r="F62" s="161" t="s">
        <v>2932</v>
      </c>
      <c r="G62" s="161" t="s">
        <v>2933</v>
      </c>
      <c r="H62" s="161" t="s">
        <v>2934</v>
      </c>
      <c r="I62" s="143"/>
      <c r="J62" s="145"/>
      <c r="K62" s="147" t="s">
        <v>2935</v>
      </c>
      <c r="L62" s="148"/>
      <c r="M62" s="149" t="s">
        <v>162</v>
      </c>
      <c r="N62" s="145" t="s">
        <v>2936</v>
      </c>
      <c r="O62" s="146" t="s">
        <v>2937</v>
      </c>
      <c r="P62" s="144"/>
      <c r="Q62" s="147" t="s">
        <v>2743</v>
      </c>
      <c r="R62" s="147" t="s">
        <v>2938</v>
      </c>
      <c r="S62" s="147" t="s">
        <v>2939</v>
      </c>
      <c r="T62" s="147" t="s">
        <v>2940</v>
      </c>
      <c r="U62" s="147" t="s">
        <v>2941</v>
      </c>
      <c r="V62" s="147" t="s">
        <v>2846</v>
      </c>
      <c r="AA62" s="42">
        <f>IF(OR(J62="Fail",ISBLANK(J62)),INDEX('Issue Code Table'!C:C,MATCH(N:N,'Issue Code Table'!A:A,0)),IF(M62="Critical",6,IF(M62="Significant",5,IF(M62="Moderate",3,2))))</f>
        <v>6</v>
      </c>
    </row>
    <row r="63" spans="1:27" ht="167.5" customHeight="1" x14ac:dyDescent="0.25">
      <c r="A63" s="160" t="s">
        <v>2942</v>
      </c>
      <c r="B63" s="149" t="s">
        <v>262</v>
      </c>
      <c r="C63" s="161" t="s">
        <v>263</v>
      </c>
      <c r="D63" s="162" t="s">
        <v>633</v>
      </c>
      <c r="E63" s="161" t="s">
        <v>2943</v>
      </c>
      <c r="F63" s="161" t="s">
        <v>2944</v>
      </c>
      <c r="G63" s="161" t="s">
        <v>2945</v>
      </c>
      <c r="H63" s="161" t="s">
        <v>2946</v>
      </c>
      <c r="I63" s="143"/>
      <c r="J63" s="145"/>
      <c r="K63" s="147" t="s">
        <v>2947</v>
      </c>
      <c r="L63" s="148"/>
      <c r="M63" s="149" t="s">
        <v>162</v>
      </c>
      <c r="N63" s="145" t="s">
        <v>257</v>
      </c>
      <c r="O63" s="146" t="s">
        <v>258</v>
      </c>
      <c r="P63" s="144"/>
      <c r="Q63" s="147" t="s">
        <v>2948</v>
      </c>
      <c r="R63" s="147" t="s">
        <v>2949</v>
      </c>
      <c r="S63" s="147" t="s">
        <v>2950</v>
      </c>
      <c r="T63" s="147" t="s">
        <v>2951</v>
      </c>
      <c r="U63" s="147" t="s">
        <v>2952</v>
      </c>
      <c r="V63" s="147" t="s">
        <v>2759</v>
      </c>
      <c r="AA63" s="42">
        <f>IF(OR(J63="Fail",ISBLANK(J63)),INDEX('Issue Code Table'!C:C,MATCH(N:N,'Issue Code Table'!A:A,0)),IF(M63="Critical",6,IF(M63="Significant",5,IF(M63="Moderate",3,2))))</f>
        <v>6</v>
      </c>
    </row>
    <row r="64" spans="1:27" ht="167.5" customHeight="1" x14ac:dyDescent="0.25">
      <c r="A64" s="160" t="s">
        <v>2953</v>
      </c>
      <c r="B64" s="149" t="s">
        <v>262</v>
      </c>
      <c r="C64" s="161" t="s">
        <v>263</v>
      </c>
      <c r="D64" s="162" t="s">
        <v>633</v>
      </c>
      <c r="E64" s="161" t="s">
        <v>2954</v>
      </c>
      <c r="F64" s="161" t="s">
        <v>2955</v>
      </c>
      <c r="G64" s="161" t="s">
        <v>2956</v>
      </c>
      <c r="H64" s="161" t="s">
        <v>2957</v>
      </c>
      <c r="I64" s="143"/>
      <c r="J64" s="145"/>
      <c r="K64" s="147" t="s">
        <v>2958</v>
      </c>
      <c r="L64" s="148"/>
      <c r="M64" s="149" t="s">
        <v>162</v>
      </c>
      <c r="N64" s="145" t="s">
        <v>257</v>
      </c>
      <c r="O64" s="146" t="s">
        <v>258</v>
      </c>
      <c r="P64" s="144"/>
      <c r="Q64" s="147" t="s">
        <v>2948</v>
      </c>
      <c r="R64" s="147" t="s">
        <v>2959</v>
      </c>
      <c r="S64" s="147" t="s">
        <v>2960</v>
      </c>
      <c r="T64" s="147" t="s">
        <v>2961</v>
      </c>
      <c r="U64" s="147" t="s">
        <v>2962</v>
      </c>
      <c r="V64" s="147" t="s">
        <v>2759</v>
      </c>
      <c r="AA64" s="42">
        <f>IF(OR(J64="Fail",ISBLANK(J64)),INDEX('Issue Code Table'!C:C,MATCH(N:N,'Issue Code Table'!A:A,0)),IF(M64="Critical",6,IF(M64="Significant",5,IF(M64="Moderate",3,2))))</f>
        <v>6</v>
      </c>
    </row>
    <row r="65" spans="1:32" ht="167.5" customHeight="1" x14ac:dyDescent="0.25">
      <c r="A65" s="160" t="s">
        <v>2963</v>
      </c>
      <c r="B65" s="149" t="s">
        <v>262</v>
      </c>
      <c r="C65" s="161" t="s">
        <v>263</v>
      </c>
      <c r="D65" s="162" t="s">
        <v>633</v>
      </c>
      <c r="E65" s="161" t="s">
        <v>2964</v>
      </c>
      <c r="F65" s="161" t="s">
        <v>2965</v>
      </c>
      <c r="G65" s="161" t="s">
        <v>2966</v>
      </c>
      <c r="H65" s="161" t="s">
        <v>2967</v>
      </c>
      <c r="I65" s="143"/>
      <c r="J65" s="145"/>
      <c r="K65" s="147" t="s">
        <v>2968</v>
      </c>
      <c r="L65" s="148"/>
      <c r="M65" s="149" t="s">
        <v>162</v>
      </c>
      <c r="N65" s="145" t="s">
        <v>257</v>
      </c>
      <c r="O65" s="146" t="s">
        <v>258</v>
      </c>
      <c r="P65" s="144"/>
      <c r="Q65" s="147" t="s">
        <v>2948</v>
      </c>
      <c r="R65" s="147" t="s">
        <v>2969</v>
      </c>
      <c r="S65" s="147" t="s">
        <v>2970</v>
      </c>
      <c r="T65" s="147" t="s">
        <v>2971</v>
      </c>
      <c r="U65" s="147" t="s">
        <v>2972</v>
      </c>
      <c r="V65" s="147" t="s">
        <v>2759</v>
      </c>
      <c r="AA65" s="42">
        <f>IF(OR(J65="Fail",ISBLANK(J65)),INDEX('Issue Code Table'!C:C,MATCH(N:N,'Issue Code Table'!A:A,0)),IF(M65="Critical",6,IF(M65="Significant",5,IF(M65="Moderate",3,2))))</f>
        <v>6</v>
      </c>
    </row>
    <row r="66" spans="1:32" ht="167.5" customHeight="1" x14ac:dyDescent="0.25">
      <c r="A66" s="160" t="s">
        <v>2973</v>
      </c>
      <c r="B66" s="149" t="s">
        <v>262</v>
      </c>
      <c r="C66" s="161" t="s">
        <v>263</v>
      </c>
      <c r="D66" s="162" t="s">
        <v>633</v>
      </c>
      <c r="E66" s="161" t="s">
        <v>2974</v>
      </c>
      <c r="F66" s="161" t="s">
        <v>2975</v>
      </c>
      <c r="G66" s="161" t="s">
        <v>2976</v>
      </c>
      <c r="H66" s="161" t="s">
        <v>2977</v>
      </c>
      <c r="I66" s="143"/>
      <c r="J66" s="145"/>
      <c r="K66" s="147" t="s">
        <v>2978</v>
      </c>
      <c r="L66" s="148"/>
      <c r="M66" s="149" t="s">
        <v>162</v>
      </c>
      <c r="N66" s="145" t="s">
        <v>2936</v>
      </c>
      <c r="O66" s="146" t="s">
        <v>2937</v>
      </c>
      <c r="P66" s="144"/>
      <c r="Q66" s="147" t="s">
        <v>2979</v>
      </c>
      <c r="R66" s="147" t="s">
        <v>2980</v>
      </c>
      <c r="S66" s="147" t="s">
        <v>2981</v>
      </c>
      <c r="T66" s="147" t="s">
        <v>2982</v>
      </c>
      <c r="U66" s="147" t="s">
        <v>2983</v>
      </c>
      <c r="V66" s="147" t="s">
        <v>2984</v>
      </c>
      <c r="AA66" s="42">
        <f>IF(OR(J66="Fail",ISBLANK(J66)),INDEX('Issue Code Table'!C:C,MATCH(N:N,'Issue Code Table'!A:A,0)),IF(M66="Critical",6,IF(M66="Significant",5,IF(M66="Moderate",3,2))))</f>
        <v>6</v>
      </c>
    </row>
    <row r="67" spans="1:32" ht="167.5" customHeight="1" x14ac:dyDescent="0.25">
      <c r="A67" s="160" t="s">
        <v>2985</v>
      </c>
      <c r="B67" s="149" t="s">
        <v>293</v>
      </c>
      <c r="C67" s="161" t="s">
        <v>1460</v>
      </c>
      <c r="D67" s="162" t="s">
        <v>633</v>
      </c>
      <c r="E67" s="161" t="s">
        <v>2986</v>
      </c>
      <c r="F67" s="161" t="s">
        <v>2987</v>
      </c>
      <c r="G67" s="161" t="s">
        <v>2988</v>
      </c>
      <c r="H67" s="161" t="s">
        <v>2989</v>
      </c>
      <c r="I67" s="143"/>
      <c r="J67" s="145"/>
      <c r="K67" s="147" t="s">
        <v>2990</v>
      </c>
      <c r="L67" s="148" t="s">
        <v>2534</v>
      </c>
      <c r="M67" s="149" t="s">
        <v>162</v>
      </c>
      <c r="N67" s="145" t="s">
        <v>2936</v>
      </c>
      <c r="O67" s="146" t="s">
        <v>2937</v>
      </c>
      <c r="P67" s="144"/>
      <c r="Q67" s="147" t="s">
        <v>2979</v>
      </c>
      <c r="R67" s="147" t="s">
        <v>2991</v>
      </c>
      <c r="S67" s="147" t="s">
        <v>2992</v>
      </c>
      <c r="T67" s="147" t="s">
        <v>2993</v>
      </c>
      <c r="U67" s="147" t="s">
        <v>2994</v>
      </c>
      <c r="V67" s="147" t="s">
        <v>2984</v>
      </c>
      <c r="AA67" s="42">
        <f>IF(OR(J67="Fail",ISBLANK(J67)),INDEX('Issue Code Table'!C:C,MATCH(N:N,'Issue Code Table'!A:A,0)),IF(M67="Critical",6,IF(M67="Significant",5,IF(M67="Moderate",3,2))))</f>
        <v>6</v>
      </c>
    </row>
    <row r="68" spans="1:32" ht="167.5" customHeight="1" x14ac:dyDescent="0.35">
      <c r="A68" s="160" t="s">
        <v>2995</v>
      </c>
      <c r="B68" s="149" t="s">
        <v>2515</v>
      </c>
      <c r="C68" s="161" t="s">
        <v>2516</v>
      </c>
      <c r="D68" s="162" t="s">
        <v>633</v>
      </c>
      <c r="E68" s="161" t="s">
        <v>2996</v>
      </c>
      <c r="F68" s="161" t="s">
        <v>2997</v>
      </c>
      <c r="G68" s="161" t="s">
        <v>2998</v>
      </c>
      <c r="H68" s="161" t="s">
        <v>2999</v>
      </c>
      <c r="I68" s="143"/>
      <c r="J68" s="145"/>
      <c r="K68" s="147" t="s">
        <v>3000</v>
      </c>
      <c r="L68" s="148"/>
      <c r="M68" s="149" t="s">
        <v>162</v>
      </c>
      <c r="N68" s="145" t="s">
        <v>3001</v>
      </c>
      <c r="O68" s="146" t="s">
        <v>3002</v>
      </c>
      <c r="P68" s="144"/>
      <c r="Q68" s="147" t="s">
        <v>2979</v>
      </c>
      <c r="R68" s="147" t="s">
        <v>3003</v>
      </c>
      <c r="S68" s="147" t="s">
        <v>3004</v>
      </c>
      <c r="T68" s="147" t="s">
        <v>3005</v>
      </c>
      <c r="U68" s="147" t="s">
        <v>3006</v>
      </c>
      <c r="V68" s="147" t="s">
        <v>3007</v>
      </c>
      <c r="Z68" s="141"/>
      <c r="AA68" s="42">
        <f>IF(OR(J68="Fail",ISBLANK(J68)),INDEX('Issue Code Table'!C:C,MATCH(N:N,'Issue Code Table'!A:A,0)),IF(M68="Critical",6,IF(M68="Significant",5,IF(M68="Moderate",3,2))))</f>
        <v>5</v>
      </c>
    </row>
    <row r="69" spans="1:32" s="164" customFormat="1" ht="12.5" x14ac:dyDescent="0.25">
      <c r="A69" s="301"/>
      <c r="B69" s="302" t="s">
        <v>1585</v>
      </c>
      <c r="C69" s="301"/>
      <c r="D69" s="301"/>
      <c r="E69" s="301"/>
      <c r="F69" s="301"/>
      <c r="G69" s="301"/>
      <c r="H69" s="301"/>
      <c r="I69" s="301"/>
      <c r="J69" s="301"/>
      <c r="K69" s="301"/>
      <c r="L69" s="301"/>
      <c r="M69" s="301"/>
      <c r="N69" s="301"/>
      <c r="O69" s="301"/>
      <c r="P69" s="301"/>
      <c r="Q69" s="301"/>
      <c r="R69" s="301"/>
      <c r="S69" s="301"/>
      <c r="T69" s="301"/>
      <c r="U69" s="301"/>
      <c r="V69" s="301"/>
      <c r="W69" s="301"/>
      <c r="X69" s="301"/>
      <c r="Y69" s="156"/>
      <c r="AA69" s="301"/>
      <c r="AF69" s="140"/>
    </row>
    <row r="70" spans="1:32" ht="12.5" x14ac:dyDescent="0.25">
      <c r="A70" s="156"/>
      <c r="B70" s="156"/>
      <c r="C70" s="157"/>
      <c r="D70" s="156"/>
      <c r="E70" s="156"/>
      <c r="F70" s="156"/>
      <c r="G70" s="156"/>
      <c r="H70" s="156"/>
      <c r="I70" s="156"/>
      <c r="J70" s="150"/>
      <c r="K70" s="156"/>
      <c r="L70" s="156"/>
      <c r="M70" s="150"/>
      <c r="N70" s="156"/>
      <c r="O70" s="156"/>
      <c r="P70" s="156"/>
      <c r="Q70" s="156"/>
      <c r="R70" s="156"/>
      <c r="S70" s="156"/>
      <c r="T70" s="156"/>
      <c r="Z70" s="141"/>
    </row>
    <row r="71" spans="1:32" ht="37.5" customHeight="1" x14ac:dyDescent="0.25">
      <c r="A71" s="156"/>
      <c r="B71" s="156"/>
      <c r="C71" s="157"/>
      <c r="D71" s="156"/>
      <c r="E71" s="156"/>
      <c r="F71" s="156"/>
      <c r="G71" s="156"/>
      <c r="H71" s="156"/>
      <c r="I71" s="156"/>
      <c r="J71" s="150"/>
      <c r="K71" s="156"/>
      <c r="L71" s="156"/>
      <c r="M71" s="150"/>
      <c r="N71" s="156"/>
      <c r="O71" s="156"/>
      <c r="P71" s="156"/>
      <c r="Q71" s="156"/>
      <c r="R71" s="156"/>
      <c r="S71" s="156"/>
      <c r="T71" s="156"/>
      <c r="Z71" s="141"/>
    </row>
    <row r="72" spans="1:32" ht="24.75" customHeight="1" x14ac:dyDescent="0.25">
      <c r="A72" s="156"/>
      <c r="B72" s="156"/>
      <c r="C72" s="157"/>
      <c r="D72" s="156"/>
      <c r="E72" s="156"/>
      <c r="F72" s="156"/>
      <c r="G72" s="140"/>
      <c r="H72" s="140"/>
      <c r="J72" s="150"/>
      <c r="K72" s="156"/>
      <c r="L72" s="156"/>
      <c r="M72" s="150"/>
      <c r="N72" s="156"/>
      <c r="O72" s="156"/>
      <c r="P72" s="156"/>
      <c r="Q72" s="156"/>
      <c r="R72" s="156"/>
      <c r="S72" s="156"/>
      <c r="T72" s="156"/>
      <c r="Z72" s="141"/>
    </row>
    <row r="73" spans="1:32" ht="21.75" hidden="1" customHeight="1" x14ac:dyDescent="0.25">
      <c r="A73" s="156"/>
      <c r="B73" s="156"/>
      <c r="C73" s="157"/>
      <c r="D73" s="156"/>
      <c r="E73" s="156"/>
      <c r="F73" s="156"/>
      <c r="G73" s="140"/>
      <c r="H73" s="140" t="s">
        <v>60</v>
      </c>
      <c r="J73" s="158"/>
      <c r="K73" s="156"/>
      <c r="L73" s="156"/>
      <c r="M73" s="150"/>
      <c r="N73" s="156"/>
      <c r="O73" s="156"/>
      <c r="P73" s="156"/>
      <c r="Q73" s="156"/>
      <c r="R73" s="156"/>
      <c r="S73" s="156"/>
      <c r="T73" s="156"/>
      <c r="Z73" s="141"/>
    </row>
    <row r="74" spans="1:32" ht="27.75" hidden="1" customHeight="1" x14ac:dyDescent="0.25">
      <c r="E74" s="151"/>
      <c r="G74" s="140"/>
      <c r="H74" s="140" t="s">
        <v>61</v>
      </c>
    </row>
    <row r="75" spans="1:32" ht="25.5" hidden="1" customHeight="1" x14ac:dyDescent="0.25">
      <c r="E75" s="151"/>
      <c r="G75" s="140"/>
      <c r="H75" s="140" t="s">
        <v>48</v>
      </c>
    </row>
    <row r="76" spans="1:32" ht="12.75" hidden="1" customHeight="1" x14ac:dyDescent="0.25">
      <c r="E76" s="151"/>
      <c r="G76" s="165"/>
      <c r="H76" s="140" t="s">
        <v>632</v>
      </c>
    </row>
    <row r="77" spans="1:32" ht="27" hidden="1" customHeight="1" x14ac:dyDescent="0.25">
      <c r="E77" s="151"/>
      <c r="G77" s="140"/>
      <c r="H77" s="140"/>
    </row>
    <row r="78" spans="1:32" ht="58.5" hidden="1" customHeight="1" x14ac:dyDescent="0.25">
      <c r="E78" s="151"/>
      <c r="G78" s="140"/>
      <c r="H78" s="140" t="s">
        <v>635</v>
      </c>
      <c r="I78" s="140"/>
    </row>
    <row r="79" spans="1:32" ht="58.5" hidden="1" customHeight="1" x14ac:dyDescent="0.25">
      <c r="E79" s="151"/>
      <c r="H79" s="140" t="s">
        <v>150</v>
      </c>
      <c r="I79" s="150"/>
    </row>
    <row r="80" spans="1:32" ht="58.5" hidden="1" customHeight="1" x14ac:dyDescent="0.25">
      <c r="E80" s="151"/>
      <c r="H80" s="140" t="s">
        <v>162</v>
      </c>
    </row>
    <row r="81" spans="5:8" ht="58.5" hidden="1" customHeight="1" x14ac:dyDescent="0.25">
      <c r="E81" s="151"/>
      <c r="H81" s="140" t="s">
        <v>287</v>
      </c>
    </row>
    <row r="82" spans="5:8" ht="58.5" hidden="1" customHeight="1" x14ac:dyDescent="0.25">
      <c r="E82" s="151"/>
      <c r="H82" s="140" t="s">
        <v>585</v>
      </c>
    </row>
    <row r="83" spans="5:8" ht="58.5" customHeight="1" x14ac:dyDescent="0.25">
      <c r="E83" s="151"/>
      <c r="H83" s="140"/>
    </row>
  </sheetData>
  <protectedRanges>
    <protectedRange password="E1A2" sqref="U2" name="Range1_6_1"/>
  </protectedRanges>
  <autoFilter ref="A2:O69" xr:uid="{6B9F1E59-237C-4740-9220-CA003A5C446C}"/>
  <conditionalFormatting sqref="J3">
    <cfRule type="cellIs" dxfId="18" priority="5" operator="equal">
      <formula>"Fail"</formula>
    </cfRule>
    <cfRule type="cellIs" dxfId="17" priority="6" operator="equal">
      <formula>"Pass"</formula>
    </cfRule>
    <cfRule type="cellIs" dxfId="16" priority="7" operator="equal">
      <formula>"Info"</formula>
    </cfRule>
  </conditionalFormatting>
  <conditionalFormatting sqref="J4:J68">
    <cfRule type="cellIs" dxfId="15" priority="2" operator="equal">
      <formula>"Fail"</formula>
    </cfRule>
    <cfRule type="cellIs" dxfId="14" priority="3" operator="equal">
      <formula>"Pass"</formula>
    </cfRule>
    <cfRule type="cellIs" dxfId="13" priority="4" operator="equal">
      <formula>"Info"</formula>
    </cfRule>
  </conditionalFormatting>
  <conditionalFormatting sqref="N3:N18 N20:N68">
    <cfRule type="expression" dxfId="12" priority="8" stopIfTrue="1">
      <formula>ISERROR(AA3)</formula>
    </cfRule>
  </conditionalFormatting>
  <conditionalFormatting sqref="N19">
    <cfRule type="expression" dxfId="11" priority="1" stopIfTrue="1">
      <formula>ISERROR(AA19)</formula>
    </cfRule>
  </conditionalFormatting>
  <dataValidations count="2">
    <dataValidation type="list" allowBlank="1" showInputMessage="1" showErrorMessage="1" sqref="J3:J68 JF3:JF68 TB3:TB68 ACX3:ACX68 AMT3:AMT68 AWP3:AWP68 BGL3:BGL68 BQH3:BQH68 CAD3:CAD68 CJZ3:CJZ68 CTV3:CTV68 DDR3:DDR68 DNN3:DNN68 DXJ3:DXJ68 EHF3:EHF68 ERB3:ERB68 FAX3:FAX68 FKT3:FKT68 FUP3:FUP68 GEL3:GEL68 GOH3:GOH68 GYD3:GYD68 HHZ3:HHZ68 HRV3:HRV68 IBR3:IBR68 ILN3:ILN68 IVJ3:IVJ68 JFF3:JFF68 JPB3:JPB68 JYX3:JYX68 KIT3:KIT68 KSP3:KSP68 LCL3:LCL68 LMH3:LMH68 LWD3:LWD68 MFZ3:MFZ68 MPV3:MPV68 MZR3:MZR68 NJN3:NJN68 NTJ3:NTJ68 ODF3:ODF68 ONB3:ONB68 OWX3:OWX68 PGT3:PGT68 PQP3:PQP68 QAL3:QAL68 QKH3:QKH68 QUD3:QUD68 RDZ3:RDZ68 RNV3:RNV68 RXR3:RXR68 SHN3:SHN68 SRJ3:SRJ68 TBF3:TBF68 TLB3:TLB68 TUX3:TUX68 UET3:UET68 UOP3:UOP68 UYL3:UYL68 VIH3:VIH68 VSD3:VSD68 WBZ3:WBZ68 WLV3:WLV68 WVR3:WVR68 J65539:J65604 JF65539:JF65604 TB65539:TB65604 ACX65539:ACX65604 AMT65539:AMT65604 AWP65539:AWP65604 BGL65539:BGL65604 BQH65539:BQH65604 CAD65539:CAD65604 CJZ65539:CJZ65604 CTV65539:CTV65604 DDR65539:DDR65604 DNN65539:DNN65604 DXJ65539:DXJ65604 EHF65539:EHF65604 ERB65539:ERB65604 FAX65539:FAX65604 FKT65539:FKT65604 FUP65539:FUP65604 GEL65539:GEL65604 GOH65539:GOH65604 GYD65539:GYD65604 HHZ65539:HHZ65604 HRV65539:HRV65604 IBR65539:IBR65604 ILN65539:ILN65604 IVJ65539:IVJ65604 JFF65539:JFF65604 JPB65539:JPB65604 JYX65539:JYX65604 KIT65539:KIT65604 KSP65539:KSP65604 LCL65539:LCL65604 LMH65539:LMH65604 LWD65539:LWD65604 MFZ65539:MFZ65604 MPV65539:MPV65604 MZR65539:MZR65604 NJN65539:NJN65604 NTJ65539:NTJ65604 ODF65539:ODF65604 ONB65539:ONB65604 OWX65539:OWX65604 PGT65539:PGT65604 PQP65539:PQP65604 QAL65539:QAL65604 QKH65539:QKH65604 QUD65539:QUD65604 RDZ65539:RDZ65604 RNV65539:RNV65604 RXR65539:RXR65604 SHN65539:SHN65604 SRJ65539:SRJ65604 TBF65539:TBF65604 TLB65539:TLB65604 TUX65539:TUX65604 UET65539:UET65604 UOP65539:UOP65604 UYL65539:UYL65604 VIH65539:VIH65604 VSD65539:VSD65604 WBZ65539:WBZ65604 WLV65539:WLV65604 WVR65539:WVR65604 J131075:J131140 JF131075:JF131140 TB131075:TB131140 ACX131075:ACX131140 AMT131075:AMT131140 AWP131075:AWP131140 BGL131075:BGL131140 BQH131075:BQH131140 CAD131075:CAD131140 CJZ131075:CJZ131140 CTV131075:CTV131140 DDR131075:DDR131140 DNN131075:DNN131140 DXJ131075:DXJ131140 EHF131075:EHF131140 ERB131075:ERB131140 FAX131075:FAX131140 FKT131075:FKT131140 FUP131075:FUP131140 GEL131075:GEL131140 GOH131075:GOH131140 GYD131075:GYD131140 HHZ131075:HHZ131140 HRV131075:HRV131140 IBR131075:IBR131140 ILN131075:ILN131140 IVJ131075:IVJ131140 JFF131075:JFF131140 JPB131075:JPB131140 JYX131075:JYX131140 KIT131075:KIT131140 KSP131075:KSP131140 LCL131075:LCL131140 LMH131075:LMH131140 LWD131075:LWD131140 MFZ131075:MFZ131140 MPV131075:MPV131140 MZR131075:MZR131140 NJN131075:NJN131140 NTJ131075:NTJ131140 ODF131075:ODF131140 ONB131075:ONB131140 OWX131075:OWX131140 PGT131075:PGT131140 PQP131075:PQP131140 QAL131075:QAL131140 QKH131075:QKH131140 QUD131075:QUD131140 RDZ131075:RDZ131140 RNV131075:RNV131140 RXR131075:RXR131140 SHN131075:SHN131140 SRJ131075:SRJ131140 TBF131075:TBF131140 TLB131075:TLB131140 TUX131075:TUX131140 UET131075:UET131140 UOP131075:UOP131140 UYL131075:UYL131140 VIH131075:VIH131140 VSD131075:VSD131140 WBZ131075:WBZ131140 WLV131075:WLV131140 WVR131075:WVR131140 J196611:J196676 JF196611:JF196676 TB196611:TB196676 ACX196611:ACX196676 AMT196611:AMT196676 AWP196611:AWP196676 BGL196611:BGL196676 BQH196611:BQH196676 CAD196611:CAD196676 CJZ196611:CJZ196676 CTV196611:CTV196676 DDR196611:DDR196676 DNN196611:DNN196676 DXJ196611:DXJ196676 EHF196611:EHF196676 ERB196611:ERB196676 FAX196611:FAX196676 FKT196611:FKT196676 FUP196611:FUP196676 GEL196611:GEL196676 GOH196611:GOH196676 GYD196611:GYD196676 HHZ196611:HHZ196676 HRV196611:HRV196676 IBR196611:IBR196676 ILN196611:ILN196676 IVJ196611:IVJ196676 JFF196611:JFF196676 JPB196611:JPB196676 JYX196611:JYX196676 KIT196611:KIT196676 KSP196611:KSP196676 LCL196611:LCL196676 LMH196611:LMH196676 LWD196611:LWD196676 MFZ196611:MFZ196676 MPV196611:MPV196676 MZR196611:MZR196676 NJN196611:NJN196676 NTJ196611:NTJ196676 ODF196611:ODF196676 ONB196611:ONB196676 OWX196611:OWX196676 PGT196611:PGT196676 PQP196611:PQP196676 QAL196611:QAL196676 QKH196611:QKH196676 QUD196611:QUD196676 RDZ196611:RDZ196676 RNV196611:RNV196676 RXR196611:RXR196676 SHN196611:SHN196676 SRJ196611:SRJ196676 TBF196611:TBF196676 TLB196611:TLB196676 TUX196611:TUX196676 UET196611:UET196676 UOP196611:UOP196676 UYL196611:UYL196676 VIH196611:VIH196676 VSD196611:VSD196676 WBZ196611:WBZ196676 WLV196611:WLV196676 WVR196611:WVR196676 J262147:J262212 JF262147:JF262212 TB262147:TB262212 ACX262147:ACX262212 AMT262147:AMT262212 AWP262147:AWP262212 BGL262147:BGL262212 BQH262147:BQH262212 CAD262147:CAD262212 CJZ262147:CJZ262212 CTV262147:CTV262212 DDR262147:DDR262212 DNN262147:DNN262212 DXJ262147:DXJ262212 EHF262147:EHF262212 ERB262147:ERB262212 FAX262147:FAX262212 FKT262147:FKT262212 FUP262147:FUP262212 GEL262147:GEL262212 GOH262147:GOH262212 GYD262147:GYD262212 HHZ262147:HHZ262212 HRV262147:HRV262212 IBR262147:IBR262212 ILN262147:ILN262212 IVJ262147:IVJ262212 JFF262147:JFF262212 JPB262147:JPB262212 JYX262147:JYX262212 KIT262147:KIT262212 KSP262147:KSP262212 LCL262147:LCL262212 LMH262147:LMH262212 LWD262147:LWD262212 MFZ262147:MFZ262212 MPV262147:MPV262212 MZR262147:MZR262212 NJN262147:NJN262212 NTJ262147:NTJ262212 ODF262147:ODF262212 ONB262147:ONB262212 OWX262147:OWX262212 PGT262147:PGT262212 PQP262147:PQP262212 QAL262147:QAL262212 QKH262147:QKH262212 QUD262147:QUD262212 RDZ262147:RDZ262212 RNV262147:RNV262212 RXR262147:RXR262212 SHN262147:SHN262212 SRJ262147:SRJ262212 TBF262147:TBF262212 TLB262147:TLB262212 TUX262147:TUX262212 UET262147:UET262212 UOP262147:UOP262212 UYL262147:UYL262212 VIH262147:VIH262212 VSD262147:VSD262212 WBZ262147:WBZ262212 WLV262147:WLV262212 WVR262147:WVR262212 J327683:J327748 JF327683:JF327748 TB327683:TB327748 ACX327683:ACX327748 AMT327683:AMT327748 AWP327683:AWP327748 BGL327683:BGL327748 BQH327683:BQH327748 CAD327683:CAD327748 CJZ327683:CJZ327748 CTV327683:CTV327748 DDR327683:DDR327748 DNN327683:DNN327748 DXJ327683:DXJ327748 EHF327683:EHF327748 ERB327683:ERB327748 FAX327683:FAX327748 FKT327683:FKT327748 FUP327683:FUP327748 GEL327683:GEL327748 GOH327683:GOH327748 GYD327683:GYD327748 HHZ327683:HHZ327748 HRV327683:HRV327748 IBR327683:IBR327748 ILN327683:ILN327748 IVJ327683:IVJ327748 JFF327683:JFF327748 JPB327683:JPB327748 JYX327683:JYX327748 KIT327683:KIT327748 KSP327683:KSP327748 LCL327683:LCL327748 LMH327683:LMH327748 LWD327683:LWD327748 MFZ327683:MFZ327748 MPV327683:MPV327748 MZR327683:MZR327748 NJN327683:NJN327748 NTJ327683:NTJ327748 ODF327683:ODF327748 ONB327683:ONB327748 OWX327683:OWX327748 PGT327683:PGT327748 PQP327683:PQP327748 QAL327683:QAL327748 QKH327683:QKH327748 QUD327683:QUD327748 RDZ327683:RDZ327748 RNV327683:RNV327748 RXR327683:RXR327748 SHN327683:SHN327748 SRJ327683:SRJ327748 TBF327683:TBF327748 TLB327683:TLB327748 TUX327683:TUX327748 UET327683:UET327748 UOP327683:UOP327748 UYL327683:UYL327748 VIH327683:VIH327748 VSD327683:VSD327748 WBZ327683:WBZ327748 WLV327683:WLV327748 WVR327683:WVR327748 J393219:J393284 JF393219:JF393284 TB393219:TB393284 ACX393219:ACX393284 AMT393219:AMT393284 AWP393219:AWP393284 BGL393219:BGL393284 BQH393219:BQH393284 CAD393219:CAD393284 CJZ393219:CJZ393284 CTV393219:CTV393284 DDR393219:DDR393284 DNN393219:DNN393284 DXJ393219:DXJ393284 EHF393219:EHF393284 ERB393219:ERB393284 FAX393219:FAX393284 FKT393219:FKT393284 FUP393219:FUP393284 GEL393219:GEL393284 GOH393219:GOH393284 GYD393219:GYD393284 HHZ393219:HHZ393284 HRV393219:HRV393284 IBR393219:IBR393284 ILN393219:ILN393284 IVJ393219:IVJ393284 JFF393219:JFF393284 JPB393219:JPB393284 JYX393219:JYX393284 KIT393219:KIT393284 KSP393219:KSP393284 LCL393219:LCL393284 LMH393219:LMH393284 LWD393219:LWD393284 MFZ393219:MFZ393284 MPV393219:MPV393284 MZR393219:MZR393284 NJN393219:NJN393284 NTJ393219:NTJ393284 ODF393219:ODF393284 ONB393219:ONB393284 OWX393219:OWX393284 PGT393219:PGT393284 PQP393219:PQP393284 QAL393219:QAL393284 QKH393219:QKH393284 QUD393219:QUD393284 RDZ393219:RDZ393284 RNV393219:RNV393284 RXR393219:RXR393284 SHN393219:SHN393284 SRJ393219:SRJ393284 TBF393219:TBF393284 TLB393219:TLB393284 TUX393219:TUX393284 UET393219:UET393284 UOP393219:UOP393284 UYL393219:UYL393284 VIH393219:VIH393284 VSD393219:VSD393284 WBZ393219:WBZ393284 WLV393219:WLV393284 WVR393219:WVR393284 J458755:J458820 JF458755:JF458820 TB458755:TB458820 ACX458755:ACX458820 AMT458755:AMT458820 AWP458755:AWP458820 BGL458755:BGL458820 BQH458755:BQH458820 CAD458755:CAD458820 CJZ458755:CJZ458820 CTV458755:CTV458820 DDR458755:DDR458820 DNN458755:DNN458820 DXJ458755:DXJ458820 EHF458755:EHF458820 ERB458755:ERB458820 FAX458755:FAX458820 FKT458755:FKT458820 FUP458755:FUP458820 GEL458755:GEL458820 GOH458755:GOH458820 GYD458755:GYD458820 HHZ458755:HHZ458820 HRV458755:HRV458820 IBR458755:IBR458820 ILN458755:ILN458820 IVJ458755:IVJ458820 JFF458755:JFF458820 JPB458755:JPB458820 JYX458755:JYX458820 KIT458755:KIT458820 KSP458755:KSP458820 LCL458755:LCL458820 LMH458755:LMH458820 LWD458755:LWD458820 MFZ458755:MFZ458820 MPV458755:MPV458820 MZR458755:MZR458820 NJN458755:NJN458820 NTJ458755:NTJ458820 ODF458755:ODF458820 ONB458755:ONB458820 OWX458755:OWX458820 PGT458755:PGT458820 PQP458755:PQP458820 QAL458755:QAL458820 QKH458755:QKH458820 QUD458755:QUD458820 RDZ458755:RDZ458820 RNV458755:RNV458820 RXR458755:RXR458820 SHN458755:SHN458820 SRJ458755:SRJ458820 TBF458755:TBF458820 TLB458755:TLB458820 TUX458755:TUX458820 UET458755:UET458820 UOP458755:UOP458820 UYL458755:UYL458820 VIH458755:VIH458820 VSD458755:VSD458820 WBZ458755:WBZ458820 WLV458755:WLV458820 WVR458755:WVR458820 J524291:J524356 JF524291:JF524356 TB524291:TB524356 ACX524291:ACX524356 AMT524291:AMT524356 AWP524291:AWP524356 BGL524291:BGL524356 BQH524291:BQH524356 CAD524291:CAD524356 CJZ524291:CJZ524356 CTV524291:CTV524356 DDR524291:DDR524356 DNN524291:DNN524356 DXJ524291:DXJ524356 EHF524291:EHF524356 ERB524291:ERB524356 FAX524291:FAX524356 FKT524291:FKT524356 FUP524291:FUP524356 GEL524291:GEL524356 GOH524291:GOH524356 GYD524291:GYD524356 HHZ524291:HHZ524356 HRV524291:HRV524356 IBR524291:IBR524356 ILN524291:ILN524356 IVJ524291:IVJ524356 JFF524291:JFF524356 JPB524291:JPB524356 JYX524291:JYX524356 KIT524291:KIT524356 KSP524291:KSP524356 LCL524291:LCL524356 LMH524291:LMH524356 LWD524291:LWD524356 MFZ524291:MFZ524356 MPV524291:MPV524356 MZR524291:MZR524356 NJN524291:NJN524356 NTJ524291:NTJ524356 ODF524291:ODF524356 ONB524291:ONB524356 OWX524291:OWX524356 PGT524291:PGT524356 PQP524291:PQP524356 QAL524291:QAL524356 QKH524291:QKH524356 QUD524291:QUD524356 RDZ524291:RDZ524356 RNV524291:RNV524356 RXR524291:RXR524356 SHN524291:SHN524356 SRJ524291:SRJ524356 TBF524291:TBF524356 TLB524291:TLB524356 TUX524291:TUX524356 UET524291:UET524356 UOP524291:UOP524356 UYL524291:UYL524356 VIH524291:VIH524356 VSD524291:VSD524356 WBZ524291:WBZ524356 WLV524291:WLV524356 WVR524291:WVR524356 J589827:J589892 JF589827:JF589892 TB589827:TB589892 ACX589827:ACX589892 AMT589827:AMT589892 AWP589827:AWP589892 BGL589827:BGL589892 BQH589827:BQH589892 CAD589827:CAD589892 CJZ589827:CJZ589892 CTV589827:CTV589892 DDR589827:DDR589892 DNN589827:DNN589892 DXJ589827:DXJ589892 EHF589827:EHF589892 ERB589827:ERB589892 FAX589827:FAX589892 FKT589827:FKT589892 FUP589827:FUP589892 GEL589827:GEL589892 GOH589827:GOH589892 GYD589827:GYD589892 HHZ589827:HHZ589892 HRV589827:HRV589892 IBR589827:IBR589892 ILN589827:ILN589892 IVJ589827:IVJ589892 JFF589827:JFF589892 JPB589827:JPB589892 JYX589827:JYX589892 KIT589827:KIT589892 KSP589827:KSP589892 LCL589827:LCL589892 LMH589827:LMH589892 LWD589827:LWD589892 MFZ589827:MFZ589892 MPV589827:MPV589892 MZR589827:MZR589892 NJN589827:NJN589892 NTJ589827:NTJ589892 ODF589827:ODF589892 ONB589827:ONB589892 OWX589827:OWX589892 PGT589827:PGT589892 PQP589827:PQP589892 QAL589827:QAL589892 QKH589827:QKH589892 QUD589827:QUD589892 RDZ589827:RDZ589892 RNV589827:RNV589892 RXR589827:RXR589892 SHN589827:SHN589892 SRJ589827:SRJ589892 TBF589827:TBF589892 TLB589827:TLB589892 TUX589827:TUX589892 UET589827:UET589892 UOP589827:UOP589892 UYL589827:UYL589892 VIH589827:VIH589892 VSD589827:VSD589892 WBZ589827:WBZ589892 WLV589827:WLV589892 WVR589827:WVR589892 J655363:J655428 JF655363:JF655428 TB655363:TB655428 ACX655363:ACX655428 AMT655363:AMT655428 AWP655363:AWP655428 BGL655363:BGL655428 BQH655363:BQH655428 CAD655363:CAD655428 CJZ655363:CJZ655428 CTV655363:CTV655428 DDR655363:DDR655428 DNN655363:DNN655428 DXJ655363:DXJ655428 EHF655363:EHF655428 ERB655363:ERB655428 FAX655363:FAX655428 FKT655363:FKT655428 FUP655363:FUP655428 GEL655363:GEL655428 GOH655363:GOH655428 GYD655363:GYD655428 HHZ655363:HHZ655428 HRV655363:HRV655428 IBR655363:IBR655428 ILN655363:ILN655428 IVJ655363:IVJ655428 JFF655363:JFF655428 JPB655363:JPB655428 JYX655363:JYX655428 KIT655363:KIT655428 KSP655363:KSP655428 LCL655363:LCL655428 LMH655363:LMH655428 LWD655363:LWD655428 MFZ655363:MFZ655428 MPV655363:MPV655428 MZR655363:MZR655428 NJN655363:NJN655428 NTJ655363:NTJ655428 ODF655363:ODF655428 ONB655363:ONB655428 OWX655363:OWX655428 PGT655363:PGT655428 PQP655363:PQP655428 QAL655363:QAL655428 QKH655363:QKH655428 QUD655363:QUD655428 RDZ655363:RDZ655428 RNV655363:RNV655428 RXR655363:RXR655428 SHN655363:SHN655428 SRJ655363:SRJ655428 TBF655363:TBF655428 TLB655363:TLB655428 TUX655363:TUX655428 UET655363:UET655428 UOP655363:UOP655428 UYL655363:UYL655428 VIH655363:VIH655428 VSD655363:VSD655428 WBZ655363:WBZ655428 WLV655363:WLV655428 WVR655363:WVR655428 J720899:J720964 JF720899:JF720964 TB720899:TB720964 ACX720899:ACX720964 AMT720899:AMT720964 AWP720899:AWP720964 BGL720899:BGL720964 BQH720899:BQH720964 CAD720899:CAD720964 CJZ720899:CJZ720964 CTV720899:CTV720964 DDR720899:DDR720964 DNN720899:DNN720964 DXJ720899:DXJ720964 EHF720899:EHF720964 ERB720899:ERB720964 FAX720899:FAX720964 FKT720899:FKT720964 FUP720899:FUP720964 GEL720899:GEL720964 GOH720899:GOH720964 GYD720899:GYD720964 HHZ720899:HHZ720964 HRV720899:HRV720964 IBR720899:IBR720964 ILN720899:ILN720964 IVJ720899:IVJ720964 JFF720899:JFF720964 JPB720899:JPB720964 JYX720899:JYX720964 KIT720899:KIT720964 KSP720899:KSP720964 LCL720899:LCL720964 LMH720899:LMH720964 LWD720899:LWD720964 MFZ720899:MFZ720964 MPV720899:MPV720964 MZR720899:MZR720964 NJN720899:NJN720964 NTJ720899:NTJ720964 ODF720899:ODF720964 ONB720899:ONB720964 OWX720899:OWX720964 PGT720899:PGT720964 PQP720899:PQP720964 QAL720899:QAL720964 QKH720899:QKH720964 QUD720899:QUD720964 RDZ720899:RDZ720964 RNV720899:RNV720964 RXR720899:RXR720964 SHN720899:SHN720964 SRJ720899:SRJ720964 TBF720899:TBF720964 TLB720899:TLB720964 TUX720899:TUX720964 UET720899:UET720964 UOP720899:UOP720964 UYL720899:UYL720964 VIH720899:VIH720964 VSD720899:VSD720964 WBZ720899:WBZ720964 WLV720899:WLV720964 WVR720899:WVR720964 J786435:J786500 JF786435:JF786500 TB786435:TB786500 ACX786435:ACX786500 AMT786435:AMT786500 AWP786435:AWP786500 BGL786435:BGL786500 BQH786435:BQH786500 CAD786435:CAD786500 CJZ786435:CJZ786500 CTV786435:CTV786500 DDR786435:DDR786500 DNN786435:DNN786500 DXJ786435:DXJ786500 EHF786435:EHF786500 ERB786435:ERB786500 FAX786435:FAX786500 FKT786435:FKT786500 FUP786435:FUP786500 GEL786435:GEL786500 GOH786435:GOH786500 GYD786435:GYD786500 HHZ786435:HHZ786500 HRV786435:HRV786500 IBR786435:IBR786500 ILN786435:ILN786500 IVJ786435:IVJ786500 JFF786435:JFF786500 JPB786435:JPB786500 JYX786435:JYX786500 KIT786435:KIT786500 KSP786435:KSP786500 LCL786435:LCL786500 LMH786435:LMH786500 LWD786435:LWD786500 MFZ786435:MFZ786500 MPV786435:MPV786500 MZR786435:MZR786500 NJN786435:NJN786500 NTJ786435:NTJ786500 ODF786435:ODF786500 ONB786435:ONB786500 OWX786435:OWX786500 PGT786435:PGT786500 PQP786435:PQP786500 QAL786435:QAL786500 QKH786435:QKH786500 QUD786435:QUD786500 RDZ786435:RDZ786500 RNV786435:RNV786500 RXR786435:RXR786500 SHN786435:SHN786500 SRJ786435:SRJ786500 TBF786435:TBF786500 TLB786435:TLB786500 TUX786435:TUX786500 UET786435:UET786500 UOP786435:UOP786500 UYL786435:UYL786500 VIH786435:VIH786500 VSD786435:VSD786500 WBZ786435:WBZ786500 WLV786435:WLV786500 WVR786435:WVR786500 J851971:J852036 JF851971:JF852036 TB851971:TB852036 ACX851971:ACX852036 AMT851971:AMT852036 AWP851971:AWP852036 BGL851971:BGL852036 BQH851971:BQH852036 CAD851971:CAD852036 CJZ851971:CJZ852036 CTV851971:CTV852036 DDR851971:DDR852036 DNN851971:DNN852036 DXJ851971:DXJ852036 EHF851971:EHF852036 ERB851971:ERB852036 FAX851971:FAX852036 FKT851971:FKT852036 FUP851971:FUP852036 GEL851971:GEL852036 GOH851971:GOH852036 GYD851971:GYD852036 HHZ851971:HHZ852036 HRV851971:HRV852036 IBR851971:IBR852036 ILN851971:ILN852036 IVJ851971:IVJ852036 JFF851971:JFF852036 JPB851971:JPB852036 JYX851971:JYX852036 KIT851971:KIT852036 KSP851971:KSP852036 LCL851971:LCL852036 LMH851971:LMH852036 LWD851971:LWD852036 MFZ851971:MFZ852036 MPV851971:MPV852036 MZR851971:MZR852036 NJN851971:NJN852036 NTJ851971:NTJ852036 ODF851971:ODF852036 ONB851971:ONB852036 OWX851971:OWX852036 PGT851971:PGT852036 PQP851971:PQP852036 QAL851971:QAL852036 QKH851971:QKH852036 QUD851971:QUD852036 RDZ851971:RDZ852036 RNV851971:RNV852036 RXR851971:RXR852036 SHN851971:SHN852036 SRJ851971:SRJ852036 TBF851971:TBF852036 TLB851971:TLB852036 TUX851971:TUX852036 UET851971:UET852036 UOP851971:UOP852036 UYL851971:UYL852036 VIH851971:VIH852036 VSD851971:VSD852036 WBZ851971:WBZ852036 WLV851971:WLV852036 WVR851971:WVR852036 J917507:J917572 JF917507:JF917572 TB917507:TB917572 ACX917507:ACX917572 AMT917507:AMT917572 AWP917507:AWP917572 BGL917507:BGL917572 BQH917507:BQH917572 CAD917507:CAD917572 CJZ917507:CJZ917572 CTV917507:CTV917572 DDR917507:DDR917572 DNN917507:DNN917572 DXJ917507:DXJ917572 EHF917507:EHF917572 ERB917507:ERB917572 FAX917507:FAX917572 FKT917507:FKT917572 FUP917507:FUP917572 GEL917507:GEL917572 GOH917507:GOH917572 GYD917507:GYD917572 HHZ917507:HHZ917572 HRV917507:HRV917572 IBR917507:IBR917572 ILN917507:ILN917572 IVJ917507:IVJ917572 JFF917507:JFF917572 JPB917507:JPB917572 JYX917507:JYX917572 KIT917507:KIT917572 KSP917507:KSP917572 LCL917507:LCL917572 LMH917507:LMH917572 LWD917507:LWD917572 MFZ917507:MFZ917572 MPV917507:MPV917572 MZR917507:MZR917572 NJN917507:NJN917572 NTJ917507:NTJ917572 ODF917507:ODF917572 ONB917507:ONB917572 OWX917507:OWX917572 PGT917507:PGT917572 PQP917507:PQP917572 QAL917507:QAL917572 QKH917507:QKH917572 QUD917507:QUD917572 RDZ917507:RDZ917572 RNV917507:RNV917572 RXR917507:RXR917572 SHN917507:SHN917572 SRJ917507:SRJ917572 TBF917507:TBF917572 TLB917507:TLB917572 TUX917507:TUX917572 UET917507:UET917572 UOP917507:UOP917572 UYL917507:UYL917572 VIH917507:VIH917572 VSD917507:VSD917572 WBZ917507:WBZ917572 WLV917507:WLV917572 WVR917507:WVR917572 J983043:J983108 JF983043:JF983108 TB983043:TB983108 ACX983043:ACX983108 AMT983043:AMT983108 AWP983043:AWP983108 BGL983043:BGL983108 BQH983043:BQH983108 CAD983043:CAD983108 CJZ983043:CJZ983108 CTV983043:CTV983108 DDR983043:DDR983108 DNN983043:DNN983108 DXJ983043:DXJ983108 EHF983043:EHF983108 ERB983043:ERB983108 FAX983043:FAX983108 FKT983043:FKT983108 FUP983043:FUP983108 GEL983043:GEL983108 GOH983043:GOH983108 GYD983043:GYD983108 HHZ983043:HHZ983108 HRV983043:HRV983108 IBR983043:IBR983108 ILN983043:ILN983108 IVJ983043:IVJ983108 JFF983043:JFF983108 JPB983043:JPB983108 JYX983043:JYX983108 KIT983043:KIT983108 KSP983043:KSP983108 LCL983043:LCL983108 LMH983043:LMH983108 LWD983043:LWD983108 MFZ983043:MFZ983108 MPV983043:MPV983108 MZR983043:MZR983108 NJN983043:NJN983108 NTJ983043:NTJ983108 ODF983043:ODF983108 ONB983043:ONB983108 OWX983043:OWX983108 PGT983043:PGT983108 PQP983043:PQP983108 QAL983043:QAL983108 QKH983043:QKH983108 QUD983043:QUD983108 RDZ983043:RDZ983108 RNV983043:RNV983108 RXR983043:RXR983108 SHN983043:SHN983108 SRJ983043:SRJ983108 TBF983043:TBF983108 TLB983043:TLB983108 TUX983043:TUX983108 UET983043:UET983108 UOP983043:UOP983108 UYL983043:UYL983108 VIH983043:VIH983108 VSD983043:VSD983108 WBZ983043:WBZ983108 WLV983043:WLV983108 WVR983043:WVR983108" xr:uid="{B962DDDC-6F25-4BCF-95B1-FA41C2E41970}">
      <formula1>$H$73:$H$76</formula1>
    </dataValidation>
    <dataValidation type="list" allowBlank="1" showInputMessage="1" showErrorMessage="1" sqref="WVU983043:WVU983108 JI3:JI68 TE3:TE68 ADA3:ADA68 AMW3:AMW68 AWS3:AWS68 BGO3:BGO68 BQK3:BQK68 CAG3:CAG68 CKC3:CKC68 CTY3:CTY68 DDU3:DDU68 DNQ3:DNQ68 DXM3:DXM68 EHI3:EHI68 ERE3:ERE68 FBA3:FBA68 FKW3:FKW68 FUS3:FUS68 GEO3:GEO68 GOK3:GOK68 GYG3:GYG68 HIC3:HIC68 HRY3:HRY68 IBU3:IBU68 ILQ3:ILQ68 IVM3:IVM68 JFI3:JFI68 JPE3:JPE68 JZA3:JZA68 KIW3:KIW68 KSS3:KSS68 LCO3:LCO68 LMK3:LMK68 LWG3:LWG68 MGC3:MGC68 MPY3:MPY68 MZU3:MZU68 NJQ3:NJQ68 NTM3:NTM68 ODI3:ODI68 ONE3:ONE68 OXA3:OXA68 PGW3:PGW68 PQS3:PQS68 QAO3:QAO68 QKK3:QKK68 QUG3:QUG68 REC3:REC68 RNY3:RNY68 RXU3:RXU68 SHQ3:SHQ68 SRM3:SRM68 TBI3:TBI68 TLE3:TLE68 TVA3:TVA68 UEW3:UEW68 UOS3:UOS68 UYO3:UYO68 VIK3:VIK68 VSG3:VSG68 WCC3:WCC68 WLY3:WLY68 WVU3:WVU68 M65539:M65604 JI65539:JI65604 TE65539:TE65604 ADA65539:ADA65604 AMW65539:AMW65604 AWS65539:AWS65604 BGO65539:BGO65604 BQK65539:BQK65604 CAG65539:CAG65604 CKC65539:CKC65604 CTY65539:CTY65604 DDU65539:DDU65604 DNQ65539:DNQ65604 DXM65539:DXM65604 EHI65539:EHI65604 ERE65539:ERE65604 FBA65539:FBA65604 FKW65539:FKW65604 FUS65539:FUS65604 GEO65539:GEO65604 GOK65539:GOK65604 GYG65539:GYG65604 HIC65539:HIC65604 HRY65539:HRY65604 IBU65539:IBU65604 ILQ65539:ILQ65604 IVM65539:IVM65604 JFI65539:JFI65604 JPE65539:JPE65604 JZA65539:JZA65604 KIW65539:KIW65604 KSS65539:KSS65604 LCO65539:LCO65604 LMK65539:LMK65604 LWG65539:LWG65604 MGC65539:MGC65604 MPY65539:MPY65604 MZU65539:MZU65604 NJQ65539:NJQ65604 NTM65539:NTM65604 ODI65539:ODI65604 ONE65539:ONE65604 OXA65539:OXA65604 PGW65539:PGW65604 PQS65539:PQS65604 QAO65539:QAO65604 QKK65539:QKK65604 QUG65539:QUG65604 REC65539:REC65604 RNY65539:RNY65604 RXU65539:RXU65604 SHQ65539:SHQ65604 SRM65539:SRM65604 TBI65539:TBI65604 TLE65539:TLE65604 TVA65539:TVA65604 UEW65539:UEW65604 UOS65539:UOS65604 UYO65539:UYO65604 VIK65539:VIK65604 VSG65539:VSG65604 WCC65539:WCC65604 WLY65539:WLY65604 WVU65539:WVU65604 M131075:M131140 JI131075:JI131140 TE131075:TE131140 ADA131075:ADA131140 AMW131075:AMW131140 AWS131075:AWS131140 BGO131075:BGO131140 BQK131075:BQK131140 CAG131075:CAG131140 CKC131075:CKC131140 CTY131075:CTY131140 DDU131075:DDU131140 DNQ131075:DNQ131140 DXM131075:DXM131140 EHI131075:EHI131140 ERE131075:ERE131140 FBA131075:FBA131140 FKW131075:FKW131140 FUS131075:FUS131140 GEO131075:GEO131140 GOK131075:GOK131140 GYG131075:GYG131140 HIC131075:HIC131140 HRY131075:HRY131140 IBU131075:IBU131140 ILQ131075:ILQ131140 IVM131075:IVM131140 JFI131075:JFI131140 JPE131075:JPE131140 JZA131075:JZA131140 KIW131075:KIW131140 KSS131075:KSS131140 LCO131075:LCO131140 LMK131075:LMK131140 LWG131075:LWG131140 MGC131075:MGC131140 MPY131075:MPY131140 MZU131075:MZU131140 NJQ131075:NJQ131140 NTM131075:NTM131140 ODI131075:ODI131140 ONE131075:ONE131140 OXA131075:OXA131140 PGW131075:PGW131140 PQS131075:PQS131140 QAO131075:QAO131140 QKK131075:QKK131140 QUG131075:QUG131140 REC131075:REC131140 RNY131075:RNY131140 RXU131075:RXU131140 SHQ131075:SHQ131140 SRM131075:SRM131140 TBI131075:TBI131140 TLE131075:TLE131140 TVA131075:TVA131140 UEW131075:UEW131140 UOS131075:UOS131140 UYO131075:UYO131140 VIK131075:VIK131140 VSG131075:VSG131140 WCC131075:WCC131140 WLY131075:WLY131140 WVU131075:WVU131140 M196611:M196676 JI196611:JI196676 TE196611:TE196676 ADA196611:ADA196676 AMW196611:AMW196676 AWS196611:AWS196676 BGO196611:BGO196676 BQK196611:BQK196676 CAG196611:CAG196676 CKC196611:CKC196676 CTY196611:CTY196676 DDU196611:DDU196676 DNQ196611:DNQ196676 DXM196611:DXM196676 EHI196611:EHI196676 ERE196611:ERE196676 FBA196611:FBA196676 FKW196611:FKW196676 FUS196611:FUS196676 GEO196611:GEO196676 GOK196611:GOK196676 GYG196611:GYG196676 HIC196611:HIC196676 HRY196611:HRY196676 IBU196611:IBU196676 ILQ196611:ILQ196676 IVM196611:IVM196676 JFI196611:JFI196676 JPE196611:JPE196676 JZA196611:JZA196676 KIW196611:KIW196676 KSS196611:KSS196676 LCO196611:LCO196676 LMK196611:LMK196676 LWG196611:LWG196676 MGC196611:MGC196676 MPY196611:MPY196676 MZU196611:MZU196676 NJQ196611:NJQ196676 NTM196611:NTM196676 ODI196611:ODI196676 ONE196611:ONE196676 OXA196611:OXA196676 PGW196611:PGW196676 PQS196611:PQS196676 QAO196611:QAO196676 QKK196611:QKK196676 QUG196611:QUG196676 REC196611:REC196676 RNY196611:RNY196676 RXU196611:RXU196676 SHQ196611:SHQ196676 SRM196611:SRM196676 TBI196611:TBI196676 TLE196611:TLE196676 TVA196611:TVA196676 UEW196611:UEW196676 UOS196611:UOS196676 UYO196611:UYO196676 VIK196611:VIK196676 VSG196611:VSG196676 WCC196611:WCC196676 WLY196611:WLY196676 WVU196611:WVU196676 M262147:M262212 JI262147:JI262212 TE262147:TE262212 ADA262147:ADA262212 AMW262147:AMW262212 AWS262147:AWS262212 BGO262147:BGO262212 BQK262147:BQK262212 CAG262147:CAG262212 CKC262147:CKC262212 CTY262147:CTY262212 DDU262147:DDU262212 DNQ262147:DNQ262212 DXM262147:DXM262212 EHI262147:EHI262212 ERE262147:ERE262212 FBA262147:FBA262212 FKW262147:FKW262212 FUS262147:FUS262212 GEO262147:GEO262212 GOK262147:GOK262212 GYG262147:GYG262212 HIC262147:HIC262212 HRY262147:HRY262212 IBU262147:IBU262212 ILQ262147:ILQ262212 IVM262147:IVM262212 JFI262147:JFI262212 JPE262147:JPE262212 JZA262147:JZA262212 KIW262147:KIW262212 KSS262147:KSS262212 LCO262147:LCO262212 LMK262147:LMK262212 LWG262147:LWG262212 MGC262147:MGC262212 MPY262147:MPY262212 MZU262147:MZU262212 NJQ262147:NJQ262212 NTM262147:NTM262212 ODI262147:ODI262212 ONE262147:ONE262212 OXA262147:OXA262212 PGW262147:PGW262212 PQS262147:PQS262212 QAO262147:QAO262212 QKK262147:QKK262212 QUG262147:QUG262212 REC262147:REC262212 RNY262147:RNY262212 RXU262147:RXU262212 SHQ262147:SHQ262212 SRM262147:SRM262212 TBI262147:TBI262212 TLE262147:TLE262212 TVA262147:TVA262212 UEW262147:UEW262212 UOS262147:UOS262212 UYO262147:UYO262212 VIK262147:VIK262212 VSG262147:VSG262212 WCC262147:WCC262212 WLY262147:WLY262212 WVU262147:WVU262212 M327683:M327748 JI327683:JI327748 TE327683:TE327748 ADA327683:ADA327748 AMW327683:AMW327748 AWS327683:AWS327748 BGO327683:BGO327748 BQK327683:BQK327748 CAG327683:CAG327748 CKC327683:CKC327748 CTY327683:CTY327748 DDU327683:DDU327748 DNQ327683:DNQ327748 DXM327683:DXM327748 EHI327683:EHI327748 ERE327683:ERE327748 FBA327683:FBA327748 FKW327683:FKW327748 FUS327683:FUS327748 GEO327683:GEO327748 GOK327683:GOK327748 GYG327683:GYG327748 HIC327683:HIC327748 HRY327683:HRY327748 IBU327683:IBU327748 ILQ327683:ILQ327748 IVM327683:IVM327748 JFI327683:JFI327748 JPE327683:JPE327748 JZA327683:JZA327748 KIW327683:KIW327748 KSS327683:KSS327748 LCO327683:LCO327748 LMK327683:LMK327748 LWG327683:LWG327748 MGC327683:MGC327748 MPY327683:MPY327748 MZU327683:MZU327748 NJQ327683:NJQ327748 NTM327683:NTM327748 ODI327683:ODI327748 ONE327683:ONE327748 OXA327683:OXA327748 PGW327683:PGW327748 PQS327683:PQS327748 QAO327683:QAO327748 QKK327683:QKK327748 QUG327683:QUG327748 REC327683:REC327748 RNY327683:RNY327748 RXU327683:RXU327748 SHQ327683:SHQ327748 SRM327683:SRM327748 TBI327683:TBI327748 TLE327683:TLE327748 TVA327683:TVA327748 UEW327683:UEW327748 UOS327683:UOS327748 UYO327683:UYO327748 VIK327683:VIK327748 VSG327683:VSG327748 WCC327683:WCC327748 WLY327683:WLY327748 WVU327683:WVU327748 M393219:M393284 JI393219:JI393284 TE393219:TE393284 ADA393219:ADA393284 AMW393219:AMW393284 AWS393219:AWS393284 BGO393219:BGO393284 BQK393219:BQK393284 CAG393219:CAG393284 CKC393219:CKC393284 CTY393219:CTY393284 DDU393219:DDU393284 DNQ393219:DNQ393284 DXM393219:DXM393284 EHI393219:EHI393284 ERE393219:ERE393284 FBA393219:FBA393284 FKW393219:FKW393284 FUS393219:FUS393284 GEO393219:GEO393284 GOK393219:GOK393284 GYG393219:GYG393284 HIC393219:HIC393284 HRY393219:HRY393284 IBU393219:IBU393284 ILQ393219:ILQ393284 IVM393219:IVM393284 JFI393219:JFI393284 JPE393219:JPE393284 JZA393219:JZA393284 KIW393219:KIW393284 KSS393219:KSS393284 LCO393219:LCO393284 LMK393219:LMK393284 LWG393219:LWG393284 MGC393219:MGC393284 MPY393219:MPY393284 MZU393219:MZU393284 NJQ393219:NJQ393284 NTM393219:NTM393284 ODI393219:ODI393284 ONE393219:ONE393284 OXA393219:OXA393284 PGW393219:PGW393284 PQS393219:PQS393284 QAO393219:QAO393284 QKK393219:QKK393284 QUG393219:QUG393284 REC393219:REC393284 RNY393219:RNY393284 RXU393219:RXU393284 SHQ393219:SHQ393284 SRM393219:SRM393284 TBI393219:TBI393284 TLE393219:TLE393284 TVA393219:TVA393284 UEW393219:UEW393284 UOS393219:UOS393284 UYO393219:UYO393284 VIK393219:VIK393284 VSG393219:VSG393284 WCC393219:WCC393284 WLY393219:WLY393284 WVU393219:WVU393284 M458755:M458820 JI458755:JI458820 TE458755:TE458820 ADA458755:ADA458820 AMW458755:AMW458820 AWS458755:AWS458820 BGO458755:BGO458820 BQK458755:BQK458820 CAG458755:CAG458820 CKC458755:CKC458820 CTY458755:CTY458820 DDU458755:DDU458820 DNQ458755:DNQ458820 DXM458755:DXM458820 EHI458755:EHI458820 ERE458755:ERE458820 FBA458755:FBA458820 FKW458755:FKW458820 FUS458755:FUS458820 GEO458755:GEO458820 GOK458755:GOK458820 GYG458755:GYG458820 HIC458755:HIC458820 HRY458755:HRY458820 IBU458755:IBU458820 ILQ458755:ILQ458820 IVM458755:IVM458820 JFI458755:JFI458820 JPE458755:JPE458820 JZA458755:JZA458820 KIW458755:KIW458820 KSS458755:KSS458820 LCO458755:LCO458820 LMK458755:LMK458820 LWG458755:LWG458820 MGC458755:MGC458820 MPY458755:MPY458820 MZU458755:MZU458820 NJQ458755:NJQ458820 NTM458755:NTM458820 ODI458755:ODI458820 ONE458755:ONE458820 OXA458755:OXA458820 PGW458755:PGW458820 PQS458755:PQS458820 QAO458755:QAO458820 QKK458755:QKK458820 QUG458755:QUG458820 REC458755:REC458820 RNY458755:RNY458820 RXU458755:RXU458820 SHQ458755:SHQ458820 SRM458755:SRM458820 TBI458755:TBI458820 TLE458755:TLE458820 TVA458755:TVA458820 UEW458755:UEW458820 UOS458755:UOS458820 UYO458755:UYO458820 VIK458755:VIK458820 VSG458755:VSG458820 WCC458755:WCC458820 WLY458755:WLY458820 WVU458755:WVU458820 M524291:M524356 JI524291:JI524356 TE524291:TE524356 ADA524291:ADA524356 AMW524291:AMW524356 AWS524291:AWS524356 BGO524291:BGO524356 BQK524291:BQK524356 CAG524291:CAG524356 CKC524291:CKC524356 CTY524291:CTY524356 DDU524291:DDU524356 DNQ524291:DNQ524356 DXM524291:DXM524356 EHI524291:EHI524356 ERE524291:ERE524356 FBA524291:FBA524356 FKW524291:FKW524356 FUS524291:FUS524356 GEO524291:GEO524356 GOK524291:GOK524356 GYG524291:GYG524356 HIC524291:HIC524356 HRY524291:HRY524356 IBU524291:IBU524356 ILQ524291:ILQ524356 IVM524291:IVM524356 JFI524291:JFI524356 JPE524291:JPE524356 JZA524291:JZA524356 KIW524291:KIW524356 KSS524291:KSS524356 LCO524291:LCO524356 LMK524291:LMK524356 LWG524291:LWG524356 MGC524291:MGC524356 MPY524291:MPY524356 MZU524291:MZU524356 NJQ524291:NJQ524356 NTM524291:NTM524356 ODI524291:ODI524356 ONE524291:ONE524356 OXA524291:OXA524356 PGW524291:PGW524356 PQS524291:PQS524356 QAO524291:QAO524356 QKK524291:QKK524356 QUG524291:QUG524356 REC524291:REC524356 RNY524291:RNY524356 RXU524291:RXU524356 SHQ524291:SHQ524356 SRM524291:SRM524356 TBI524291:TBI524356 TLE524291:TLE524356 TVA524291:TVA524356 UEW524291:UEW524356 UOS524291:UOS524356 UYO524291:UYO524356 VIK524291:VIK524356 VSG524291:VSG524356 WCC524291:WCC524356 WLY524291:WLY524356 WVU524291:WVU524356 M589827:M589892 JI589827:JI589892 TE589827:TE589892 ADA589827:ADA589892 AMW589827:AMW589892 AWS589827:AWS589892 BGO589827:BGO589892 BQK589827:BQK589892 CAG589827:CAG589892 CKC589827:CKC589892 CTY589827:CTY589892 DDU589827:DDU589892 DNQ589827:DNQ589892 DXM589827:DXM589892 EHI589827:EHI589892 ERE589827:ERE589892 FBA589827:FBA589892 FKW589827:FKW589892 FUS589827:FUS589892 GEO589827:GEO589892 GOK589827:GOK589892 GYG589827:GYG589892 HIC589827:HIC589892 HRY589827:HRY589892 IBU589827:IBU589892 ILQ589827:ILQ589892 IVM589827:IVM589892 JFI589827:JFI589892 JPE589827:JPE589892 JZA589827:JZA589892 KIW589827:KIW589892 KSS589827:KSS589892 LCO589827:LCO589892 LMK589827:LMK589892 LWG589827:LWG589892 MGC589827:MGC589892 MPY589827:MPY589892 MZU589827:MZU589892 NJQ589827:NJQ589892 NTM589827:NTM589892 ODI589827:ODI589892 ONE589827:ONE589892 OXA589827:OXA589892 PGW589827:PGW589892 PQS589827:PQS589892 QAO589827:QAO589892 QKK589827:QKK589892 QUG589827:QUG589892 REC589827:REC589892 RNY589827:RNY589892 RXU589827:RXU589892 SHQ589827:SHQ589892 SRM589827:SRM589892 TBI589827:TBI589892 TLE589827:TLE589892 TVA589827:TVA589892 UEW589827:UEW589892 UOS589827:UOS589892 UYO589827:UYO589892 VIK589827:VIK589892 VSG589827:VSG589892 WCC589827:WCC589892 WLY589827:WLY589892 WVU589827:WVU589892 M655363:M655428 JI655363:JI655428 TE655363:TE655428 ADA655363:ADA655428 AMW655363:AMW655428 AWS655363:AWS655428 BGO655363:BGO655428 BQK655363:BQK655428 CAG655363:CAG655428 CKC655363:CKC655428 CTY655363:CTY655428 DDU655363:DDU655428 DNQ655363:DNQ655428 DXM655363:DXM655428 EHI655363:EHI655428 ERE655363:ERE655428 FBA655363:FBA655428 FKW655363:FKW655428 FUS655363:FUS655428 GEO655363:GEO655428 GOK655363:GOK655428 GYG655363:GYG655428 HIC655363:HIC655428 HRY655363:HRY655428 IBU655363:IBU655428 ILQ655363:ILQ655428 IVM655363:IVM655428 JFI655363:JFI655428 JPE655363:JPE655428 JZA655363:JZA655428 KIW655363:KIW655428 KSS655363:KSS655428 LCO655363:LCO655428 LMK655363:LMK655428 LWG655363:LWG655428 MGC655363:MGC655428 MPY655363:MPY655428 MZU655363:MZU655428 NJQ655363:NJQ655428 NTM655363:NTM655428 ODI655363:ODI655428 ONE655363:ONE655428 OXA655363:OXA655428 PGW655363:PGW655428 PQS655363:PQS655428 QAO655363:QAO655428 QKK655363:QKK655428 QUG655363:QUG655428 REC655363:REC655428 RNY655363:RNY655428 RXU655363:RXU655428 SHQ655363:SHQ655428 SRM655363:SRM655428 TBI655363:TBI655428 TLE655363:TLE655428 TVA655363:TVA655428 UEW655363:UEW655428 UOS655363:UOS655428 UYO655363:UYO655428 VIK655363:VIK655428 VSG655363:VSG655428 WCC655363:WCC655428 WLY655363:WLY655428 WVU655363:WVU655428 M720899:M720964 JI720899:JI720964 TE720899:TE720964 ADA720899:ADA720964 AMW720899:AMW720964 AWS720899:AWS720964 BGO720899:BGO720964 BQK720899:BQK720964 CAG720899:CAG720964 CKC720899:CKC720964 CTY720899:CTY720964 DDU720899:DDU720964 DNQ720899:DNQ720964 DXM720899:DXM720964 EHI720899:EHI720964 ERE720899:ERE720964 FBA720899:FBA720964 FKW720899:FKW720964 FUS720899:FUS720964 GEO720899:GEO720964 GOK720899:GOK720964 GYG720899:GYG720964 HIC720899:HIC720964 HRY720899:HRY720964 IBU720899:IBU720964 ILQ720899:ILQ720964 IVM720899:IVM720964 JFI720899:JFI720964 JPE720899:JPE720964 JZA720899:JZA720964 KIW720899:KIW720964 KSS720899:KSS720964 LCO720899:LCO720964 LMK720899:LMK720964 LWG720899:LWG720964 MGC720899:MGC720964 MPY720899:MPY720964 MZU720899:MZU720964 NJQ720899:NJQ720964 NTM720899:NTM720964 ODI720899:ODI720964 ONE720899:ONE720964 OXA720899:OXA720964 PGW720899:PGW720964 PQS720899:PQS720964 QAO720899:QAO720964 QKK720899:QKK720964 QUG720899:QUG720964 REC720899:REC720964 RNY720899:RNY720964 RXU720899:RXU720964 SHQ720899:SHQ720964 SRM720899:SRM720964 TBI720899:TBI720964 TLE720899:TLE720964 TVA720899:TVA720964 UEW720899:UEW720964 UOS720899:UOS720964 UYO720899:UYO720964 VIK720899:VIK720964 VSG720899:VSG720964 WCC720899:WCC720964 WLY720899:WLY720964 WVU720899:WVU720964 M786435:M786500 JI786435:JI786500 TE786435:TE786500 ADA786435:ADA786500 AMW786435:AMW786500 AWS786435:AWS786500 BGO786435:BGO786500 BQK786435:BQK786500 CAG786435:CAG786500 CKC786435:CKC786500 CTY786435:CTY786500 DDU786435:DDU786500 DNQ786435:DNQ786500 DXM786435:DXM786500 EHI786435:EHI786500 ERE786435:ERE786500 FBA786435:FBA786500 FKW786435:FKW786500 FUS786435:FUS786500 GEO786435:GEO786500 GOK786435:GOK786500 GYG786435:GYG786500 HIC786435:HIC786500 HRY786435:HRY786500 IBU786435:IBU786500 ILQ786435:ILQ786500 IVM786435:IVM786500 JFI786435:JFI786500 JPE786435:JPE786500 JZA786435:JZA786500 KIW786435:KIW786500 KSS786435:KSS786500 LCO786435:LCO786500 LMK786435:LMK786500 LWG786435:LWG786500 MGC786435:MGC786500 MPY786435:MPY786500 MZU786435:MZU786500 NJQ786435:NJQ786500 NTM786435:NTM786500 ODI786435:ODI786500 ONE786435:ONE786500 OXA786435:OXA786500 PGW786435:PGW786500 PQS786435:PQS786500 QAO786435:QAO786500 QKK786435:QKK786500 QUG786435:QUG786500 REC786435:REC786500 RNY786435:RNY786500 RXU786435:RXU786500 SHQ786435:SHQ786500 SRM786435:SRM786500 TBI786435:TBI786500 TLE786435:TLE786500 TVA786435:TVA786500 UEW786435:UEW786500 UOS786435:UOS786500 UYO786435:UYO786500 VIK786435:VIK786500 VSG786435:VSG786500 WCC786435:WCC786500 WLY786435:WLY786500 WVU786435:WVU786500 M851971:M852036 JI851971:JI852036 TE851971:TE852036 ADA851971:ADA852036 AMW851971:AMW852036 AWS851971:AWS852036 BGO851971:BGO852036 BQK851971:BQK852036 CAG851971:CAG852036 CKC851971:CKC852036 CTY851971:CTY852036 DDU851971:DDU852036 DNQ851971:DNQ852036 DXM851971:DXM852036 EHI851971:EHI852036 ERE851971:ERE852036 FBA851971:FBA852036 FKW851971:FKW852036 FUS851971:FUS852036 GEO851971:GEO852036 GOK851971:GOK852036 GYG851971:GYG852036 HIC851971:HIC852036 HRY851971:HRY852036 IBU851971:IBU852036 ILQ851971:ILQ852036 IVM851971:IVM852036 JFI851971:JFI852036 JPE851971:JPE852036 JZA851971:JZA852036 KIW851971:KIW852036 KSS851971:KSS852036 LCO851971:LCO852036 LMK851971:LMK852036 LWG851971:LWG852036 MGC851971:MGC852036 MPY851971:MPY852036 MZU851971:MZU852036 NJQ851971:NJQ852036 NTM851971:NTM852036 ODI851971:ODI852036 ONE851971:ONE852036 OXA851971:OXA852036 PGW851971:PGW852036 PQS851971:PQS852036 QAO851971:QAO852036 QKK851971:QKK852036 QUG851971:QUG852036 REC851971:REC852036 RNY851971:RNY852036 RXU851971:RXU852036 SHQ851971:SHQ852036 SRM851971:SRM852036 TBI851971:TBI852036 TLE851971:TLE852036 TVA851971:TVA852036 UEW851971:UEW852036 UOS851971:UOS852036 UYO851971:UYO852036 VIK851971:VIK852036 VSG851971:VSG852036 WCC851971:WCC852036 WLY851971:WLY852036 WVU851971:WVU852036 M917507:M917572 JI917507:JI917572 TE917507:TE917572 ADA917507:ADA917572 AMW917507:AMW917572 AWS917507:AWS917572 BGO917507:BGO917572 BQK917507:BQK917572 CAG917507:CAG917572 CKC917507:CKC917572 CTY917507:CTY917572 DDU917507:DDU917572 DNQ917507:DNQ917572 DXM917507:DXM917572 EHI917507:EHI917572 ERE917507:ERE917572 FBA917507:FBA917572 FKW917507:FKW917572 FUS917507:FUS917572 GEO917507:GEO917572 GOK917507:GOK917572 GYG917507:GYG917572 HIC917507:HIC917572 HRY917507:HRY917572 IBU917507:IBU917572 ILQ917507:ILQ917572 IVM917507:IVM917572 JFI917507:JFI917572 JPE917507:JPE917572 JZA917507:JZA917572 KIW917507:KIW917572 KSS917507:KSS917572 LCO917507:LCO917572 LMK917507:LMK917572 LWG917507:LWG917572 MGC917507:MGC917572 MPY917507:MPY917572 MZU917507:MZU917572 NJQ917507:NJQ917572 NTM917507:NTM917572 ODI917507:ODI917572 ONE917507:ONE917572 OXA917507:OXA917572 PGW917507:PGW917572 PQS917507:PQS917572 QAO917507:QAO917572 QKK917507:QKK917572 QUG917507:QUG917572 REC917507:REC917572 RNY917507:RNY917572 RXU917507:RXU917572 SHQ917507:SHQ917572 SRM917507:SRM917572 TBI917507:TBI917572 TLE917507:TLE917572 TVA917507:TVA917572 UEW917507:UEW917572 UOS917507:UOS917572 UYO917507:UYO917572 VIK917507:VIK917572 VSG917507:VSG917572 WCC917507:WCC917572 WLY917507:WLY917572 WVU917507:WVU917572 M983043:M983108 JI983043:JI983108 TE983043:TE983108 ADA983043:ADA983108 AMW983043:AMW983108 AWS983043:AWS983108 BGO983043:BGO983108 BQK983043:BQK983108 CAG983043:CAG983108 CKC983043:CKC983108 CTY983043:CTY983108 DDU983043:DDU983108 DNQ983043:DNQ983108 DXM983043:DXM983108 EHI983043:EHI983108 ERE983043:ERE983108 FBA983043:FBA983108 FKW983043:FKW983108 FUS983043:FUS983108 GEO983043:GEO983108 GOK983043:GOK983108 GYG983043:GYG983108 HIC983043:HIC983108 HRY983043:HRY983108 IBU983043:IBU983108 ILQ983043:ILQ983108 IVM983043:IVM983108 JFI983043:JFI983108 JPE983043:JPE983108 JZA983043:JZA983108 KIW983043:KIW983108 KSS983043:KSS983108 LCO983043:LCO983108 LMK983043:LMK983108 LWG983043:LWG983108 MGC983043:MGC983108 MPY983043:MPY983108 MZU983043:MZU983108 NJQ983043:NJQ983108 NTM983043:NTM983108 ODI983043:ODI983108 ONE983043:ONE983108 OXA983043:OXA983108 PGW983043:PGW983108 PQS983043:PQS983108 QAO983043:QAO983108 QKK983043:QKK983108 QUG983043:QUG983108 REC983043:REC983108 RNY983043:RNY983108 RXU983043:RXU983108 SHQ983043:SHQ983108 SRM983043:SRM983108 TBI983043:TBI983108 TLE983043:TLE983108 TVA983043:TVA983108 UEW983043:UEW983108 UOS983043:UOS983108 UYO983043:UYO983108 VIK983043:VIK983108 VSG983043:VSG983108 WCC983043:WCC983108 WLY983043:WLY983108 M3:M68" xr:uid="{60383829-F149-4691-8335-04973DEE4605}">
      <formula1>$H$79:$H$82</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39B94-B13E-4DD5-AF6C-AED1CFBA179F}">
  <dimension ref="A1:BJ83"/>
  <sheetViews>
    <sheetView topLeftCell="A3" zoomScale="80" zoomScaleNormal="80" workbookViewId="0">
      <selection activeCell="A3" sqref="A3"/>
    </sheetView>
  </sheetViews>
  <sheetFormatPr defaultColWidth="18.7265625" defaultRowHeight="58.5" customHeight="1" x14ac:dyDescent="0.25"/>
  <cols>
    <col min="1" max="1" width="11.1796875" style="141" bestFit="1" customWidth="1"/>
    <col min="2" max="2" width="7.1796875" style="141" bestFit="1" customWidth="1"/>
    <col min="3" max="3" width="18.453125" style="141" bestFit="1" customWidth="1"/>
    <col min="4" max="4" width="14.81640625" style="141" bestFit="1" customWidth="1"/>
    <col min="5" max="5" width="28.81640625" style="141" customWidth="1"/>
    <col min="6" max="6" width="31.54296875" style="141" customWidth="1"/>
    <col min="7" max="7" width="59.1796875" style="141" customWidth="1"/>
    <col min="8" max="8" width="41.1796875" style="141" customWidth="1"/>
    <col min="9" max="9" width="17.26953125" style="141" customWidth="1"/>
    <col min="10" max="10" width="9.81640625" style="141" customWidth="1"/>
    <col min="11" max="11" width="20.1796875" style="141" customWidth="1"/>
    <col min="12" max="12" width="18.54296875" style="141" customWidth="1"/>
    <col min="13" max="13" width="15.26953125" style="141" customWidth="1"/>
    <col min="14" max="14" width="16.453125" style="141" customWidth="1"/>
    <col min="15" max="15" width="48" style="141" customWidth="1"/>
    <col min="16" max="16" width="5.26953125" style="141" customWidth="1"/>
    <col min="17" max="17" width="15.81640625" style="141" customWidth="1"/>
    <col min="18" max="18" width="21.26953125" style="141" customWidth="1"/>
    <col min="19" max="19" width="49.453125" style="141" customWidth="1"/>
    <col min="20" max="20" width="91.1796875" style="141" customWidth="1"/>
    <col min="21" max="21" width="103.26953125" style="141" customWidth="1"/>
    <col min="22" max="22" width="58.453125" style="141" customWidth="1"/>
    <col min="23" max="25" width="18.7265625" style="141" customWidth="1"/>
    <col min="26" max="26" width="18.7265625" style="140" customWidth="1"/>
    <col min="27" max="27" width="18.7265625" style="141" customWidth="1"/>
    <col min="28" max="256" width="18.7265625" style="141"/>
    <col min="257" max="257" width="11.1796875" style="141" bestFit="1" customWidth="1"/>
    <col min="258" max="258" width="7.1796875" style="141" bestFit="1" customWidth="1"/>
    <col min="259" max="259" width="18.453125" style="141" bestFit="1" customWidth="1"/>
    <col min="260" max="260" width="14.81640625" style="141" bestFit="1" customWidth="1"/>
    <col min="261" max="261" width="27.54296875" style="141" bestFit="1" customWidth="1"/>
    <col min="262" max="262" width="31.54296875" style="141" customWidth="1"/>
    <col min="263" max="263" width="34.81640625" style="141" customWidth="1"/>
    <col min="264" max="264" width="20.1796875" style="141" customWidth="1"/>
    <col min="265" max="265" width="17.26953125" style="141" customWidth="1"/>
    <col min="266" max="266" width="9.81640625" style="141" customWidth="1"/>
    <col min="267" max="267" width="20.1796875" style="141" customWidth="1"/>
    <col min="268" max="268" width="18.54296875" style="141" customWidth="1"/>
    <col min="269" max="269" width="15.26953125" style="141" customWidth="1"/>
    <col min="270" max="270" width="16.453125" style="141" customWidth="1"/>
    <col min="271" max="271" width="48" style="141" customWidth="1"/>
    <col min="272" max="272" width="5.26953125" style="141" customWidth="1"/>
    <col min="273" max="273" width="15.81640625" style="141" customWidth="1"/>
    <col min="274" max="274" width="21.26953125" style="141" customWidth="1"/>
    <col min="275" max="275" width="49.453125" style="141" customWidth="1"/>
    <col min="276" max="276" width="43" style="141" customWidth="1"/>
    <col min="277" max="277" width="46.81640625" style="141" customWidth="1"/>
    <col min="278" max="278" width="58.453125" style="141" customWidth="1"/>
    <col min="279" max="282" width="18.7265625" style="141"/>
    <col min="283" max="283" width="0" style="141" hidden="1" customWidth="1"/>
    <col min="284" max="512" width="18.7265625" style="141"/>
    <col min="513" max="513" width="11.1796875" style="141" bestFit="1" customWidth="1"/>
    <col min="514" max="514" width="7.1796875" style="141" bestFit="1" customWidth="1"/>
    <col min="515" max="515" width="18.453125" style="141" bestFit="1" customWidth="1"/>
    <col min="516" max="516" width="14.81640625" style="141" bestFit="1" customWidth="1"/>
    <col min="517" max="517" width="27.54296875" style="141" bestFit="1" customWidth="1"/>
    <col min="518" max="518" width="31.54296875" style="141" customWidth="1"/>
    <col min="519" max="519" width="34.81640625" style="141" customWidth="1"/>
    <col min="520" max="520" width="20.1796875" style="141" customWidth="1"/>
    <col min="521" max="521" width="17.26953125" style="141" customWidth="1"/>
    <col min="522" max="522" width="9.81640625" style="141" customWidth="1"/>
    <col min="523" max="523" width="20.1796875" style="141" customWidth="1"/>
    <col min="524" max="524" width="18.54296875" style="141" customWidth="1"/>
    <col min="525" max="525" width="15.26953125" style="141" customWidth="1"/>
    <col min="526" max="526" width="16.453125" style="141" customWidth="1"/>
    <col min="527" max="527" width="48" style="141" customWidth="1"/>
    <col min="528" max="528" width="5.26953125" style="141" customWidth="1"/>
    <col min="529" max="529" width="15.81640625" style="141" customWidth="1"/>
    <col min="530" max="530" width="21.26953125" style="141" customWidth="1"/>
    <col min="531" max="531" width="49.453125" style="141" customWidth="1"/>
    <col min="532" max="532" width="43" style="141" customWidth="1"/>
    <col min="533" max="533" width="46.81640625" style="141" customWidth="1"/>
    <col min="534" max="534" width="58.453125" style="141" customWidth="1"/>
    <col min="535" max="538" width="18.7265625" style="141"/>
    <col min="539" max="539" width="0" style="141" hidden="1" customWidth="1"/>
    <col min="540" max="768" width="18.7265625" style="141"/>
    <col min="769" max="769" width="11.1796875" style="141" bestFit="1" customWidth="1"/>
    <col min="770" max="770" width="7.1796875" style="141" bestFit="1" customWidth="1"/>
    <col min="771" max="771" width="18.453125" style="141" bestFit="1" customWidth="1"/>
    <col min="772" max="772" width="14.81640625" style="141" bestFit="1" customWidth="1"/>
    <col min="773" max="773" width="27.54296875" style="141" bestFit="1" customWidth="1"/>
    <col min="774" max="774" width="31.54296875" style="141" customWidth="1"/>
    <col min="775" max="775" width="34.81640625" style="141" customWidth="1"/>
    <col min="776" max="776" width="20.1796875" style="141" customWidth="1"/>
    <col min="777" max="777" width="17.26953125" style="141" customWidth="1"/>
    <col min="778" max="778" width="9.81640625" style="141" customWidth="1"/>
    <col min="779" max="779" width="20.1796875" style="141" customWidth="1"/>
    <col min="780" max="780" width="18.54296875" style="141" customWidth="1"/>
    <col min="781" max="781" width="15.26953125" style="141" customWidth="1"/>
    <col min="782" max="782" width="16.453125" style="141" customWidth="1"/>
    <col min="783" max="783" width="48" style="141" customWidth="1"/>
    <col min="784" max="784" width="5.26953125" style="141" customWidth="1"/>
    <col min="785" max="785" width="15.81640625" style="141" customWidth="1"/>
    <col min="786" max="786" width="21.26953125" style="141" customWidth="1"/>
    <col min="787" max="787" width="49.453125" style="141" customWidth="1"/>
    <col min="788" max="788" width="43" style="141" customWidth="1"/>
    <col min="789" max="789" width="46.81640625" style="141" customWidth="1"/>
    <col min="790" max="790" width="58.453125" style="141" customWidth="1"/>
    <col min="791" max="794" width="18.7265625" style="141"/>
    <col min="795" max="795" width="0" style="141" hidden="1" customWidth="1"/>
    <col min="796" max="1024" width="18.7265625" style="141"/>
    <col min="1025" max="1025" width="11.1796875" style="141" bestFit="1" customWidth="1"/>
    <col min="1026" max="1026" width="7.1796875" style="141" bestFit="1" customWidth="1"/>
    <col min="1027" max="1027" width="18.453125" style="141" bestFit="1" customWidth="1"/>
    <col min="1028" max="1028" width="14.81640625" style="141" bestFit="1" customWidth="1"/>
    <col min="1029" max="1029" width="27.54296875" style="141" bestFit="1" customWidth="1"/>
    <col min="1030" max="1030" width="31.54296875" style="141" customWidth="1"/>
    <col min="1031" max="1031" width="34.81640625" style="141" customWidth="1"/>
    <col min="1032" max="1032" width="20.1796875" style="141" customWidth="1"/>
    <col min="1033" max="1033" width="17.26953125" style="141" customWidth="1"/>
    <col min="1034" max="1034" width="9.81640625" style="141" customWidth="1"/>
    <col min="1035" max="1035" width="20.1796875" style="141" customWidth="1"/>
    <col min="1036" max="1036" width="18.54296875" style="141" customWidth="1"/>
    <col min="1037" max="1037" width="15.26953125" style="141" customWidth="1"/>
    <col min="1038" max="1038" width="16.453125" style="141" customWidth="1"/>
    <col min="1039" max="1039" width="48" style="141" customWidth="1"/>
    <col min="1040" max="1040" width="5.26953125" style="141" customWidth="1"/>
    <col min="1041" max="1041" width="15.81640625" style="141" customWidth="1"/>
    <col min="1042" max="1042" width="21.26953125" style="141" customWidth="1"/>
    <col min="1043" max="1043" width="49.453125" style="141" customWidth="1"/>
    <col min="1044" max="1044" width="43" style="141" customWidth="1"/>
    <col min="1045" max="1045" width="46.81640625" style="141" customWidth="1"/>
    <col min="1046" max="1046" width="58.453125" style="141" customWidth="1"/>
    <col min="1047" max="1050" width="18.7265625" style="141"/>
    <col min="1051" max="1051" width="0" style="141" hidden="1" customWidth="1"/>
    <col min="1052" max="1280" width="18.7265625" style="141"/>
    <col min="1281" max="1281" width="11.1796875" style="141" bestFit="1" customWidth="1"/>
    <col min="1282" max="1282" width="7.1796875" style="141" bestFit="1" customWidth="1"/>
    <col min="1283" max="1283" width="18.453125" style="141" bestFit="1" customWidth="1"/>
    <col min="1284" max="1284" width="14.81640625" style="141" bestFit="1" customWidth="1"/>
    <col min="1285" max="1285" width="27.54296875" style="141" bestFit="1" customWidth="1"/>
    <col min="1286" max="1286" width="31.54296875" style="141" customWidth="1"/>
    <col min="1287" max="1287" width="34.81640625" style="141" customWidth="1"/>
    <col min="1288" max="1288" width="20.1796875" style="141" customWidth="1"/>
    <col min="1289" max="1289" width="17.26953125" style="141" customWidth="1"/>
    <col min="1290" max="1290" width="9.81640625" style="141" customWidth="1"/>
    <col min="1291" max="1291" width="20.1796875" style="141" customWidth="1"/>
    <col min="1292" max="1292" width="18.54296875" style="141" customWidth="1"/>
    <col min="1293" max="1293" width="15.26953125" style="141" customWidth="1"/>
    <col min="1294" max="1294" width="16.453125" style="141" customWidth="1"/>
    <col min="1295" max="1295" width="48" style="141" customWidth="1"/>
    <col min="1296" max="1296" width="5.26953125" style="141" customWidth="1"/>
    <col min="1297" max="1297" width="15.81640625" style="141" customWidth="1"/>
    <col min="1298" max="1298" width="21.26953125" style="141" customWidth="1"/>
    <col min="1299" max="1299" width="49.453125" style="141" customWidth="1"/>
    <col min="1300" max="1300" width="43" style="141" customWidth="1"/>
    <col min="1301" max="1301" width="46.81640625" style="141" customWidth="1"/>
    <col min="1302" max="1302" width="58.453125" style="141" customWidth="1"/>
    <col min="1303" max="1306" width="18.7265625" style="141"/>
    <col min="1307" max="1307" width="0" style="141" hidden="1" customWidth="1"/>
    <col min="1308" max="1536" width="18.7265625" style="141"/>
    <col min="1537" max="1537" width="11.1796875" style="141" bestFit="1" customWidth="1"/>
    <col min="1538" max="1538" width="7.1796875" style="141" bestFit="1" customWidth="1"/>
    <col min="1539" max="1539" width="18.453125" style="141" bestFit="1" customWidth="1"/>
    <col min="1540" max="1540" width="14.81640625" style="141" bestFit="1" customWidth="1"/>
    <col min="1541" max="1541" width="27.54296875" style="141" bestFit="1" customWidth="1"/>
    <col min="1542" max="1542" width="31.54296875" style="141" customWidth="1"/>
    <col min="1543" max="1543" width="34.81640625" style="141" customWidth="1"/>
    <col min="1544" max="1544" width="20.1796875" style="141" customWidth="1"/>
    <col min="1545" max="1545" width="17.26953125" style="141" customWidth="1"/>
    <col min="1546" max="1546" width="9.81640625" style="141" customWidth="1"/>
    <col min="1547" max="1547" width="20.1796875" style="141" customWidth="1"/>
    <col min="1548" max="1548" width="18.54296875" style="141" customWidth="1"/>
    <col min="1549" max="1549" width="15.26953125" style="141" customWidth="1"/>
    <col min="1550" max="1550" width="16.453125" style="141" customWidth="1"/>
    <col min="1551" max="1551" width="48" style="141" customWidth="1"/>
    <col min="1552" max="1552" width="5.26953125" style="141" customWidth="1"/>
    <col min="1553" max="1553" width="15.81640625" style="141" customWidth="1"/>
    <col min="1554" max="1554" width="21.26953125" style="141" customWidth="1"/>
    <col min="1555" max="1555" width="49.453125" style="141" customWidth="1"/>
    <col min="1556" max="1556" width="43" style="141" customWidth="1"/>
    <col min="1557" max="1557" width="46.81640625" style="141" customWidth="1"/>
    <col min="1558" max="1558" width="58.453125" style="141" customWidth="1"/>
    <col min="1559" max="1562" width="18.7265625" style="141"/>
    <col min="1563" max="1563" width="0" style="141" hidden="1" customWidth="1"/>
    <col min="1564" max="1792" width="18.7265625" style="141"/>
    <col min="1793" max="1793" width="11.1796875" style="141" bestFit="1" customWidth="1"/>
    <col min="1794" max="1794" width="7.1796875" style="141" bestFit="1" customWidth="1"/>
    <col min="1795" max="1795" width="18.453125" style="141" bestFit="1" customWidth="1"/>
    <col min="1796" max="1796" width="14.81640625" style="141" bestFit="1" customWidth="1"/>
    <col min="1797" max="1797" width="27.54296875" style="141" bestFit="1" customWidth="1"/>
    <col min="1798" max="1798" width="31.54296875" style="141" customWidth="1"/>
    <col min="1799" max="1799" width="34.81640625" style="141" customWidth="1"/>
    <col min="1800" max="1800" width="20.1796875" style="141" customWidth="1"/>
    <col min="1801" max="1801" width="17.26953125" style="141" customWidth="1"/>
    <col min="1802" max="1802" width="9.81640625" style="141" customWidth="1"/>
    <col min="1803" max="1803" width="20.1796875" style="141" customWidth="1"/>
    <col min="1804" max="1804" width="18.54296875" style="141" customWidth="1"/>
    <col min="1805" max="1805" width="15.26953125" style="141" customWidth="1"/>
    <col min="1806" max="1806" width="16.453125" style="141" customWidth="1"/>
    <col min="1807" max="1807" width="48" style="141" customWidth="1"/>
    <col min="1808" max="1808" width="5.26953125" style="141" customWidth="1"/>
    <col min="1809" max="1809" width="15.81640625" style="141" customWidth="1"/>
    <col min="1810" max="1810" width="21.26953125" style="141" customWidth="1"/>
    <col min="1811" max="1811" width="49.453125" style="141" customWidth="1"/>
    <col min="1812" max="1812" width="43" style="141" customWidth="1"/>
    <col min="1813" max="1813" width="46.81640625" style="141" customWidth="1"/>
    <col min="1814" max="1814" width="58.453125" style="141" customWidth="1"/>
    <col min="1815" max="1818" width="18.7265625" style="141"/>
    <col min="1819" max="1819" width="0" style="141" hidden="1" customWidth="1"/>
    <col min="1820" max="2048" width="18.7265625" style="141"/>
    <col min="2049" max="2049" width="11.1796875" style="141" bestFit="1" customWidth="1"/>
    <col min="2050" max="2050" width="7.1796875" style="141" bestFit="1" customWidth="1"/>
    <col min="2051" max="2051" width="18.453125" style="141" bestFit="1" customWidth="1"/>
    <col min="2052" max="2052" width="14.81640625" style="141" bestFit="1" customWidth="1"/>
    <col min="2053" max="2053" width="27.54296875" style="141" bestFit="1" customWidth="1"/>
    <col min="2054" max="2054" width="31.54296875" style="141" customWidth="1"/>
    <col min="2055" max="2055" width="34.81640625" style="141" customWidth="1"/>
    <col min="2056" max="2056" width="20.1796875" style="141" customWidth="1"/>
    <col min="2057" max="2057" width="17.26953125" style="141" customWidth="1"/>
    <col min="2058" max="2058" width="9.81640625" style="141" customWidth="1"/>
    <col min="2059" max="2059" width="20.1796875" style="141" customWidth="1"/>
    <col min="2060" max="2060" width="18.54296875" style="141" customWidth="1"/>
    <col min="2061" max="2061" width="15.26953125" style="141" customWidth="1"/>
    <col min="2062" max="2062" width="16.453125" style="141" customWidth="1"/>
    <col min="2063" max="2063" width="48" style="141" customWidth="1"/>
    <col min="2064" max="2064" width="5.26953125" style="141" customWidth="1"/>
    <col min="2065" max="2065" width="15.81640625" style="141" customWidth="1"/>
    <col min="2066" max="2066" width="21.26953125" style="141" customWidth="1"/>
    <col min="2067" max="2067" width="49.453125" style="141" customWidth="1"/>
    <col min="2068" max="2068" width="43" style="141" customWidth="1"/>
    <col min="2069" max="2069" width="46.81640625" style="141" customWidth="1"/>
    <col min="2070" max="2070" width="58.453125" style="141" customWidth="1"/>
    <col min="2071" max="2074" width="18.7265625" style="141"/>
    <col min="2075" max="2075" width="0" style="141" hidden="1" customWidth="1"/>
    <col min="2076" max="2304" width="18.7265625" style="141"/>
    <col min="2305" max="2305" width="11.1796875" style="141" bestFit="1" customWidth="1"/>
    <col min="2306" max="2306" width="7.1796875" style="141" bestFit="1" customWidth="1"/>
    <col min="2307" max="2307" width="18.453125" style="141" bestFit="1" customWidth="1"/>
    <col min="2308" max="2308" width="14.81640625" style="141" bestFit="1" customWidth="1"/>
    <col min="2309" max="2309" width="27.54296875" style="141" bestFit="1" customWidth="1"/>
    <col min="2310" max="2310" width="31.54296875" style="141" customWidth="1"/>
    <col min="2311" max="2311" width="34.81640625" style="141" customWidth="1"/>
    <col min="2312" max="2312" width="20.1796875" style="141" customWidth="1"/>
    <col min="2313" max="2313" width="17.26953125" style="141" customWidth="1"/>
    <col min="2314" max="2314" width="9.81640625" style="141" customWidth="1"/>
    <col min="2315" max="2315" width="20.1796875" style="141" customWidth="1"/>
    <col min="2316" max="2316" width="18.54296875" style="141" customWidth="1"/>
    <col min="2317" max="2317" width="15.26953125" style="141" customWidth="1"/>
    <col min="2318" max="2318" width="16.453125" style="141" customWidth="1"/>
    <col min="2319" max="2319" width="48" style="141" customWidth="1"/>
    <col min="2320" max="2320" width="5.26953125" style="141" customWidth="1"/>
    <col min="2321" max="2321" width="15.81640625" style="141" customWidth="1"/>
    <col min="2322" max="2322" width="21.26953125" style="141" customWidth="1"/>
    <col min="2323" max="2323" width="49.453125" style="141" customWidth="1"/>
    <col min="2324" max="2324" width="43" style="141" customWidth="1"/>
    <col min="2325" max="2325" width="46.81640625" style="141" customWidth="1"/>
    <col min="2326" max="2326" width="58.453125" style="141" customWidth="1"/>
    <col min="2327" max="2330" width="18.7265625" style="141"/>
    <col min="2331" max="2331" width="0" style="141" hidden="1" customWidth="1"/>
    <col min="2332" max="2560" width="18.7265625" style="141"/>
    <col min="2561" max="2561" width="11.1796875" style="141" bestFit="1" customWidth="1"/>
    <col min="2562" max="2562" width="7.1796875" style="141" bestFit="1" customWidth="1"/>
    <col min="2563" max="2563" width="18.453125" style="141" bestFit="1" customWidth="1"/>
    <col min="2564" max="2564" width="14.81640625" style="141" bestFit="1" customWidth="1"/>
    <col min="2565" max="2565" width="27.54296875" style="141" bestFit="1" customWidth="1"/>
    <col min="2566" max="2566" width="31.54296875" style="141" customWidth="1"/>
    <col min="2567" max="2567" width="34.81640625" style="141" customWidth="1"/>
    <col min="2568" max="2568" width="20.1796875" style="141" customWidth="1"/>
    <col min="2569" max="2569" width="17.26953125" style="141" customWidth="1"/>
    <col min="2570" max="2570" width="9.81640625" style="141" customWidth="1"/>
    <col min="2571" max="2571" width="20.1796875" style="141" customWidth="1"/>
    <col min="2572" max="2572" width="18.54296875" style="141" customWidth="1"/>
    <col min="2573" max="2573" width="15.26953125" style="141" customWidth="1"/>
    <col min="2574" max="2574" width="16.453125" style="141" customWidth="1"/>
    <col min="2575" max="2575" width="48" style="141" customWidth="1"/>
    <col min="2576" max="2576" width="5.26953125" style="141" customWidth="1"/>
    <col min="2577" max="2577" width="15.81640625" style="141" customWidth="1"/>
    <col min="2578" max="2578" width="21.26953125" style="141" customWidth="1"/>
    <col min="2579" max="2579" width="49.453125" style="141" customWidth="1"/>
    <col min="2580" max="2580" width="43" style="141" customWidth="1"/>
    <col min="2581" max="2581" width="46.81640625" style="141" customWidth="1"/>
    <col min="2582" max="2582" width="58.453125" style="141" customWidth="1"/>
    <col min="2583" max="2586" width="18.7265625" style="141"/>
    <col min="2587" max="2587" width="0" style="141" hidden="1" customWidth="1"/>
    <col min="2588" max="2816" width="18.7265625" style="141"/>
    <col min="2817" max="2817" width="11.1796875" style="141" bestFit="1" customWidth="1"/>
    <col min="2818" max="2818" width="7.1796875" style="141" bestFit="1" customWidth="1"/>
    <col min="2819" max="2819" width="18.453125" style="141" bestFit="1" customWidth="1"/>
    <col min="2820" max="2820" width="14.81640625" style="141" bestFit="1" customWidth="1"/>
    <col min="2821" max="2821" width="27.54296875" style="141" bestFit="1" customWidth="1"/>
    <col min="2822" max="2822" width="31.54296875" style="141" customWidth="1"/>
    <col min="2823" max="2823" width="34.81640625" style="141" customWidth="1"/>
    <col min="2824" max="2824" width="20.1796875" style="141" customWidth="1"/>
    <col min="2825" max="2825" width="17.26953125" style="141" customWidth="1"/>
    <col min="2826" max="2826" width="9.81640625" style="141" customWidth="1"/>
    <col min="2827" max="2827" width="20.1796875" style="141" customWidth="1"/>
    <col min="2828" max="2828" width="18.54296875" style="141" customWidth="1"/>
    <col min="2829" max="2829" width="15.26953125" style="141" customWidth="1"/>
    <col min="2830" max="2830" width="16.453125" style="141" customWidth="1"/>
    <col min="2831" max="2831" width="48" style="141" customWidth="1"/>
    <col min="2832" max="2832" width="5.26953125" style="141" customWidth="1"/>
    <col min="2833" max="2833" width="15.81640625" style="141" customWidth="1"/>
    <col min="2834" max="2834" width="21.26953125" style="141" customWidth="1"/>
    <col min="2835" max="2835" width="49.453125" style="141" customWidth="1"/>
    <col min="2836" max="2836" width="43" style="141" customWidth="1"/>
    <col min="2837" max="2837" width="46.81640625" style="141" customWidth="1"/>
    <col min="2838" max="2838" width="58.453125" style="141" customWidth="1"/>
    <col min="2839" max="2842" width="18.7265625" style="141"/>
    <col min="2843" max="2843" width="0" style="141" hidden="1" customWidth="1"/>
    <col min="2844" max="3072" width="18.7265625" style="141"/>
    <col min="3073" max="3073" width="11.1796875" style="141" bestFit="1" customWidth="1"/>
    <col min="3074" max="3074" width="7.1796875" style="141" bestFit="1" customWidth="1"/>
    <col min="3075" max="3075" width="18.453125" style="141" bestFit="1" customWidth="1"/>
    <col min="3076" max="3076" width="14.81640625" style="141" bestFit="1" customWidth="1"/>
    <col min="3077" max="3077" width="27.54296875" style="141" bestFit="1" customWidth="1"/>
    <col min="3078" max="3078" width="31.54296875" style="141" customWidth="1"/>
    <col min="3079" max="3079" width="34.81640625" style="141" customWidth="1"/>
    <col min="3080" max="3080" width="20.1796875" style="141" customWidth="1"/>
    <col min="3081" max="3081" width="17.26953125" style="141" customWidth="1"/>
    <col min="3082" max="3082" width="9.81640625" style="141" customWidth="1"/>
    <col min="3083" max="3083" width="20.1796875" style="141" customWidth="1"/>
    <col min="3084" max="3084" width="18.54296875" style="141" customWidth="1"/>
    <col min="3085" max="3085" width="15.26953125" style="141" customWidth="1"/>
    <col min="3086" max="3086" width="16.453125" style="141" customWidth="1"/>
    <col min="3087" max="3087" width="48" style="141" customWidth="1"/>
    <col min="3088" max="3088" width="5.26953125" style="141" customWidth="1"/>
    <col min="3089" max="3089" width="15.81640625" style="141" customWidth="1"/>
    <col min="3090" max="3090" width="21.26953125" style="141" customWidth="1"/>
    <col min="3091" max="3091" width="49.453125" style="141" customWidth="1"/>
    <col min="3092" max="3092" width="43" style="141" customWidth="1"/>
    <col min="3093" max="3093" width="46.81640625" style="141" customWidth="1"/>
    <col min="3094" max="3094" width="58.453125" style="141" customWidth="1"/>
    <col min="3095" max="3098" width="18.7265625" style="141"/>
    <col min="3099" max="3099" width="0" style="141" hidden="1" customWidth="1"/>
    <col min="3100" max="3328" width="18.7265625" style="141"/>
    <col min="3329" max="3329" width="11.1796875" style="141" bestFit="1" customWidth="1"/>
    <col min="3330" max="3330" width="7.1796875" style="141" bestFit="1" customWidth="1"/>
    <col min="3331" max="3331" width="18.453125" style="141" bestFit="1" customWidth="1"/>
    <col min="3332" max="3332" width="14.81640625" style="141" bestFit="1" customWidth="1"/>
    <col min="3333" max="3333" width="27.54296875" style="141" bestFit="1" customWidth="1"/>
    <col min="3334" max="3334" width="31.54296875" style="141" customWidth="1"/>
    <col min="3335" max="3335" width="34.81640625" style="141" customWidth="1"/>
    <col min="3336" max="3336" width="20.1796875" style="141" customWidth="1"/>
    <col min="3337" max="3337" width="17.26953125" style="141" customWidth="1"/>
    <col min="3338" max="3338" width="9.81640625" style="141" customWidth="1"/>
    <col min="3339" max="3339" width="20.1796875" style="141" customWidth="1"/>
    <col min="3340" max="3340" width="18.54296875" style="141" customWidth="1"/>
    <col min="3341" max="3341" width="15.26953125" style="141" customWidth="1"/>
    <col min="3342" max="3342" width="16.453125" style="141" customWidth="1"/>
    <col min="3343" max="3343" width="48" style="141" customWidth="1"/>
    <col min="3344" max="3344" width="5.26953125" style="141" customWidth="1"/>
    <col min="3345" max="3345" width="15.81640625" style="141" customWidth="1"/>
    <col min="3346" max="3346" width="21.26953125" style="141" customWidth="1"/>
    <col min="3347" max="3347" width="49.453125" style="141" customWidth="1"/>
    <col min="3348" max="3348" width="43" style="141" customWidth="1"/>
    <col min="3349" max="3349" width="46.81640625" style="141" customWidth="1"/>
    <col min="3350" max="3350" width="58.453125" style="141" customWidth="1"/>
    <col min="3351" max="3354" width="18.7265625" style="141"/>
    <col min="3355" max="3355" width="0" style="141" hidden="1" customWidth="1"/>
    <col min="3356" max="3584" width="18.7265625" style="141"/>
    <col min="3585" max="3585" width="11.1796875" style="141" bestFit="1" customWidth="1"/>
    <col min="3586" max="3586" width="7.1796875" style="141" bestFit="1" customWidth="1"/>
    <col min="3587" max="3587" width="18.453125" style="141" bestFit="1" customWidth="1"/>
    <col min="3588" max="3588" width="14.81640625" style="141" bestFit="1" customWidth="1"/>
    <col min="3589" max="3589" width="27.54296875" style="141" bestFit="1" customWidth="1"/>
    <col min="3590" max="3590" width="31.54296875" style="141" customWidth="1"/>
    <col min="3591" max="3591" width="34.81640625" style="141" customWidth="1"/>
    <col min="3592" max="3592" width="20.1796875" style="141" customWidth="1"/>
    <col min="3593" max="3593" width="17.26953125" style="141" customWidth="1"/>
    <col min="3594" max="3594" width="9.81640625" style="141" customWidth="1"/>
    <col min="3595" max="3595" width="20.1796875" style="141" customWidth="1"/>
    <col min="3596" max="3596" width="18.54296875" style="141" customWidth="1"/>
    <col min="3597" max="3597" width="15.26953125" style="141" customWidth="1"/>
    <col min="3598" max="3598" width="16.453125" style="141" customWidth="1"/>
    <col min="3599" max="3599" width="48" style="141" customWidth="1"/>
    <col min="3600" max="3600" width="5.26953125" style="141" customWidth="1"/>
    <col min="3601" max="3601" width="15.81640625" style="141" customWidth="1"/>
    <col min="3602" max="3602" width="21.26953125" style="141" customWidth="1"/>
    <col min="3603" max="3603" width="49.453125" style="141" customWidth="1"/>
    <col min="3604" max="3604" width="43" style="141" customWidth="1"/>
    <col min="3605" max="3605" width="46.81640625" style="141" customWidth="1"/>
    <col min="3606" max="3606" width="58.453125" style="141" customWidth="1"/>
    <col min="3607" max="3610" width="18.7265625" style="141"/>
    <col min="3611" max="3611" width="0" style="141" hidden="1" customWidth="1"/>
    <col min="3612" max="3840" width="18.7265625" style="141"/>
    <col min="3841" max="3841" width="11.1796875" style="141" bestFit="1" customWidth="1"/>
    <col min="3842" max="3842" width="7.1796875" style="141" bestFit="1" customWidth="1"/>
    <col min="3843" max="3843" width="18.453125" style="141" bestFit="1" customWidth="1"/>
    <col min="3844" max="3844" width="14.81640625" style="141" bestFit="1" customWidth="1"/>
    <col min="3845" max="3845" width="27.54296875" style="141" bestFit="1" customWidth="1"/>
    <col min="3846" max="3846" width="31.54296875" style="141" customWidth="1"/>
    <col min="3847" max="3847" width="34.81640625" style="141" customWidth="1"/>
    <col min="3848" max="3848" width="20.1796875" style="141" customWidth="1"/>
    <col min="3849" max="3849" width="17.26953125" style="141" customWidth="1"/>
    <col min="3850" max="3850" width="9.81640625" style="141" customWidth="1"/>
    <col min="3851" max="3851" width="20.1796875" style="141" customWidth="1"/>
    <col min="3852" max="3852" width="18.54296875" style="141" customWidth="1"/>
    <col min="3853" max="3853" width="15.26953125" style="141" customWidth="1"/>
    <col min="3854" max="3854" width="16.453125" style="141" customWidth="1"/>
    <col min="3855" max="3855" width="48" style="141" customWidth="1"/>
    <col min="3856" max="3856" width="5.26953125" style="141" customWidth="1"/>
    <col min="3857" max="3857" width="15.81640625" style="141" customWidth="1"/>
    <col min="3858" max="3858" width="21.26953125" style="141" customWidth="1"/>
    <col min="3859" max="3859" width="49.453125" style="141" customWidth="1"/>
    <col min="3860" max="3860" width="43" style="141" customWidth="1"/>
    <col min="3861" max="3861" width="46.81640625" style="141" customWidth="1"/>
    <col min="3862" max="3862" width="58.453125" style="141" customWidth="1"/>
    <col min="3863" max="3866" width="18.7265625" style="141"/>
    <col min="3867" max="3867" width="0" style="141" hidden="1" customWidth="1"/>
    <col min="3868" max="4096" width="18.7265625" style="141"/>
    <col min="4097" max="4097" width="11.1796875" style="141" bestFit="1" customWidth="1"/>
    <col min="4098" max="4098" width="7.1796875" style="141" bestFit="1" customWidth="1"/>
    <col min="4099" max="4099" width="18.453125" style="141" bestFit="1" customWidth="1"/>
    <col min="4100" max="4100" width="14.81640625" style="141" bestFit="1" customWidth="1"/>
    <col min="4101" max="4101" width="27.54296875" style="141" bestFit="1" customWidth="1"/>
    <col min="4102" max="4102" width="31.54296875" style="141" customWidth="1"/>
    <col min="4103" max="4103" width="34.81640625" style="141" customWidth="1"/>
    <col min="4104" max="4104" width="20.1796875" style="141" customWidth="1"/>
    <col min="4105" max="4105" width="17.26953125" style="141" customWidth="1"/>
    <col min="4106" max="4106" width="9.81640625" style="141" customWidth="1"/>
    <col min="4107" max="4107" width="20.1796875" style="141" customWidth="1"/>
    <col min="4108" max="4108" width="18.54296875" style="141" customWidth="1"/>
    <col min="4109" max="4109" width="15.26953125" style="141" customWidth="1"/>
    <col min="4110" max="4110" width="16.453125" style="141" customWidth="1"/>
    <col min="4111" max="4111" width="48" style="141" customWidth="1"/>
    <col min="4112" max="4112" width="5.26953125" style="141" customWidth="1"/>
    <col min="4113" max="4113" width="15.81640625" style="141" customWidth="1"/>
    <col min="4114" max="4114" width="21.26953125" style="141" customWidth="1"/>
    <col min="4115" max="4115" width="49.453125" style="141" customWidth="1"/>
    <col min="4116" max="4116" width="43" style="141" customWidth="1"/>
    <col min="4117" max="4117" width="46.81640625" style="141" customWidth="1"/>
    <col min="4118" max="4118" width="58.453125" style="141" customWidth="1"/>
    <col min="4119" max="4122" width="18.7265625" style="141"/>
    <col min="4123" max="4123" width="0" style="141" hidden="1" customWidth="1"/>
    <col min="4124" max="4352" width="18.7265625" style="141"/>
    <col min="4353" max="4353" width="11.1796875" style="141" bestFit="1" customWidth="1"/>
    <col min="4354" max="4354" width="7.1796875" style="141" bestFit="1" customWidth="1"/>
    <col min="4355" max="4355" width="18.453125" style="141" bestFit="1" customWidth="1"/>
    <col min="4356" max="4356" width="14.81640625" style="141" bestFit="1" customWidth="1"/>
    <col min="4357" max="4357" width="27.54296875" style="141" bestFit="1" customWidth="1"/>
    <col min="4358" max="4358" width="31.54296875" style="141" customWidth="1"/>
    <col min="4359" max="4359" width="34.81640625" style="141" customWidth="1"/>
    <col min="4360" max="4360" width="20.1796875" style="141" customWidth="1"/>
    <col min="4361" max="4361" width="17.26953125" style="141" customWidth="1"/>
    <col min="4362" max="4362" width="9.81640625" style="141" customWidth="1"/>
    <col min="4363" max="4363" width="20.1796875" style="141" customWidth="1"/>
    <col min="4364" max="4364" width="18.54296875" style="141" customWidth="1"/>
    <col min="4365" max="4365" width="15.26953125" style="141" customWidth="1"/>
    <col min="4366" max="4366" width="16.453125" style="141" customWidth="1"/>
    <col min="4367" max="4367" width="48" style="141" customWidth="1"/>
    <col min="4368" max="4368" width="5.26953125" style="141" customWidth="1"/>
    <col min="4369" max="4369" width="15.81640625" style="141" customWidth="1"/>
    <col min="4370" max="4370" width="21.26953125" style="141" customWidth="1"/>
    <col min="4371" max="4371" width="49.453125" style="141" customWidth="1"/>
    <col min="4372" max="4372" width="43" style="141" customWidth="1"/>
    <col min="4373" max="4373" width="46.81640625" style="141" customWidth="1"/>
    <col min="4374" max="4374" width="58.453125" style="141" customWidth="1"/>
    <col min="4375" max="4378" width="18.7265625" style="141"/>
    <col min="4379" max="4379" width="0" style="141" hidden="1" customWidth="1"/>
    <col min="4380" max="4608" width="18.7265625" style="141"/>
    <col min="4609" max="4609" width="11.1796875" style="141" bestFit="1" customWidth="1"/>
    <col min="4610" max="4610" width="7.1796875" style="141" bestFit="1" customWidth="1"/>
    <col min="4611" max="4611" width="18.453125" style="141" bestFit="1" customWidth="1"/>
    <col min="4612" max="4612" width="14.81640625" style="141" bestFit="1" customWidth="1"/>
    <col min="4613" max="4613" width="27.54296875" style="141" bestFit="1" customWidth="1"/>
    <col min="4614" max="4614" width="31.54296875" style="141" customWidth="1"/>
    <col min="4615" max="4615" width="34.81640625" style="141" customWidth="1"/>
    <col min="4616" max="4616" width="20.1796875" style="141" customWidth="1"/>
    <col min="4617" max="4617" width="17.26953125" style="141" customWidth="1"/>
    <col min="4618" max="4618" width="9.81640625" style="141" customWidth="1"/>
    <col min="4619" max="4619" width="20.1796875" style="141" customWidth="1"/>
    <col min="4620" max="4620" width="18.54296875" style="141" customWidth="1"/>
    <col min="4621" max="4621" width="15.26953125" style="141" customWidth="1"/>
    <col min="4622" max="4622" width="16.453125" style="141" customWidth="1"/>
    <col min="4623" max="4623" width="48" style="141" customWidth="1"/>
    <col min="4624" max="4624" width="5.26953125" style="141" customWidth="1"/>
    <col min="4625" max="4625" width="15.81640625" style="141" customWidth="1"/>
    <col min="4626" max="4626" width="21.26953125" style="141" customWidth="1"/>
    <col min="4627" max="4627" width="49.453125" style="141" customWidth="1"/>
    <col min="4628" max="4628" width="43" style="141" customWidth="1"/>
    <col min="4629" max="4629" width="46.81640625" style="141" customWidth="1"/>
    <col min="4630" max="4630" width="58.453125" style="141" customWidth="1"/>
    <col min="4631" max="4634" width="18.7265625" style="141"/>
    <col min="4635" max="4635" width="0" style="141" hidden="1" customWidth="1"/>
    <col min="4636" max="4864" width="18.7265625" style="141"/>
    <col min="4865" max="4865" width="11.1796875" style="141" bestFit="1" customWidth="1"/>
    <col min="4866" max="4866" width="7.1796875" style="141" bestFit="1" customWidth="1"/>
    <col min="4867" max="4867" width="18.453125" style="141" bestFit="1" customWidth="1"/>
    <col min="4868" max="4868" width="14.81640625" style="141" bestFit="1" customWidth="1"/>
    <col min="4869" max="4869" width="27.54296875" style="141" bestFit="1" customWidth="1"/>
    <col min="4870" max="4870" width="31.54296875" style="141" customWidth="1"/>
    <col min="4871" max="4871" width="34.81640625" style="141" customWidth="1"/>
    <col min="4872" max="4872" width="20.1796875" style="141" customWidth="1"/>
    <col min="4873" max="4873" width="17.26953125" style="141" customWidth="1"/>
    <col min="4874" max="4874" width="9.81640625" style="141" customWidth="1"/>
    <col min="4875" max="4875" width="20.1796875" style="141" customWidth="1"/>
    <col min="4876" max="4876" width="18.54296875" style="141" customWidth="1"/>
    <col min="4877" max="4877" width="15.26953125" style="141" customWidth="1"/>
    <col min="4878" max="4878" width="16.453125" style="141" customWidth="1"/>
    <col min="4879" max="4879" width="48" style="141" customWidth="1"/>
    <col min="4880" max="4880" width="5.26953125" style="141" customWidth="1"/>
    <col min="4881" max="4881" width="15.81640625" style="141" customWidth="1"/>
    <col min="4882" max="4882" width="21.26953125" style="141" customWidth="1"/>
    <col min="4883" max="4883" width="49.453125" style="141" customWidth="1"/>
    <col min="4884" max="4884" width="43" style="141" customWidth="1"/>
    <col min="4885" max="4885" width="46.81640625" style="141" customWidth="1"/>
    <col min="4886" max="4886" width="58.453125" style="141" customWidth="1"/>
    <col min="4887" max="4890" width="18.7265625" style="141"/>
    <col min="4891" max="4891" width="0" style="141" hidden="1" customWidth="1"/>
    <col min="4892" max="5120" width="18.7265625" style="141"/>
    <col min="5121" max="5121" width="11.1796875" style="141" bestFit="1" customWidth="1"/>
    <col min="5122" max="5122" width="7.1796875" style="141" bestFit="1" customWidth="1"/>
    <col min="5123" max="5123" width="18.453125" style="141" bestFit="1" customWidth="1"/>
    <col min="5124" max="5124" width="14.81640625" style="141" bestFit="1" customWidth="1"/>
    <col min="5125" max="5125" width="27.54296875" style="141" bestFit="1" customWidth="1"/>
    <col min="5126" max="5126" width="31.54296875" style="141" customWidth="1"/>
    <col min="5127" max="5127" width="34.81640625" style="141" customWidth="1"/>
    <col min="5128" max="5128" width="20.1796875" style="141" customWidth="1"/>
    <col min="5129" max="5129" width="17.26953125" style="141" customWidth="1"/>
    <col min="5130" max="5130" width="9.81640625" style="141" customWidth="1"/>
    <col min="5131" max="5131" width="20.1796875" style="141" customWidth="1"/>
    <col min="5132" max="5132" width="18.54296875" style="141" customWidth="1"/>
    <col min="5133" max="5133" width="15.26953125" style="141" customWidth="1"/>
    <col min="5134" max="5134" width="16.453125" style="141" customWidth="1"/>
    <col min="5135" max="5135" width="48" style="141" customWidth="1"/>
    <col min="5136" max="5136" width="5.26953125" style="141" customWidth="1"/>
    <col min="5137" max="5137" width="15.81640625" style="141" customWidth="1"/>
    <col min="5138" max="5138" width="21.26953125" style="141" customWidth="1"/>
    <col min="5139" max="5139" width="49.453125" style="141" customWidth="1"/>
    <col min="5140" max="5140" width="43" style="141" customWidth="1"/>
    <col min="5141" max="5141" width="46.81640625" style="141" customWidth="1"/>
    <col min="5142" max="5142" width="58.453125" style="141" customWidth="1"/>
    <col min="5143" max="5146" width="18.7265625" style="141"/>
    <col min="5147" max="5147" width="0" style="141" hidden="1" customWidth="1"/>
    <col min="5148" max="5376" width="18.7265625" style="141"/>
    <col min="5377" max="5377" width="11.1796875" style="141" bestFit="1" customWidth="1"/>
    <col min="5378" max="5378" width="7.1796875" style="141" bestFit="1" customWidth="1"/>
    <col min="5379" max="5379" width="18.453125" style="141" bestFit="1" customWidth="1"/>
    <col min="5380" max="5380" width="14.81640625" style="141" bestFit="1" customWidth="1"/>
    <col min="5381" max="5381" width="27.54296875" style="141" bestFit="1" customWidth="1"/>
    <col min="5382" max="5382" width="31.54296875" style="141" customWidth="1"/>
    <col min="5383" max="5383" width="34.81640625" style="141" customWidth="1"/>
    <col min="5384" max="5384" width="20.1796875" style="141" customWidth="1"/>
    <col min="5385" max="5385" width="17.26953125" style="141" customWidth="1"/>
    <col min="5386" max="5386" width="9.81640625" style="141" customWidth="1"/>
    <col min="5387" max="5387" width="20.1796875" style="141" customWidth="1"/>
    <col min="5388" max="5388" width="18.54296875" style="141" customWidth="1"/>
    <col min="5389" max="5389" width="15.26953125" style="141" customWidth="1"/>
    <col min="5390" max="5390" width="16.453125" style="141" customWidth="1"/>
    <col min="5391" max="5391" width="48" style="141" customWidth="1"/>
    <col min="5392" max="5392" width="5.26953125" style="141" customWidth="1"/>
    <col min="5393" max="5393" width="15.81640625" style="141" customWidth="1"/>
    <col min="5394" max="5394" width="21.26953125" style="141" customWidth="1"/>
    <col min="5395" max="5395" width="49.453125" style="141" customWidth="1"/>
    <col min="5396" max="5396" width="43" style="141" customWidth="1"/>
    <col min="5397" max="5397" width="46.81640625" style="141" customWidth="1"/>
    <col min="5398" max="5398" width="58.453125" style="141" customWidth="1"/>
    <col min="5399" max="5402" width="18.7265625" style="141"/>
    <col min="5403" max="5403" width="0" style="141" hidden="1" customWidth="1"/>
    <col min="5404" max="5632" width="18.7265625" style="141"/>
    <col min="5633" max="5633" width="11.1796875" style="141" bestFit="1" customWidth="1"/>
    <col min="5634" max="5634" width="7.1796875" style="141" bestFit="1" customWidth="1"/>
    <col min="5635" max="5635" width="18.453125" style="141" bestFit="1" customWidth="1"/>
    <col min="5636" max="5636" width="14.81640625" style="141" bestFit="1" customWidth="1"/>
    <col min="5637" max="5637" width="27.54296875" style="141" bestFit="1" customWidth="1"/>
    <col min="5638" max="5638" width="31.54296875" style="141" customWidth="1"/>
    <col min="5639" max="5639" width="34.81640625" style="141" customWidth="1"/>
    <col min="5640" max="5640" width="20.1796875" style="141" customWidth="1"/>
    <col min="5641" max="5641" width="17.26953125" style="141" customWidth="1"/>
    <col min="5642" max="5642" width="9.81640625" style="141" customWidth="1"/>
    <col min="5643" max="5643" width="20.1796875" style="141" customWidth="1"/>
    <col min="5644" max="5644" width="18.54296875" style="141" customWidth="1"/>
    <col min="5645" max="5645" width="15.26953125" style="141" customWidth="1"/>
    <col min="5646" max="5646" width="16.453125" style="141" customWidth="1"/>
    <col min="5647" max="5647" width="48" style="141" customWidth="1"/>
    <col min="5648" max="5648" width="5.26953125" style="141" customWidth="1"/>
    <col min="5649" max="5649" width="15.81640625" style="141" customWidth="1"/>
    <col min="5650" max="5650" width="21.26953125" style="141" customWidth="1"/>
    <col min="5651" max="5651" width="49.453125" style="141" customWidth="1"/>
    <col min="5652" max="5652" width="43" style="141" customWidth="1"/>
    <col min="5653" max="5653" width="46.81640625" style="141" customWidth="1"/>
    <col min="5654" max="5654" width="58.453125" style="141" customWidth="1"/>
    <col min="5655" max="5658" width="18.7265625" style="141"/>
    <col min="5659" max="5659" width="0" style="141" hidden="1" customWidth="1"/>
    <col min="5660" max="5888" width="18.7265625" style="141"/>
    <col min="5889" max="5889" width="11.1796875" style="141" bestFit="1" customWidth="1"/>
    <col min="5890" max="5890" width="7.1796875" style="141" bestFit="1" customWidth="1"/>
    <col min="5891" max="5891" width="18.453125" style="141" bestFit="1" customWidth="1"/>
    <col min="5892" max="5892" width="14.81640625" style="141" bestFit="1" customWidth="1"/>
    <col min="5893" max="5893" width="27.54296875" style="141" bestFit="1" customWidth="1"/>
    <col min="5894" max="5894" width="31.54296875" style="141" customWidth="1"/>
    <col min="5895" max="5895" width="34.81640625" style="141" customWidth="1"/>
    <col min="5896" max="5896" width="20.1796875" style="141" customWidth="1"/>
    <col min="5897" max="5897" width="17.26953125" style="141" customWidth="1"/>
    <col min="5898" max="5898" width="9.81640625" style="141" customWidth="1"/>
    <col min="5899" max="5899" width="20.1796875" style="141" customWidth="1"/>
    <col min="5900" max="5900" width="18.54296875" style="141" customWidth="1"/>
    <col min="5901" max="5901" width="15.26953125" style="141" customWidth="1"/>
    <col min="5902" max="5902" width="16.453125" style="141" customWidth="1"/>
    <col min="5903" max="5903" width="48" style="141" customWidth="1"/>
    <col min="5904" max="5904" width="5.26953125" style="141" customWidth="1"/>
    <col min="5905" max="5905" width="15.81640625" style="141" customWidth="1"/>
    <col min="5906" max="5906" width="21.26953125" style="141" customWidth="1"/>
    <col min="5907" max="5907" width="49.453125" style="141" customWidth="1"/>
    <col min="5908" max="5908" width="43" style="141" customWidth="1"/>
    <col min="5909" max="5909" width="46.81640625" style="141" customWidth="1"/>
    <col min="5910" max="5910" width="58.453125" style="141" customWidth="1"/>
    <col min="5911" max="5914" width="18.7265625" style="141"/>
    <col min="5915" max="5915" width="0" style="141" hidden="1" customWidth="1"/>
    <col min="5916" max="6144" width="18.7265625" style="141"/>
    <col min="6145" max="6145" width="11.1796875" style="141" bestFit="1" customWidth="1"/>
    <col min="6146" max="6146" width="7.1796875" style="141" bestFit="1" customWidth="1"/>
    <col min="6147" max="6147" width="18.453125" style="141" bestFit="1" customWidth="1"/>
    <col min="6148" max="6148" width="14.81640625" style="141" bestFit="1" customWidth="1"/>
    <col min="6149" max="6149" width="27.54296875" style="141" bestFit="1" customWidth="1"/>
    <col min="6150" max="6150" width="31.54296875" style="141" customWidth="1"/>
    <col min="6151" max="6151" width="34.81640625" style="141" customWidth="1"/>
    <col min="6152" max="6152" width="20.1796875" style="141" customWidth="1"/>
    <col min="6153" max="6153" width="17.26953125" style="141" customWidth="1"/>
    <col min="6154" max="6154" width="9.81640625" style="141" customWidth="1"/>
    <col min="6155" max="6155" width="20.1796875" style="141" customWidth="1"/>
    <col min="6156" max="6156" width="18.54296875" style="141" customWidth="1"/>
    <col min="6157" max="6157" width="15.26953125" style="141" customWidth="1"/>
    <col min="6158" max="6158" width="16.453125" style="141" customWidth="1"/>
    <col min="6159" max="6159" width="48" style="141" customWidth="1"/>
    <col min="6160" max="6160" width="5.26953125" style="141" customWidth="1"/>
    <col min="6161" max="6161" width="15.81640625" style="141" customWidth="1"/>
    <col min="6162" max="6162" width="21.26953125" style="141" customWidth="1"/>
    <col min="6163" max="6163" width="49.453125" style="141" customWidth="1"/>
    <col min="6164" max="6164" width="43" style="141" customWidth="1"/>
    <col min="6165" max="6165" width="46.81640625" style="141" customWidth="1"/>
    <col min="6166" max="6166" width="58.453125" style="141" customWidth="1"/>
    <col min="6167" max="6170" width="18.7265625" style="141"/>
    <col min="6171" max="6171" width="0" style="141" hidden="1" customWidth="1"/>
    <col min="6172" max="6400" width="18.7265625" style="141"/>
    <col min="6401" max="6401" width="11.1796875" style="141" bestFit="1" customWidth="1"/>
    <col min="6402" max="6402" width="7.1796875" style="141" bestFit="1" customWidth="1"/>
    <col min="6403" max="6403" width="18.453125" style="141" bestFit="1" customWidth="1"/>
    <col min="6404" max="6404" width="14.81640625" style="141" bestFit="1" customWidth="1"/>
    <col min="6405" max="6405" width="27.54296875" style="141" bestFit="1" customWidth="1"/>
    <col min="6406" max="6406" width="31.54296875" style="141" customWidth="1"/>
    <col min="6407" max="6407" width="34.81640625" style="141" customWidth="1"/>
    <col min="6408" max="6408" width="20.1796875" style="141" customWidth="1"/>
    <col min="6409" max="6409" width="17.26953125" style="141" customWidth="1"/>
    <col min="6410" max="6410" width="9.81640625" style="141" customWidth="1"/>
    <col min="6411" max="6411" width="20.1796875" style="141" customWidth="1"/>
    <col min="6412" max="6412" width="18.54296875" style="141" customWidth="1"/>
    <col min="6413" max="6413" width="15.26953125" style="141" customWidth="1"/>
    <col min="6414" max="6414" width="16.453125" style="141" customWidth="1"/>
    <col min="6415" max="6415" width="48" style="141" customWidth="1"/>
    <col min="6416" max="6416" width="5.26953125" style="141" customWidth="1"/>
    <col min="6417" max="6417" width="15.81640625" style="141" customWidth="1"/>
    <col min="6418" max="6418" width="21.26953125" style="141" customWidth="1"/>
    <col min="6419" max="6419" width="49.453125" style="141" customWidth="1"/>
    <col min="6420" max="6420" width="43" style="141" customWidth="1"/>
    <col min="6421" max="6421" width="46.81640625" style="141" customWidth="1"/>
    <col min="6422" max="6422" width="58.453125" style="141" customWidth="1"/>
    <col min="6423" max="6426" width="18.7265625" style="141"/>
    <col min="6427" max="6427" width="0" style="141" hidden="1" customWidth="1"/>
    <col min="6428" max="6656" width="18.7265625" style="141"/>
    <col min="6657" max="6657" width="11.1796875" style="141" bestFit="1" customWidth="1"/>
    <col min="6658" max="6658" width="7.1796875" style="141" bestFit="1" customWidth="1"/>
    <col min="6659" max="6659" width="18.453125" style="141" bestFit="1" customWidth="1"/>
    <col min="6660" max="6660" width="14.81640625" style="141" bestFit="1" customWidth="1"/>
    <col min="6661" max="6661" width="27.54296875" style="141" bestFit="1" customWidth="1"/>
    <col min="6662" max="6662" width="31.54296875" style="141" customWidth="1"/>
    <col min="6663" max="6663" width="34.81640625" style="141" customWidth="1"/>
    <col min="6664" max="6664" width="20.1796875" style="141" customWidth="1"/>
    <col min="6665" max="6665" width="17.26953125" style="141" customWidth="1"/>
    <col min="6666" max="6666" width="9.81640625" style="141" customWidth="1"/>
    <col min="6667" max="6667" width="20.1796875" style="141" customWidth="1"/>
    <col min="6668" max="6668" width="18.54296875" style="141" customWidth="1"/>
    <col min="6669" max="6669" width="15.26953125" style="141" customWidth="1"/>
    <col min="6670" max="6670" width="16.453125" style="141" customWidth="1"/>
    <col min="6671" max="6671" width="48" style="141" customWidth="1"/>
    <col min="6672" max="6672" width="5.26953125" style="141" customWidth="1"/>
    <col min="6673" max="6673" width="15.81640625" style="141" customWidth="1"/>
    <col min="6674" max="6674" width="21.26953125" style="141" customWidth="1"/>
    <col min="6675" max="6675" width="49.453125" style="141" customWidth="1"/>
    <col min="6676" max="6676" width="43" style="141" customWidth="1"/>
    <col min="6677" max="6677" width="46.81640625" style="141" customWidth="1"/>
    <col min="6678" max="6678" width="58.453125" style="141" customWidth="1"/>
    <col min="6679" max="6682" width="18.7265625" style="141"/>
    <col min="6683" max="6683" width="0" style="141" hidden="1" customWidth="1"/>
    <col min="6684" max="6912" width="18.7265625" style="141"/>
    <col min="6913" max="6913" width="11.1796875" style="141" bestFit="1" customWidth="1"/>
    <col min="6914" max="6914" width="7.1796875" style="141" bestFit="1" customWidth="1"/>
    <col min="6915" max="6915" width="18.453125" style="141" bestFit="1" customWidth="1"/>
    <col min="6916" max="6916" width="14.81640625" style="141" bestFit="1" customWidth="1"/>
    <col min="6917" max="6917" width="27.54296875" style="141" bestFit="1" customWidth="1"/>
    <col min="6918" max="6918" width="31.54296875" style="141" customWidth="1"/>
    <col min="6919" max="6919" width="34.81640625" style="141" customWidth="1"/>
    <col min="6920" max="6920" width="20.1796875" style="141" customWidth="1"/>
    <col min="6921" max="6921" width="17.26953125" style="141" customWidth="1"/>
    <col min="6922" max="6922" width="9.81640625" style="141" customWidth="1"/>
    <col min="6923" max="6923" width="20.1796875" style="141" customWidth="1"/>
    <col min="6924" max="6924" width="18.54296875" style="141" customWidth="1"/>
    <col min="6925" max="6925" width="15.26953125" style="141" customWidth="1"/>
    <col min="6926" max="6926" width="16.453125" style="141" customWidth="1"/>
    <col min="6927" max="6927" width="48" style="141" customWidth="1"/>
    <col min="6928" max="6928" width="5.26953125" style="141" customWidth="1"/>
    <col min="6929" max="6929" width="15.81640625" style="141" customWidth="1"/>
    <col min="6930" max="6930" width="21.26953125" style="141" customWidth="1"/>
    <col min="6931" max="6931" width="49.453125" style="141" customWidth="1"/>
    <col min="6932" max="6932" width="43" style="141" customWidth="1"/>
    <col min="6933" max="6933" width="46.81640625" style="141" customWidth="1"/>
    <col min="6934" max="6934" width="58.453125" style="141" customWidth="1"/>
    <col min="6935" max="6938" width="18.7265625" style="141"/>
    <col min="6939" max="6939" width="0" style="141" hidden="1" customWidth="1"/>
    <col min="6940" max="7168" width="18.7265625" style="141"/>
    <col min="7169" max="7169" width="11.1796875" style="141" bestFit="1" customWidth="1"/>
    <col min="7170" max="7170" width="7.1796875" style="141" bestFit="1" customWidth="1"/>
    <col min="7171" max="7171" width="18.453125" style="141" bestFit="1" customWidth="1"/>
    <col min="7172" max="7172" width="14.81640625" style="141" bestFit="1" customWidth="1"/>
    <col min="7173" max="7173" width="27.54296875" style="141" bestFit="1" customWidth="1"/>
    <col min="7174" max="7174" width="31.54296875" style="141" customWidth="1"/>
    <col min="7175" max="7175" width="34.81640625" style="141" customWidth="1"/>
    <col min="7176" max="7176" width="20.1796875" style="141" customWidth="1"/>
    <col min="7177" max="7177" width="17.26953125" style="141" customWidth="1"/>
    <col min="7178" max="7178" width="9.81640625" style="141" customWidth="1"/>
    <col min="7179" max="7179" width="20.1796875" style="141" customWidth="1"/>
    <col min="7180" max="7180" width="18.54296875" style="141" customWidth="1"/>
    <col min="7181" max="7181" width="15.26953125" style="141" customWidth="1"/>
    <col min="7182" max="7182" width="16.453125" style="141" customWidth="1"/>
    <col min="7183" max="7183" width="48" style="141" customWidth="1"/>
    <col min="7184" max="7184" width="5.26953125" style="141" customWidth="1"/>
    <col min="7185" max="7185" width="15.81640625" style="141" customWidth="1"/>
    <col min="7186" max="7186" width="21.26953125" style="141" customWidth="1"/>
    <col min="7187" max="7187" width="49.453125" style="141" customWidth="1"/>
    <col min="7188" max="7188" width="43" style="141" customWidth="1"/>
    <col min="7189" max="7189" width="46.81640625" style="141" customWidth="1"/>
    <col min="7190" max="7190" width="58.453125" style="141" customWidth="1"/>
    <col min="7191" max="7194" width="18.7265625" style="141"/>
    <col min="7195" max="7195" width="0" style="141" hidden="1" customWidth="1"/>
    <col min="7196" max="7424" width="18.7265625" style="141"/>
    <col min="7425" max="7425" width="11.1796875" style="141" bestFit="1" customWidth="1"/>
    <col min="7426" max="7426" width="7.1796875" style="141" bestFit="1" customWidth="1"/>
    <col min="7427" max="7427" width="18.453125" style="141" bestFit="1" customWidth="1"/>
    <col min="7428" max="7428" width="14.81640625" style="141" bestFit="1" customWidth="1"/>
    <col min="7429" max="7429" width="27.54296875" style="141" bestFit="1" customWidth="1"/>
    <col min="7430" max="7430" width="31.54296875" style="141" customWidth="1"/>
    <col min="7431" max="7431" width="34.81640625" style="141" customWidth="1"/>
    <col min="7432" max="7432" width="20.1796875" style="141" customWidth="1"/>
    <col min="7433" max="7433" width="17.26953125" style="141" customWidth="1"/>
    <col min="7434" max="7434" width="9.81640625" style="141" customWidth="1"/>
    <col min="7435" max="7435" width="20.1796875" style="141" customWidth="1"/>
    <col min="7436" max="7436" width="18.54296875" style="141" customWidth="1"/>
    <col min="7437" max="7437" width="15.26953125" style="141" customWidth="1"/>
    <col min="7438" max="7438" width="16.453125" style="141" customWidth="1"/>
    <col min="7439" max="7439" width="48" style="141" customWidth="1"/>
    <col min="7440" max="7440" width="5.26953125" style="141" customWidth="1"/>
    <col min="7441" max="7441" width="15.81640625" style="141" customWidth="1"/>
    <col min="7442" max="7442" width="21.26953125" style="141" customWidth="1"/>
    <col min="7443" max="7443" width="49.453125" style="141" customWidth="1"/>
    <col min="7444" max="7444" width="43" style="141" customWidth="1"/>
    <col min="7445" max="7445" width="46.81640625" style="141" customWidth="1"/>
    <col min="7446" max="7446" width="58.453125" style="141" customWidth="1"/>
    <col min="7447" max="7450" width="18.7265625" style="141"/>
    <col min="7451" max="7451" width="0" style="141" hidden="1" customWidth="1"/>
    <col min="7452" max="7680" width="18.7265625" style="141"/>
    <col min="7681" max="7681" width="11.1796875" style="141" bestFit="1" customWidth="1"/>
    <col min="7682" max="7682" width="7.1796875" style="141" bestFit="1" customWidth="1"/>
    <col min="7683" max="7683" width="18.453125" style="141" bestFit="1" customWidth="1"/>
    <col min="7684" max="7684" width="14.81640625" style="141" bestFit="1" customWidth="1"/>
    <col min="7685" max="7685" width="27.54296875" style="141" bestFit="1" customWidth="1"/>
    <col min="7686" max="7686" width="31.54296875" style="141" customWidth="1"/>
    <col min="7687" max="7687" width="34.81640625" style="141" customWidth="1"/>
    <col min="7688" max="7688" width="20.1796875" style="141" customWidth="1"/>
    <col min="7689" max="7689" width="17.26953125" style="141" customWidth="1"/>
    <col min="7690" max="7690" width="9.81640625" style="141" customWidth="1"/>
    <col min="7691" max="7691" width="20.1796875" style="141" customWidth="1"/>
    <col min="7692" max="7692" width="18.54296875" style="141" customWidth="1"/>
    <col min="7693" max="7693" width="15.26953125" style="141" customWidth="1"/>
    <col min="7694" max="7694" width="16.453125" style="141" customWidth="1"/>
    <col min="7695" max="7695" width="48" style="141" customWidth="1"/>
    <col min="7696" max="7696" width="5.26953125" style="141" customWidth="1"/>
    <col min="7697" max="7697" width="15.81640625" style="141" customWidth="1"/>
    <col min="7698" max="7698" width="21.26953125" style="141" customWidth="1"/>
    <col min="7699" max="7699" width="49.453125" style="141" customWidth="1"/>
    <col min="7700" max="7700" width="43" style="141" customWidth="1"/>
    <col min="7701" max="7701" width="46.81640625" style="141" customWidth="1"/>
    <col min="7702" max="7702" width="58.453125" style="141" customWidth="1"/>
    <col min="7703" max="7706" width="18.7265625" style="141"/>
    <col min="7707" max="7707" width="0" style="141" hidden="1" customWidth="1"/>
    <col min="7708" max="7936" width="18.7265625" style="141"/>
    <col min="7937" max="7937" width="11.1796875" style="141" bestFit="1" customWidth="1"/>
    <col min="7938" max="7938" width="7.1796875" style="141" bestFit="1" customWidth="1"/>
    <col min="7939" max="7939" width="18.453125" style="141" bestFit="1" customWidth="1"/>
    <col min="7940" max="7940" width="14.81640625" style="141" bestFit="1" customWidth="1"/>
    <col min="7941" max="7941" width="27.54296875" style="141" bestFit="1" customWidth="1"/>
    <col min="7942" max="7942" width="31.54296875" style="141" customWidth="1"/>
    <col min="7943" max="7943" width="34.81640625" style="141" customWidth="1"/>
    <col min="7944" max="7944" width="20.1796875" style="141" customWidth="1"/>
    <col min="7945" max="7945" width="17.26953125" style="141" customWidth="1"/>
    <col min="7946" max="7946" width="9.81640625" style="141" customWidth="1"/>
    <col min="7947" max="7947" width="20.1796875" style="141" customWidth="1"/>
    <col min="7948" max="7948" width="18.54296875" style="141" customWidth="1"/>
    <col min="7949" max="7949" width="15.26953125" style="141" customWidth="1"/>
    <col min="7950" max="7950" width="16.453125" style="141" customWidth="1"/>
    <col min="7951" max="7951" width="48" style="141" customWidth="1"/>
    <col min="7952" max="7952" width="5.26953125" style="141" customWidth="1"/>
    <col min="7953" max="7953" width="15.81640625" style="141" customWidth="1"/>
    <col min="7954" max="7954" width="21.26953125" style="141" customWidth="1"/>
    <col min="7955" max="7955" width="49.453125" style="141" customWidth="1"/>
    <col min="7956" max="7956" width="43" style="141" customWidth="1"/>
    <col min="7957" max="7957" width="46.81640625" style="141" customWidth="1"/>
    <col min="7958" max="7958" width="58.453125" style="141" customWidth="1"/>
    <col min="7959" max="7962" width="18.7265625" style="141"/>
    <col min="7963" max="7963" width="0" style="141" hidden="1" customWidth="1"/>
    <col min="7964" max="8192" width="18.7265625" style="141"/>
    <col min="8193" max="8193" width="11.1796875" style="141" bestFit="1" customWidth="1"/>
    <col min="8194" max="8194" width="7.1796875" style="141" bestFit="1" customWidth="1"/>
    <col min="8195" max="8195" width="18.453125" style="141" bestFit="1" customWidth="1"/>
    <col min="8196" max="8196" width="14.81640625" style="141" bestFit="1" customWidth="1"/>
    <col min="8197" max="8197" width="27.54296875" style="141" bestFit="1" customWidth="1"/>
    <col min="8198" max="8198" width="31.54296875" style="141" customWidth="1"/>
    <col min="8199" max="8199" width="34.81640625" style="141" customWidth="1"/>
    <col min="8200" max="8200" width="20.1796875" style="141" customWidth="1"/>
    <col min="8201" max="8201" width="17.26953125" style="141" customWidth="1"/>
    <col min="8202" max="8202" width="9.81640625" style="141" customWidth="1"/>
    <col min="8203" max="8203" width="20.1796875" style="141" customWidth="1"/>
    <col min="8204" max="8204" width="18.54296875" style="141" customWidth="1"/>
    <col min="8205" max="8205" width="15.26953125" style="141" customWidth="1"/>
    <col min="8206" max="8206" width="16.453125" style="141" customWidth="1"/>
    <col min="8207" max="8207" width="48" style="141" customWidth="1"/>
    <col min="8208" max="8208" width="5.26953125" style="141" customWidth="1"/>
    <col min="8209" max="8209" width="15.81640625" style="141" customWidth="1"/>
    <col min="8210" max="8210" width="21.26953125" style="141" customWidth="1"/>
    <col min="8211" max="8211" width="49.453125" style="141" customWidth="1"/>
    <col min="8212" max="8212" width="43" style="141" customWidth="1"/>
    <col min="8213" max="8213" width="46.81640625" style="141" customWidth="1"/>
    <col min="8214" max="8214" width="58.453125" style="141" customWidth="1"/>
    <col min="8215" max="8218" width="18.7265625" style="141"/>
    <col min="8219" max="8219" width="0" style="141" hidden="1" customWidth="1"/>
    <col min="8220" max="8448" width="18.7265625" style="141"/>
    <col min="8449" max="8449" width="11.1796875" style="141" bestFit="1" customWidth="1"/>
    <col min="8450" max="8450" width="7.1796875" style="141" bestFit="1" customWidth="1"/>
    <col min="8451" max="8451" width="18.453125" style="141" bestFit="1" customWidth="1"/>
    <col min="8452" max="8452" width="14.81640625" style="141" bestFit="1" customWidth="1"/>
    <col min="8453" max="8453" width="27.54296875" style="141" bestFit="1" customWidth="1"/>
    <col min="8454" max="8454" width="31.54296875" style="141" customWidth="1"/>
    <col min="8455" max="8455" width="34.81640625" style="141" customWidth="1"/>
    <col min="8456" max="8456" width="20.1796875" style="141" customWidth="1"/>
    <col min="8457" max="8457" width="17.26953125" style="141" customWidth="1"/>
    <col min="8458" max="8458" width="9.81640625" style="141" customWidth="1"/>
    <col min="8459" max="8459" width="20.1796875" style="141" customWidth="1"/>
    <col min="8460" max="8460" width="18.54296875" style="141" customWidth="1"/>
    <col min="8461" max="8461" width="15.26953125" style="141" customWidth="1"/>
    <col min="8462" max="8462" width="16.453125" style="141" customWidth="1"/>
    <col min="8463" max="8463" width="48" style="141" customWidth="1"/>
    <col min="8464" max="8464" width="5.26953125" style="141" customWidth="1"/>
    <col min="8465" max="8465" width="15.81640625" style="141" customWidth="1"/>
    <col min="8466" max="8466" width="21.26953125" style="141" customWidth="1"/>
    <col min="8467" max="8467" width="49.453125" style="141" customWidth="1"/>
    <col min="8468" max="8468" width="43" style="141" customWidth="1"/>
    <col min="8469" max="8469" width="46.81640625" style="141" customWidth="1"/>
    <col min="8470" max="8470" width="58.453125" style="141" customWidth="1"/>
    <col min="8471" max="8474" width="18.7265625" style="141"/>
    <col min="8475" max="8475" width="0" style="141" hidden="1" customWidth="1"/>
    <col min="8476" max="8704" width="18.7265625" style="141"/>
    <col min="8705" max="8705" width="11.1796875" style="141" bestFit="1" customWidth="1"/>
    <col min="8706" max="8706" width="7.1796875" style="141" bestFit="1" customWidth="1"/>
    <col min="8707" max="8707" width="18.453125" style="141" bestFit="1" customWidth="1"/>
    <col min="8708" max="8708" width="14.81640625" style="141" bestFit="1" customWidth="1"/>
    <col min="8709" max="8709" width="27.54296875" style="141" bestFit="1" customWidth="1"/>
    <col min="8710" max="8710" width="31.54296875" style="141" customWidth="1"/>
    <col min="8711" max="8711" width="34.81640625" style="141" customWidth="1"/>
    <col min="8712" max="8712" width="20.1796875" style="141" customWidth="1"/>
    <col min="8713" max="8713" width="17.26953125" style="141" customWidth="1"/>
    <col min="8714" max="8714" width="9.81640625" style="141" customWidth="1"/>
    <col min="8715" max="8715" width="20.1796875" style="141" customWidth="1"/>
    <col min="8716" max="8716" width="18.54296875" style="141" customWidth="1"/>
    <col min="8717" max="8717" width="15.26953125" style="141" customWidth="1"/>
    <col min="8718" max="8718" width="16.453125" style="141" customWidth="1"/>
    <col min="8719" max="8719" width="48" style="141" customWidth="1"/>
    <col min="8720" max="8720" width="5.26953125" style="141" customWidth="1"/>
    <col min="8721" max="8721" width="15.81640625" style="141" customWidth="1"/>
    <col min="8722" max="8722" width="21.26953125" style="141" customWidth="1"/>
    <col min="8723" max="8723" width="49.453125" style="141" customWidth="1"/>
    <col min="8724" max="8724" width="43" style="141" customWidth="1"/>
    <col min="8725" max="8725" width="46.81640625" style="141" customWidth="1"/>
    <col min="8726" max="8726" width="58.453125" style="141" customWidth="1"/>
    <col min="8727" max="8730" width="18.7265625" style="141"/>
    <col min="8731" max="8731" width="0" style="141" hidden="1" customWidth="1"/>
    <col min="8732" max="8960" width="18.7265625" style="141"/>
    <col min="8961" max="8961" width="11.1796875" style="141" bestFit="1" customWidth="1"/>
    <col min="8962" max="8962" width="7.1796875" style="141" bestFit="1" customWidth="1"/>
    <col min="8963" max="8963" width="18.453125" style="141" bestFit="1" customWidth="1"/>
    <col min="8964" max="8964" width="14.81640625" style="141" bestFit="1" customWidth="1"/>
    <col min="8965" max="8965" width="27.54296875" style="141" bestFit="1" customWidth="1"/>
    <col min="8966" max="8966" width="31.54296875" style="141" customWidth="1"/>
    <col min="8967" max="8967" width="34.81640625" style="141" customWidth="1"/>
    <col min="8968" max="8968" width="20.1796875" style="141" customWidth="1"/>
    <col min="8969" max="8969" width="17.26953125" style="141" customWidth="1"/>
    <col min="8970" max="8970" width="9.81640625" style="141" customWidth="1"/>
    <col min="8971" max="8971" width="20.1796875" style="141" customWidth="1"/>
    <col min="8972" max="8972" width="18.54296875" style="141" customWidth="1"/>
    <col min="8973" max="8973" width="15.26953125" style="141" customWidth="1"/>
    <col min="8974" max="8974" width="16.453125" style="141" customWidth="1"/>
    <col min="8975" max="8975" width="48" style="141" customWidth="1"/>
    <col min="8976" max="8976" width="5.26953125" style="141" customWidth="1"/>
    <col min="8977" max="8977" width="15.81640625" style="141" customWidth="1"/>
    <col min="8978" max="8978" width="21.26953125" style="141" customWidth="1"/>
    <col min="8979" max="8979" width="49.453125" style="141" customWidth="1"/>
    <col min="8980" max="8980" width="43" style="141" customWidth="1"/>
    <col min="8981" max="8981" width="46.81640625" style="141" customWidth="1"/>
    <col min="8982" max="8982" width="58.453125" style="141" customWidth="1"/>
    <col min="8983" max="8986" width="18.7265625" style="141"/>
    <col min="8987" max="8987" width="0" style="141" hidden="1" customWidth="1"/>
    <col min="8988" max="9216" width="18.7265625" style="141"/>
    <col min="9217" max="9217" width="11.1796875" style="141" bestFit="1" customWidth="1"/>
    <col min="9218" max="9218" width="7.1796875" style="141" bestFit="1" customWidth="1"/>
    <col min="9219" max="9219" width="18.453125" style="141" bestFit="1" customWidth="1"/>
    <col min="9220" max="9220" width="14.81640625" style="141" bestFit="1" customWidth="1"/>
    <col min="9221" max="9221" width="27.54296875" style="141" bestFit="1" customWidth="1"/>
    <col min="9222" max="9222" width="31.54296875" style="141" customWidth="1"/>
    <col min="9223" max="9223" width="34.81640625" style="141" customWidth="1"/>
    <col min="9224" max="9224" width="20.1796875" style="141" customWidth="1"/>
    <col min="9225" max="9225" width="17.26953125" style="141" customWidth="1"/>
    <col min="9226" max="9226" width="9.81640625" style="141" customWidth="1"/>
    <col min="9227" max="9227" width="20.1796875" style="141" customWidth="1"/>
    <col min="9228" max="9228" width="18.54296875" style="141" customWidth="1"/>
    <col min="9229" max="9229" width="15.26953125" style="141" customWidth="1"/>
    <col min="9230" max="9230" width="16.453125" style="141" customWidth="1"/>
    <col min="9231" max="9231" width="48" style="141" customWidth="1"/>
    <col min="9232" max="9232" width="5.26953125" style="141" customWidth="1"/>
    <col min="9233" max="9233" width="15.81640625" style="141" customWidth="1"/>
    <col min="9234" max="9234" width="21.26953125" style="141" customWidth="1"/>
    <col min="9235" max="9235" width="49.453125" style="141" customWidth="1"/>
    <col min="9236" max="9236" width="43" style="141" customWidth="1"/>
    <col min="9237" max="9237" width="46.81640625" style="141" customWidth="1"/>
    <col min="9238" max="9238" width="58.453125" style="141" customWidth="1"/>
    <col min="9239" max="9242" width="18.7265625" style="141"/>
    <col min="9243" max="9243" width="0" style="141" hidden="1" customWidth="1"/>
    <col min="9244" max="9472" width="18.7265625" style="141"/>
    <col min="9473" max="9473" width="11.1796875" style="141" bestFit="1" customWidth="1"/>
    <col min="9474" max="9474" width="7.1796875" style="141" bestFit="1" customWidth="1"/>
    <col min="9475" max="9475" width="18.453125" style="141" bestFit="1" customWidth="1"/>
    <col min="9476" max="9476" width="14.81640625" style="141" bestFit="1" customWidth="1"/>
    <col min="9477" max="9477" width="27.54296875" style="141" bestFit="1" customWidth="1"/>
    <col min="9478" max="9478" width="31.54296875" style="141" customWidth="1"/>
    <col min="9479" max="9479" width="34.81640625" style="141" customWidth="1"/>
    <col min="9480" max="9480" width="20.1796875" style="141" customWidth="1"/>
    <col min="9481" max="9481" width="17.26953125" style="141" customWidth="1"/>
    <col min="9482" max="9482" width="9.81640625" style="141" customWidth="1"/>
    <col min="9483" max="9483" width="20.1796875" style="141" customWidth="1"/>
    <col min="9484" max="9484" width="18.54296875" style="141" customWidth="1"/>
    <col min="9485" max="9485" width="15.26953125" style="141" customWidth="1"/>
    <col min="9486" max="9486" width="16.453125" style="141" customWidth="1"/>
    <col min="9487" max="9487" width="48" style="141" customWidth="1"/>
    <col min="9488" max="9488" width="5.26953125" style="141" customWidth="1"/>
    <col min="9489" max="9489" width="15.81640625" style="141" customWidth="1"/>
    <col min="9490" max="9490" width="21.26953125" style="141" customWidth="1"/>
    <col min="9491" max="9491" width="49.453125" style="141" customWidth="1"/>
    <col min="9492" max="9492" width="43" style="141" customWidth="1"/>
    <col min="9493" max="9493" width="46.81640625" style="141" customWidth="1"/>
    <col min="9494" max="9494" width="58.453125" style="141" customWidth="1"/>
    <col min="9495" max="9498" width="18.7265625" style="141"/>
    <col min="9499" max="9499" width="0" style="141" hidden="1" customWidth="1"/>
    <col min="9500" max="9728" width="18.7265625" style="141"/>
    <col min="9729" max="9729" width="11.1796875" style="141" bestFit="1" customWidth="1"/>
    <col min="9730" max="9730" width="7.1796875" style="141" bestFit="1" customWidth="1"/>
    <col min="9731" max="9731" width="18.453125" style="141" bestFit="1" customWidth="1"/>
    <col min="9732" max="9732" width="14.81640625" style="141" bestFit="1" customWidth="1"/>
    <col min="9733" max="9733" width="27.54296875" style="141" bestFit="1" customWidth="1"/>
    <col min="9734" max="9734" width="31.54296875" style="141" customWidth="1"/>
    <col min="9735" max="9735" width="34.81640625" style="141" customWidth="1"/>
    <col min="9736" max="9736" width="20.1796875" style="141" customWidth="1"/>
    <col min="9737" max="9737" width="17.26953125" style="141" customWidth="1"/>
    <col min="9738" max="9738" width="9.81640625" style="141" customWidth="1"/>
    <col min="9739" max="9739" width="20.1796875" style="141" customWidth="1"/>
    <col min="9740" max="9740" width="18.54296875" style="141" customWidth="1"/>
    <col min="9741" max="9741" width="15.26953125" style="141" customWidth="1"/>
    <col min="9742" max="9742" width="16.453125" style="141" customWidth="1"/>
    <col min="9743" max="9743" width="48" style="141" customWidth="1"/>
    <col min="9744" max="9744" width="5.26953125" style="141" customWidth="1"/>
    <col min="9745" max="9745" width="15.81640625" style="141" customWidth="1"/>
    <col min="9746" max="9746" width="21.26953125" style="141" customWidth="1"/>
    <col min="9747" max="9747" width="49.453125" style="141" customWidth="1"/>
    <col min="9748" max="9748" width="43" style="141" customWidth="1"/>
    <col min="9749" max="9749" width="46.81640625" style="141" customWidth="1"/>
    <col min="9750" max="9750" width="58.453125" style="141" customWidth="1"/>
    <col min="9751" max="9754" width="18.7265625" style="141"/>
    <col min="9755" max="9755" width="0" style="141" hidden="1" customWidth="1"/>
    <col min="9756" max="9984" width="18.7265625" style="141"/>
    <col min="9985" max="9985" width="11.1796875" style="141" bestFit="1" customWidth="1"/>
    <col min="9986" max="9986" width="7.1796875" style="141" bestFit="1" customWidth="1"/>
    <col min="9987" max="9987" width="18.453125" style="141" bestFit="1" customWidth="1"/>
    <col min="9988" max="9988" width="14.81640625" style="141" bestFit="1" customWidth="1"/>
    <col min="9989" max="9989" width="27.54296875" style="141" bestFit="1" customWidth="1"/>
    <col min="9990" max="9990" width="31.54296875" style="141" customWidth="1"/>
    <col min="9991" max="9991" width="34.81640625" style="141" customWidth="1"/>
    <col min="9992" max="9992" width="20.1796875" style="141" customWidth="1"/>
    <col min="9993" max="9993" width="17.26953125" style="141" customWidth="1"/>
    <col min="9994" max="9994" width="9.81640625" style="141" customWidth="1"/>
    <col min="9995" max="9995" width="20.1796875" style="141" customWidth="1"/>
    <col min="9996" max="9996" width="18.54296875" style="141" customWidth="1"/>
    <col min="9997" max="9997" width="15.26953125" style="141" customWidth="1"/>
    <col min="9998" max="9998" width="16.453125" style="141" customWidth="1"/>
    <col min="9999" max="9999" width="48" style="141" customWidth="1"/>
    <col min="10000" max="10000" width="5.26953125" style="141" customWidth="1"/>
    <col min="10001" max="10001" width="15.81640625" style="141" customWidth="1"/>
    <col min="10002" max="10002" width="21.26953125" style="141" customWidth="1"/>
    <col min="10003" max="10003" width="49.453125" style="141" customWidth="1"/>
    <col min="10004" max="10004" width="43" style="141" customWidth="1"/>
    <col min="10005" max="10005" width="46.81640625" style="141" customWidth="1"/>
    <col min="10006" max="10006" width="58.453125" style="141" customWidth="1"/>
    <col min="10007" max="10010" width="18.7265625" style="141"/>
    <col min="10011" max="10011" width="0" style="141" hidden="1" customWidth="1"/>
    <col min="10012" max="10240" width="18.7265625" style="141"/>
    <col min="10241" max="10241" width="11.1796875" style="141" bestFit="1" customWidth="1"/>
    <col min="10242" max="10242" width="7.1796875" style="141" bestFit="1" customWidth="1"/>
    <col min="10243" max="10243" width="18.453125" style="141" bestFit="1" customWidth="1"/>
    <col min="10244" max="10244" width="14.81640625" style="141" bestFit="1" customWidth="1"/>
    <col min="10245" max="10245" width="27.54296875" style="141" bestFit="1" customWidth="1"/>
    <col min="10246" max="10246" width="31.54296875" style="141" customWidth="1"/>
    <col min="10247" max="10247" width="34.81640625" style="141" customWidth="1"/>
    <col min="10248" max="10248" width="20.1796875" style="141" customWidth="1"/>
    <col min="10249" max="10249" width="17.26953125" style="141" customWidth="1"/>
    <col min="10250" max="10250" width="9.81640625" style="141" customWidth="1"/>
    <col min="10251" max="10251" width="20.1796875" style="141" customWidth="1"/>
    <col min="10252" max="10252" width="18.54296875" style="141" customWidth="1"/>
    <col min="10253" max="10253" width="15.26953125" style="141" customWidth="1"/>
    <col min="10254" max="10254" width="16.453125" style="141" customWidth="1"/>
    <col min="10255" max="10255" width="48" style="141" customWidth="1"/>
    <col min="10256" max="10256" width="5.26953125" style="141" customWidth="1"/>
    <col min="10257" max="10257" width="15.81640625" style="141" customWidth="1"/>
    <col min="10258" max="10258" width="21.26953125" style="141" customWidth="1"/>
    <col min="10259" max="10259" width="49.453125" style="141" customWidth="1"/>
    <col min="10260" max="10260" width="43" style="141" customWidth="1"/>
    <col min="10261" max="10261" width="46.81640625" style="141" customWidth="1"/>
    <col min="10262" max="10262" width="58.453125" style="141" customWidth="1"/>
    <col min="10263" max="10266" width="18.7265625" style="141"/>
    <col min="10267" max="10267" width="0" style="141" hidden="1" customWidth="1"/>
    <col min="10268" max="10496" width="18.7265625" style="141"/>
    <col min="10497" max="10497" width="11.1796875" style="141" bestFit="1" customWidth="1"/>
    <col min="10498" max="10498" width="7.1796875" style="141" bestFit="1" customWidth="1"/>
    <col min="10499" max="10499" width="18.453125" style="141" bestFit="1" customWidth="1"/>
    <col min="10500" max="10500" width="14.81640625" style="141" bestFit="1" customWidth="1"/>
    <col min="10501" max="10501" width="27.54296875" style="141" bestFit="1" customWidth="1"/>
    <col min="10502" max="10502" width="31.54296875" style="141" customWidth="1"/>
    <col min="10503" max="10503" width="34.81640625" style="141" customWidth="1"/>
    <col min="10504" max="10504" width="20.1796875" style="141" customWidth="1"/>
    <col min="10505" max="10505" width="17.26953125" style="141" customWidth="1"/>
    <col min="10506" max="10506" width="9.81640625" style="141" customWidth="1"/>
    <col min="10507" max="10507" width="20.1796875" style="141" customWidth="1"/>
    <col min="10508" max="10508" width="18.54296875" style="141" customWidth="1"/>
    <col min="10509" max="10509" width="15.26953125" style="141" customWidth="1"/>
    <col min="10510" max="10510" width="16.453125" style="141" customWidth="1"/>
    <col min="10511" max="10511" width="48" style="141" customWidth="1"/>
    <col min="10512" max="10512" width="5.26953125" style="141" customWidth="1"/>
    <col min="10513" max="10513" width="15.81640625" style="141" customWidth="1"/>
    <col min="10514" max="10514" width="21.26953125" style="141" customWidth="1"/>
    <col min="10515" max="10515" width="49.453125" style="141" customWidth="1"/>
    <col min="10516" max="10516" width="43" style="141" customWidth="1"/>
    <col min="10517" max="10517" width="46.81640625" style="141" customWidth="1"/>
    <col min="10518" max="10518" width="58.453125" style="141" customWidth="1"/>
    <col min="10519" max="10522" width="18.7265625" style="141"/>
    <col min="10523" max="10523" width="0" style="141" hidden="1" customWidth="1"/>
    <col min="10524" max="10752" width="18.7265625" style="141"/>
    <col min="10753" max="10753" width="11.1796875" style="141" bestFit="1" customWidth="1"/>
    <col min="10754" max="10754" width="7.1796875" style="141" bestFit="1" customWidth="1"/>
    <col min="10755" max="10755" width="18.453125" style="141" bestFit="1" customWidth="1"/>
    <col min="10756" max="10756" width="14.81640625" style="141" bestFit="1" customWidth="1"/>
    <col min="10757" max="10757" width="27.54296875" style="141" bestFit="1" customWidth="1"/>
    <col min="10758" max="10758" width="31.54296875" style="141" customWidth="1"/>
    <col min="10759" max="10759" width="34.81640625" style="141" customWidth="1"/>
    <col min="10760" max="10760" width="20.1796875" style="141" customWidth="1"/>
    <col min="10761" max="10761" width="17.26953125" style="141" customWidth="1"/>
    <col min="10762" max="10762" width="9.81640625" style="141" customWidth="1"/>
    <col min="10763" max="10763" width="20.1796875" style="141" customWidth="1"/>
    <col min="10764" max="10764" width="18.54296875" style="141" customWidth="1"/>
    <col min="10765" max="10765" width="15.26953125" style="141" customWidth="1"/>
    <col min="10766" max="10766" width="16.453125" style="141" customWidth="1"/>
    <col min="10767" max="10767" width="48" style="141" customWidth="1"/>
    <col min="10768" max="10768" width="5.26953125" style="141" customWidth="1"/>
    <col min="10769" max="10769" width="15.81640625" style="141" customWidth="1"/>
    <col min="10770" max="10770" width="21.26953125" style="141" customWidth="1"/>
    <col min="10771" max="10771" width="49.453125" style="141" customWidth="1"/>
    <col min="10772" max="10772" width="43" style="141" customWidth="1"/>
    <col min="10773" max="10773" width="46.81640625" style="141" customWidth="1"/>
    <col min="10774" max="10774" width="58.453125" style="141" customWidth="1"/>
    <col min="10775" max="10778" width="18.7265625" style="141"/>
    <col min="10779" max="10779" width="0" style="141" hidden="1" customWidth="1"/>
    <col min="10780" max="11008" width="18.7265625" style="141"/>
    <col min="11009" max="11009" width="11.1796875" style="141" bestFit="1" customWidth="1"/>
    <col min="11010" max="11010" width="7.1796875" style="141" bestFit="1" customWidth="1"/>
    <col min="11011" max="11011" width="18.453125" style="141" bestFit="1" customWidth="1"/>
    <col min="11012" max="11012" width="14.81640625" style="141" bestFit="1" customWidth="1"/>
    <col min="11013" max="11013" width="27.54296875" style="141" bestFit="1" customWidth="1"/>
    <col min="11014" max="11014" width="31.54296875" style="141" customWidth="1"/>
    <col min="11015" max="11015" width="34.81640625" style="141" customWidth="1"/>
    <col min="11016" max="11016" width="20.1796875" style="141" customWidth="1"/>
    <col min="11017" max="11017" width="17.26953125" style="141" customWidth="1"/>
    <col min="11018" max="11018" width="9.81640625" style="141" customWidth="1"/>
    <col min="11019" max="11019" width="20.1796875" style="141" customWidth="1"/>
    <col min="11020" max="11020" width="18.54296875" style="141" customWidth="1"/>
    <col min="11021" max="11021" width="15.26953125" style="141" customWidth="1"/>
    <col min="11022" max="11022" width="16.453125" style="141" customWidth="1"/>
    <col min="11023" max="11023" width="48" style="141" customWidth="1"/>
    <col min="11024" max="11024" width="5.26953125" style="141" customWidth="1"/>
    <col min="11025" max="11025" width="15.81640625" style="141" customWidth="1"/>
    <col min="11026" max="11026" width="21.26953125" style="141" customWidth="1"/>
    <col min="11027" max="11027" width="49.453125" style="141" customWidth="1"/>
    <col min="11028" max="11028" width="43" style="141" customWidth="1"/>
    <col min="11029" max="11029" width="46.81640625" style="141" customWidth="1"/>
    <col min="11030" max="11030" width="58.453125" style="141" customWidth="1"/>
    <col min="11031" max="11034" width="18.7265625" style="141"/>
    <col min="11035" max="11035" width="0" style="141" hidden="1" customWidth="1"/>
    <col min="11036" max="11264" width="18.7265625" style="141"/>
    <col min="11265" max="11265" width="11.1796875" style="141" bestFit="1" customWidth="1"/>
    <col min="11266" max="11266" width="7.1796875" style="141" bestFit="1" customWidth="1"/>
    <col min="11267" max="11267" width="18.453125" style="141" bestFit="1" customWidth="1"/>
    <col min="11268" max="11268" width="14.81640625" style="141" bestFit="1" customWidth="1"/>
    <col min="11269" max="11269" width="27.54296875" style="141" bestFit="1" customWidth="1"/>
    <col min="11270" max="11270" width="31.54296875" style="141" customWidth="1"/>
    <col min="11271" max="11271" width="34.81640625" style="141" customWidth="1"/>
    <col min="11272" max="11272" width="20.1796875" style="141" customWidth="1"/>
    <col min="11273" max="11273" width="17.26953125" style="141" customWidth="1"/>
    <col min="11274" max="11274" width="9.81640625" style="141" customWidth="1"/>
    <col min="11275" max="11275" width="20.1796875" style="141" customWidth="1"/>
    <col min="11276" max="11276" width="18.54296875" style="141" customWidth="1"/>
    <col min="11277" max="11277" width="15.26953125" style="141" customWidth="1"/>
    <col min="11278" max="11278" width="16.453125" style="141" customWidth="1"/>
    <col min="11279" max="11279" width="48" style="141" customWidth="1"/>
    <col min="11280" max="11280" width="5.26953125" style="141" customWidth="1"/>
    <col min="11281" max="11281" width="15.81640625" style="141" customWidth="1"/>
    <col min="11282" max="11282" width="21.26953125" style="141" customWidth="1"/>
    <col min="11283" max="11283" width="49.453125" style="141" customWidth="1"/>
    <col min="11284" max="11284" width="43" style="141" customWidth="1"/>
    <col min="11285" max="11285" width="46.81640625" style="141" customWidth="1"/>
    <col min="11286" max="11286" width="58.453125" style="141" customWidth="1"/>
    <col min="11287" max="11290" width="18.7265625" style="141"/>
    <col min="11291" max="11291" width="0" style="141" hidden="1" customWidth="1"/>
    <col min="11292" max="11520" width="18.7265625" style="141"/>
    <col min="11521" max="11521" width="11.1796875" style="141" bestFit="1" customWidth="1"/>
    <col min="11522" max="11522" width="7.1796875" style="141" bestFit="1" customWidth="1"/>
    <col min="11523" max="11523" width="18.453125" style="141" bestFit="1" customWidth="1"/>
    <col min="11524" max="11524" width="14.81640625" style="141" bestFit="1" customWidth="1"/>
    <col min="11525" max="11525" width="27.54296875" style="141" bestFit="1" customWidth="1"/>
    <col min="11526" max="11526" width="31.54296875" style="141" customWidth="1"/>
    <col min="11527" max="11527" width="34.81640625" style="141" customWidth="1"/>
    <col min="11528" max="11528" width="20.1796875" style="141" customWidth="1"/>
    <col min="11529" max="11529" width="17.26953125" style="141" customWidth="1"/>
    <col min="11530" max="11530" width="9.81640625" style="141" customWidth="1"/>
    <col min="11531" max="11531" width="20.1796875" style="141" customWidth="1"/>
    <col min="11532" max="11532" width="18.54296875" style="141" customWidth="1"/>
    <col min="11533" max="11533" width="15.26953125" style="141" customWidth="1"/>
    <col min="11534" max="11534" width="16.453125" style="141" customWidth="1"/>
    <col min="11535" max="11535" width="48" style="141" customWidth="1"/>
    <col min="11536" max="11536" width="5.26953125" style="141" customWidth="1"/>
    <col min="11537" max="11537" width="15.81640625" style="141" customWidth="1"/>
    <col min="11538" max="11538" width="21.26953125" style="141" customWidth="1"/>
    <col min="11539" max="11539" width="49.453125" style="141" customWidth="1"/>
    <col min="11540" max="11540" width="43" style="141" customWidth="1"/>
    <col min="11541" max="11541" width="46.81640625" style="141" customWidth="1"/>
    <col min="11542" max="11542" width="58.453125" style="141" customWidth="1"/>
    <col min="11543" max="11546" width="18.7265625" style="141"/>
    <col min="11547" max="11547" width="0" style="141" hidden="1" customWidth="1"/>
    <col min="11548" max="11776" width="18.7265625" style="141"/>
    <col min="11777" max="11777" width="11.1796875" style="141" bestFit="1" customWidth="1"/>
    <col min="11778" max="11778" width="7.1796875" style="141" bestFit="1" customWidth="1"/>
    <col min="11779" max="11779" width="18.453125" style="141" bestFit="1" customWidth="1"/>
    <col min="11780" max="11780" width="14.81640625" style="141" bestFit="1" customWidth="1"/>
    <col min="11781" max="11781" width="27.54296875" style="141" bestFit="1" customWidth="1"/>
    <col min="11782" max="11782" width="31.54296875" style="141" customWidth="1"/>
    <col min="11783" max="11783" width="34.81640625" style="141" customWidth="1"/>
    <col min="11784" max="11784" width="20.1796875" style="141" customWidth="1"/>
    <col min="11785" max="11785" width="17.26953125" style="141" customWidth="1"/>
    <col min="11786" max="11786" width="9.81640625" style="141" customWidth="1"/>
    <col min="11787" max="11787" width="20.1796875" style="141" customWidth="1"/>
    <col min="11788" max="11788" width="18.54296875" style="141" customWidth="1"/>
    <col min="11789" max="11789" width="15.26953125" style="141" customWidth="1"/>
    <col min="11790" max="11790" width="16.453125" style="141" customWidth="1"/>
    <col min="11791" max="11791" width="48" style="141" customWidth="1"/>
    <col min="11792" max="11792" width="5.26953125" style="141" customWidth="1"/>
    <col min="11793" max="11793" width="15.81640625" style="141" customWidth="1"/>
    <col min="11794" max="11794" width="21.26953125" style="141" customWidth="1"/>
    <col min="11795" max="11795" width="49.453125" style="141" customWidth="1"/>
    <col min="11796" max="11796" width="43" style="141" customWidth="1"/>
    <col min="11797" max="11797" width="46.81640625" style="141" customWidth="1"/>
    <col min="11798" max="11798" width="58.453125" style="141" customWidth="1"/>
    <col min="11799" max="11802" width="18.7265625" style="141"/>
    <col min="11803" max="11803" width="0" style="141" hidden="1" customWidth="1"/>
    <col min="11804" max="12032" width="18.7265625" style="141"/>
    <col min="12033" max="12033" width="11.1796875" style="141" bestFit="1" customWidth="1"/>
    <col min="12034" max="12034" width="7.1796875" style="141" bestFit="1" customWidth="1"/>
    <col min="12035" max="12035" width="18.453125" style="141" bestFit="1" customWidth="1"/>
    <col min="12036" max="12036" width="14.81640625" style="141" bestFit="1" customWidth="1"/>
    <col min="12037" max="12037" width="27.54296875" style="141" bestFit="1" customWidth="1"/>
    <col min="12038" max="12038" width="31.54296875" style="141" customWidth="1"/>
    <col min="12039" max="12039" width="34.81640625" style="141" customWidth="1"/>
    <col min="12040" max="12040" width="20.1796875" style="141" customWidth="1"/>
    <col min="12041" max="12041" width="17.26953125" style="141" customWidth="1"/>
    <col min="12042" max="12042" width="9.81640625" style="141" customWidth="1"/>
    <col min="12043" max="12043" width="20.1796875" style="141" customWidth="1"/>
    <col min="12044" max="12044" width="18.54296875" style="141" customWidth="1"/>
    <col min="12045" max="12045" width="15.26953125" style="141" customWidth="1"/>
    <col min="12046" max="12046" width="16.453125" style="141" customWidth="1"/>
    <col min="12047" max="12047" width="48" style="141" customWidth="1"/>
    <col min="12048" max="12048" width="5.26953125" style="141" customWidth="1"/>
    <col min="12049" max="12049" width="15.81640625" style="141" customWidth="1"/>
    <col min="12050" max="12050" width="21.26953125" style="141" customWidth="1"/>
    <col min="12051" max="12051" width="49.453125" style="141" customWidth="1"/>
    <col min="12052" max="12052" width="43" style="141" customWidth="1"/>
    <col min="12053" max="12053" width="46.81640625" style="141" customWidth="1"/>
    <col min="12054" max="12054" width="58.453125" style="141" customWidth="1"/>
    <col min="12055" max="12058" width="18.7265625" style="141"/>
    <col min="12059" max="12059" width="0" style="141" hidden="1" customWidth="1"/>
    <col min="12060" max="12288" width="18.7265625" style="141"/>
    <col min="12289" max="12289" width="11.1796875" style="141" bestFit="1" customWidth="1"/>
    <col min="12290" max="12290" width="7.1796875" style="141" bestFit="1" customWidth="1"/>
    <col min="12291" max="12291" width="18.453125" style="141" bestFit="1" customWidth="1"/>
    <col min="12292" max="12292" width="14.81640625" style="141" bestFit="1" customWidth="1"/>
    <col min="12293" max="12293" width="27.54296875" style="141" bestFit="1" customWidth="1"/>
    <col min="12294" max="12294" width="31.54296875" style="141" customWidth="1"/>
    <col min="12295" max="12295" width="34.81640625" style="141" customWidth="1"/>
    <col min="12296" max="12296" width="20.1796875" style="141" customWidth="1"/>
    <col min="12297" max="12297" width="17.26953125" style="141" customWidth="1"/>
    <col min="12298" max="12298" width="9.81640625" style="141" customWidth="1"/>
    <col min="12299" max="12299" width="20.1796875" style="141" customWidth="1"/>
    <col min="12300" max="12300" width="18.54296875" style="141" customWidth="1"/>
    <col min="12301" max="12301" width="15.26953125" style="141" customWidth="1"/>
    <col min="12302" max="12302" width="16.453125" style="141" customWidth="1"/>
    <col min="12303" max="12303" width="48" style="141" customWidth="1"/>
    <col min="12304" max="12304" width="5.26953125" style="141" customWidth="1"/>
    <col min="12305" max="12305" width="15.81640625" style="141" customWidth="1"/>
    <col min="12306" max="12306" width="21.26953125" style="141" customWidth="1"/>
    <col min="12307" max="12307" width="49.453125" style="141" customWidth="1"/>
    <col min="12308" max="12308" width="43" style="141" customWidth="1"/>
    <col min="12309" max="12309" width="46.81640625" style="141" customWidth="1"/>
    <col min="12310" max="12310" width="58.453125" style="141" customWidth="1"/>
    <col min="12311" max="12314" width="18.7265625" style="141"/>
    <col min="12315" max="12315" width="0" style="141" hidden="1" customWidth="1"/>
    <col min="12316" max="12544" width="18.7265625" style="141"/>
    <col min="12545" max="12545" width="11.1796875" style="141" bestFit="1" customWidth="1"/>
    <col min="12546" max="12546" width="7.1796875" style="141" bestFit="1" customWidth="1"/>
    <col min="12547" max="12547" width="18.453125" style="141" bestFit="1" customWidth="1"/>
    <col min="12548" max="12548" width="14.81640625" style="141" bestFit="1" customWidth="1"/>
    <col min="12549" max="12549" width="27.54296875" style="141" bestFit="1" customWidth="1"/>
    <col min="12550" max="12550" width="31.54296875" style="141" customWidth="1"/>
    <col min="12551" max="12551" width="34.81640625" style="141" customWidth="1"/>
    <col min="12552" max="12552" width="20.1796875" style="141" customWidth="1"/>
    <col min="12553" max="12553" width="17.26953125" style="141" customWidth="1"/>
    <col min="12554" max="12554" width="9.81640625" style="141" customWidth="1"/>
    <col min="12555" max="12555" width="20.1796875" style="141" customWidth="1"/>
    <col min="12556" max="12556" width="18.54296875" style="141" customWidth="1"/>
    <col min="12557" max="12557" width="15.26953125" style="141" customWidth="1"/>
    <col min="12558" max="12558" width="16.453125" style="141" customWidth="1"/>
    <col min="12559" max="12559" width="48" style="141" customWidth="1"/>
    <col min="12560" max="12560" width="5.26953125" style="141" customWidth="1"/>
    <col min="12561" max="12561" width="15.81640625" style="141" customWidth="1"/>
    <col min="12562" max="12562" width="21.26953125" style="141" customWidth="1"/>
    <col min="12563" max="12563" width="49.453125" style="141" customWidth="1"/>
    <col min="12564" max="12564" width="43" style="141" customWidth="1"/>
    <col min="12565" max="12565" width="46.81640625" style="141" customWidth="1"/>
    <col min="12566" max="12566" width="58.453125" style="141" customWidth="1"/>
    <col min="12567" max="12570" width="18.7265625" style="141"/>
    <col min="12571" max="12571" width="0" style="141" hidden="1" customWidth="1"/>
    <col min="12572" max="12800" width="18.7265625" style="141"/>
    <col min="12801" max="12801" width="11.1796875" style="141" bestFit="1" customWidth="1"/>
    <col min="12802" max="12802" width="7.1796875" style="141" bestFit="1" customWidth="1"/>
    <col min="12803" max="12803" width="18.453125" style="141" bestFit="1" customWidth="1"/>
    <col min="12804" max="12804" width="14.81640625" style="141" bestFit="1" customWidth="1"/>
    <col min="12805" max="12805" width="27.54296875" style="141" bestFit="1" customWidth="1"/>
    <col min="12806" max="12806" width="31.54296875" style="141" customWidth="1"/>
    <col min="12807" max="12807" width="34.81640625" style="141" customWidth="1"/>
    <col min="12808" max="12808" width="20.1796875" style="141" customWidth="1"/>
    <col min="12809" max="12809" width="17.26953125" style="141" customWidth="1"/>
    <col min="12810" max="12810" width="9.81640625" style="141" customWidth="1"/>
    <col min="12811" max="12811" width="20.1796875" style="141" customWidth="1"/>
    <col min="12812" max="12812" width="18.54296875" style="141" customWidth="1"/>
    <col min="12813" max="12813" width="15.26953125" style="141" customWidth="1"/>
    <col min="12814" max="12814" width="16.453125" style="141" customWidth="1"/>
    <col min="12815" max="12815" width="48" style="141" customWidth="1"/>
    <col min="12816" max="12816" width="5.26953125" style="141" customWidth="1"/>
    <col min="12817" max="12817" width="15.81640625" style="141" customWidth="1"/>
    <col min="12818" max="12818" width="21.26953125" style="141" customWidth="1"/>
    <col min="12819" max="12819" width="49.453125" style="141" customWidth="1"/>
    <col min="12820" max="12820" width="43" style="141" customWidth="1"/>
    <col min="12821" max="12821" width="46.81640625" style="141" customWidth="1"/>
    <col min="12822" max="12822" width="58.453125" style="141" customWidth="1"/>
    <col min="12823" max="12826" width="18.7265625" style="141"/>
    <col min="12827" max="12827" width="0" style="141" hidden="1" customWidth="1"/>
    <col min="12828" max="13056" width="18.7265625" style="141"/>
    <col min="13057" max="13057" width="11.1796875" style="141" bestFit="1" customWidth="1"/>
    <col min="13058" max="13058" width="7.1796875" style="141" bestFit="1" customWidth="1"/>
    <col min="13059" max="13059" width="18.453125" style="141" bestFit="1" customWidth="1"/>
    <col min="13060" max="13060" width="14.81640625" style="141" bestFit="1" customWidth="1"/>
    <col min="13061" max="13061" width="27.54296875" style="141" bestFit="1" customWidth="1"/>
    <col min="13062" max="13062" width="31.54296875" style="141" customWidth="1"/>
    <col min="13063" max="13063" width="34.81640625" style="141" customWidth="1"/>
    <col min="13064" max="13064" width="20.1796875" style="141" customWidth="1"/>
    <col min="13065" max="13065" width="17.26953125" style="141" customWidth="1"/>
    <col min="13066" max="13066" width="9.81640625" style="141" customWidth="1"/>
    <col min="13067" max="13067" width="20.1796875" style="141" customWidth="1"/>
    <col min="13068" max="13068" width="18.54296875" style="141" customWidth="1"/>
    <col min="13069" max="13069" width="15.26953125" style="141" customWidth="1"/>
    <col min="13070" max="13070" width="16.453125" style="141" customWidth="1"/>
    <col min="13071" max="13071" width="48" style="141" customWidth="1"/>
    <col min="13072" max="13072" width="5.26953125" style="141" customWidth="1"/>
    <col min="13073" max="13073" width="15.81640625" style="141" customWidth="1"/>
    <col min="13074" max="13074" width="21.26953125" style="141" customWidth="1"/>
    <col min="13075" max="13075" width="49.453125" style="141" customWidth="1"/>
    <col min="13076" max="13076" width="43" style="141" customWidth="1"/>
    <col min="13077" max="13077" width="46.81640625" style="141" customWidth="1"/>
    <col min="13078" max="13078" width="58.453125" style="141" customWidth="1"/>
    <col min="13079" max="13082" width="18.7265625" style="141"/>
    <col min="13083" max="13083" width="0" style="141" hidden="1" customWidth="1"/>
    <col min="13084" max="13312" width="18.7265625" style="141"/>
    <col min="13313" max="13313" width="11.1796875" style="141" bestFit="1" customWidth="1"/>
    <col min="13314" max="13314" width="7.1796875" style="141" bestFit="1" customWidth="1"/>
    <col min="13315" max="13315" width="18.453125" style="141" bestFit="1" customWidth="1"/>
    <col min="13316" max="13316" width="14.81640625" style="141" bestFit="1" customWidth="1"/>
    <col min="13317" max="13317" width="27.54296875" style="141" bestFit="1" customWidth="1"/>
    <col min="13318" max="13318" width="31.54296875" style="141" customWidth="1"/>
    <col min="13319" max="13319" width="34.81640625" style="141" customWidth="1"/>
    <col min="13320" max="13320" width="20.1796875" style="141" customWidth="1"/>
    <col min="13321" max="13321" width="17.26953125" style="141" customWidth="1"/>
    <col min="13322" max="13322" width="9.81640625" style="141" customWidth="1"/>
    <col min="13323" max="13323" width="20.1796875" style="141" customWidth="1"/>
    <col min="13324" max="13324" width="18.54296875" style="141" customWidth="1"/>
    <col min="13325" max="13325" width="15.26953125" style="141" customWidth="1"/>
    <col min="13326" max="13326" width="16.453125" style="141" customWidth="1"/>
    <col min="13327" max="13327" width="48" style="141" customWidth="1"/>
    <col min="13328" max="13328" width="5.26953125" style="141" customWidth="1"/>
    <col min="13329" max="13329" width="15.81640625" style="141" customWidth="1"/>
    <col min="13330" max="13330" width="21.26953125" style="141" customWidth="1"/>
    <col min="13331" max="13331" width="49.453125" style="141" customWidth="1"/>
    <col min="13332" max="13332" width="43" style="141" customWidth="1"/>
    <col min="13333" max="13333" width="46.81640625" style="141" customWidth="1"/>
    <col min="13334" max="13334" width="58.453125" style="141" customWidth="1"/>
    <col min="13335" max="13338" width="18.7265625" style="141"/>
    <col min="13339" max="13339" width="0" style="141" hidden="1" customWidth="1"/>
    <col min="13340" max="13568" width="18.7265625" style="141"/>
    <col min="13569" max="13569" width="11.1796875" style="141" bestFit="1" customWidth="1"/>
    <col min="13570" max="13570" width="7.1796875" style="141" bestFit="1" customWidth="1"/>
    <col min="13571" max="13571" width="18.453125" style="141" bestFit="1" customWidth="1"/>
    <col min="13572" max="13572" width="14.81640625" style="141" bestFit="1" customWidth="1"/>
    <col min="13573" max="13573" width="27.54296875" style="141" bestFit="1" customWidth="1"/>
    <col min="13574" max="13574" width="31.54296875" style="141" customWidth="1"/>
    <col min="13575" max="13575" width="34.81640625" style="141" customWidth="1"/>
    <col min="13576" max="13576" width="20.1796875" style="141" customWidth="1"/>
    <col min="13577" max="13577" width="17.26953125" style="141" customWidth="1"/>
    <col min="13578" max="13578" width="9.81640625" style="141" customWidth="1"/>
    <col min="13579" max="13579" width="20.1796875" style="141" customWidth="1"/>
    <col min="13580" max="13580" width="18.54296875" style="141" customWidth="1"/>
    <col min="13581" max="13581" width="15.26953125" style="141" customWidth="1"/>
    <col min="13582" max="13582" width="16.453125" style="141" customWidth="1"/>
    <col min="13583" max="13583" width="48" style="141" customWidth="1"/>
    <col min="13584" max="13584" width="5.26953125" style="141" customWidth="1"/>
    <col min="13585" max="13585" width="15.81640625" style="141" customWidth="1"/>
    <col min="13586" max="13586" width="21.26953125" style="141" customWidth="1"/>
    <col min="13587" max="13587" width="49.453125" style="141" customWidth="1"/>
    <col min="13588" max="13588" width="43" style="141" customWidth="1"/>
    <col min="13589" max="13589" width="46.81640625" style="141" customWidth="1"/>
    <col min="13590" max="13590" width="58.453125" style="141" customWidth="1"/>
    <col min="13591" max="13594" width="18.7265625" style="141"/>
    <col min="13595" max="13595" width="0" style="141" hidden="1" customWidth="1"/>
    <col min="13596" max="13824" width="18.7265625" style="141"/>
    <col min="13825" max="13825" width="11.1796875" style="141" bestFit="1" customWidth="1"/>
    <col min="13826" max="13826" width="7.1796875" style="141" bestFit="1" customWidth="1"/>
    <col min="13827" max="13827" width="18.453125" style="141" bestFit="1" customWidth="1"/>
    <col min="13828" max="13828" width="14.81640625" style="141" bestFit="1" customWidth="1"/>
    <col min="13829" max="13829" width="27.54296875" style="141" bestFit="1" customWidth="1"/>
    <col min="13830" max="13830" width="31.54296875" style="141" customWidth="1"/>
    <col min="13831" max="13831" width="34.81640625" style="141" customWidth="1"/>
    <col min="13832" max="13832" width="20.1796875" style="141" customWidth="1"/>
    <col min="13833" max="13833" width="17.26953125" style="141" customWidth="1"/>
    <col min="13834" max="13834" width="9.81640625" style="141" customWidth="1"/>
    <col min="13835" max="13835" width="20.1796875" style="141" customWidth="1"/>
    <col min="13836" max="13836" width="18.54296875" style="141" customWidth="1"/>
    <col min="13837" max="13837" width="15.26953125" style="141" customWidth="1"/>
    <col min="13838" max="13838" width="16.453125" style="141" customWidth="1"/>
    <col min="13839" max="13839" width="48" style="141" customWidth="1"/>
    <col min="13840" max="13840" width="5.26953125" style="141" customWidth="1"/>
    <col min="13841" max="13841" width="15.81640625" style="141" customWidth="1"/>
    <col min="13842" max="13842" width="21.26953125" style="141" customWidth="1"/>
    <col min="13843" max="13843" width="49.453125" style="141" customWidth="1"/>
    <col min="13844" max="13844" width="43" style="141" customWidth="1"/>
    <col min="13845" max="13845" width="46.81640625" style="141" customWidth="1"/>
    <col min="13846" max="13846" width="58.453125" style="141" customWidth="1"/>
    <col min="13847" max="13850" width="18.7265625" style="141"/>
    <col min="13851" max="13851" width="0" style="141" hidden="1" customWidth="1"/>
    <col min="13852" max="14080" width="18.7265625" style="141"/>
    <col min="14081" max="14081" width="11.1796875" style="141" bestFit="1" customWidth="1"/>
    <col min="14082" max="14082" width="7.1796875" style="141" bestFit="1" customWidth="1"/>
    <col min="14083" max="14083" width="18.453125" style="141" bestFit="1" customWidth="1"/>
    <col min="14084" max="14084" width="14.81640625" style="141" bestFit="1" customWidth="1"/>
    <col min="14085" max="14085" width="27.54296875" style="141" bestFit="1" customWidth="1"/>
    <col min="14086" max="14086" width="31.54296875" style="141" customWidth="1"/>
    <col min="14087" max="14087" width="34.81640625" style="141" customWidth="1"/>
    <col min="14088" max="14088" width="20.1796875" style="141" customWidth="1"/>
    <col min="14089" max="14089" width="17.26953125" style="141" customWidth="1"/>
    <col min="14090" max="14090" width="9.81640625" style="141" customWidth="1"/>
    <col min="14091" max="14091" width="20.1796875" style="141" customWidth="1"/>
    <col min="14092" max="14092" width="18.54296875" style="141" customWidth="1"/>
    <col min="14093" max="14093" width="15.26953125" style="141" customWidth="1"/>
    <col min="14094" max="14094" width="16.453125" style="141" customWidth="1"/>
    <col min="14095" max="14095" width="48" style="141" customWidth="1"/>
    <col min="14096" max="14096" width="5.26953125" style="141" customWidth="1"/>
    <col min="14097" max="14097" width="15.81640625" style="141" customWidth="1"/>
    <col min="14098" max="14098" width="21.26953125" style="141" customWidth="1"/>
    <col min="14099" max="14099" width="49.453125" style="141" customWidth="1"/>
    <col min="14100" max="14100" width="43" style="141" customWidth="1"/>
    <col min="14101" max="14101" width="46.81640625" style="141" customWidth="1"/>
    <col min="14102" max="14102" width="58.453125" style="141" customWidth="1"/>
    <col min="14103" max="14106" width="18.7265625" style="141"/>
    <col min="14107" max="14107" width="0" style="141" hidden="1" customWidth="1"/>
    <col min="14108" max="14336" width="18.7265625" style="141"/>
    <col min="14337" max="14337" width="11.1796875" style="141" bestFit="1" customWidth="1"/>
    <col min="14338" max="14338" width="7.1796875" style="141" bestFit="1" customWidth="1"/>
    <col min="14339" max="14339" width="18.453125" style="141" bestFit="1" customWidth="1"/>
    <col min="14340" max="14340" width="14.81640625" style="141" bestFit="1" customWidth="1"/>
    <col min="14341" max="14341" width="27.54296875" style="141" bestFit="1" customWidth="1"/>
    <col min="14342" max="14342" width="31.54296875" style="141" customWidth="1"/>
    <col min="14343" max="14343" width="34.81640625" style="141" customWidth="1"/>
    <col min="14344" max="14344" width="20.1796875" style="141" customWidth="1"/>
    <col min="14345" max="14345" width="17.26953125" style="141" customWidth="1"/>
    <col min="14346" max="14346" width="9.81640625" style="141" customWidth="1"/>
    <col min="14347" max="14347" width="20.1796875" style="141" customWidth="1"/>
    <col min="14348" max="14348" width="18.54296875" style="141" customWidth="1"/>
    <col min="14349" max="14349" width="15.26953125" style="141" customWidth="1"/>
    <col min="14350" max="14350" width="16.453125" style="141" customWidth="1"/>
    <col min="14351" max="14351" width="48" style="141" customWidth="1"/>
    <col min="14352" max="14352" width="5.26953125" style="141" customWidth="1"/>
    <col min="14353" max="14353" width="15.81640625" style="141" customWidth="1"/>
    <col min="14354" max="14354" width="21.26953125" style="141" customWidth="1"/>
    <col min="14355" max="14355" width="49.453125" style="141" customWidth="1"/>
    <col min="14356" max="14356" width="43" style="141" customWidth="1"/>
    <col min="14357" max="14357" width="46.81640625" style="141" customWidth="1"/>
    <col min="14358" max="14358" width="58.453125" style="141" customWidth="1"/>
    <col min="14359" max="14362" width="18.7265625" style="141"/>
    <col min="14363" max="14363" width="0" style="141" hidden="1" customWidth="1"/>
    <col min="14364" max="14592" width="18.7265625" style="141"/>
    <col min="14593" max="14593" width="11.1796875" style="141" bestFit="1" customWidth="1"/>
    <col min="14594" max="14594" width="7.1796875" style="141" bestFit="1" customWidth="1"/>
    <col min="14595" max="14595" width="18.453125" style="141" bestFit="1" customWidth="1"/>
    <col min="14596" max="14596" width="14.81640625" style="141" bestFit="1" customWidth="1"/>
    <col min="14597" max="14597" width="27.54296875" style="141" bestFit="1" customWidth="1"/>
    <col min="14598" max="14598" width="31.54296875" style="141" customWidth="1"/>
    <col min="14599" max="14599" width="34.81640625" style="141" customWidth="1"/>
    <col min="14600" max="14600" width="20.1796875" style="141" customWidth="1"/>
    <col min="14601" max="14601" width="17.26953125" style="141" customWidth="1"/>
    <col min="14602" max="14602" width="9.81640625" style="141" customWidth="1"/>
    <col min="14603" max="14603" width="20.1796875" style="141" customWidth="1"/>
    <col min="14604" max="14604" width="18.54296875" style="141" customWidth="1"/>
    <col min="14605" max="14605" width="15.26953125" style="141" customWidth="1"/>
    <col min="14606" max="14606" width="16.453125" style="141" customWidth="1"/>
    <col min="14607" max="14607" width="48" style="141" customWidth="1"/>
    <col min="14608" max="14608" width="5.26953125" style="141" customWidth="1"/>
    <col min="14609" max="14609" width="15.81640625" style="141" customWidth="1"/>
    <col min="14610" max="14610" width="21.26953125" style="141" customWidth="1"/>
    <col min="14611" max="14611" width="49.453125" style="141" customWidth="1"/>
    <col min="14612" max="14612" width="43" style="141" customWidth="1"/>
    <col min="14613" max="14613" width="46.81640625" style="141" customWidth="1"/>
    <col min="14614" max="14614" width="58.453125" style="141" customWidth="1"/>
    <col min="14615" max="14618" width="18.7265625" style="141"/>
    <col min="14619" max="14619" width="0" style="141" hidden="1" customWidth="1"/>
    <col min="14620" max="14848" width="18.7265625" style="141"/>
    <col min="14849" max="14849" width="11.1796875" style="141" bestFit="1" customWidth="1"/>
    <col min="14850" max="14850" width="7.1796875" style="141" bestFit="1" customWidth="1"/>
    <col min="14851" max="14851" width="18.453125" style="141" bestFit="1" customWidth="1"/>
    <col min="14852" max="14852" width="14.81640625" style="141" bestFit="1" customWidth="1"/>
    <col min="14853" max="14853" width="27.54296875" style="141" bestFit="1" customWidth="1"/>
    <col min="14854" max="14854" width="31.54296875" style="141" customWidth="1"/>
    <col min="14855" max="14855" width="34.81640625" style="141" customWidth="1"/>
    <col min="14856" max="14856" width="20.1796875" style="141" customWidth="1"/>
    <col min="14857" max="14857" width="17.26953125" style="141" customWidth="1"/>
    <col min="14858" max="14858" width="9.81640625" style="141" customWidth="1"/>
    <col min="14859" max="14859" width="20.1796875" style="141" customWidth="1"/>
    <col min="14860" max="14860" width="18.54296875" style="141" customWidth="1"/>
    <col min="14861" max="14861" width="15.26953125" style="141" customWidth="1"/>
    <col min="14862" max="14862" width="16.453125" style="141" customWidth="1"/>
    <col min="14863" max="14863" width="48" style="141" customWidth="1"/>
    <col min="14864" max="14864" width="5.26953125" style="141" customWidth="1"/>
    <col min="14865" max="14865" width="15.81640625" style="141" customWidth="1"/>
    <col min="14866" max="14866" width="21.26953125" style="141" customWidth="1"/>
    <col min="14867" max="14867" width="49.453125" style="141" customWidth="1"/>
    <col min="14868" max="14868" width="43" style="141" customWidth="1"/>
    <col min="14869" max="14869" width="46.81640625" style="141" customWidth="1"/>
    <col min="14870" max="14870" width="58.453125" style="141" customWidth="1"/>
    <col min="14871" max="14874" width="18.7265625" style="141"/>
    <col min="14875" max="14875" width="0" style="141" hidden="1" customWidth="1"/>
    <col min="14876" max="15104" width="18.7265625" style="141"/>
    <col min="15105" max="15105" width="11.1796875" style="141" bestFit="1" customWidth="1"/>
    <col min="15106" max="15106" width="7.1796875" style="141" bestFit="1" customWidth="1"/>
    <col min="15107" max="15107" width="18.453125" style="141" bestFit="1" customWidth="1"/>
    <col min="15108" max="15108" width="14.81640625" style="141" bestFit="1" customWidth="1"/>
    <col min="15109" max="15109" width="27.54296875" style="141" bestFit="1" customWidth="1"/>
    <col min="15110" max="15110" width="31.54296875" style="141" customWidth="1"/>
    <col min="15111" max="15111" width="34.81640625" style="141" customWidth="1"/>
    <col min="15112" max="15112" width="20.1796875" style="141" customWidth="1"/>
    <col min="15113" max="15113" width="17.26953125" style="141" customWidth="1"/>
    <col min="15114" max="15114" width="9.81640625" style="141" customWidth="1"/>
    <col min="15115" max="15115" width="20.1796875" style="141" customWidth="1"/>
    <col min="15116" max="15116" width="18.54296875" style="141" customWidth="1"/>
    <col min="15117" max="15117" width="15.26953125" style="141" customWidth="1"/>
    <col min="15118" max="15118" width="16.453125" style="141" customWidth="1"/>
    <col min="15119" max="15119" width="48" style="141" customWidth="1"/>
    <col min="15120" max="15120" width="5.26953125" style="141" customWidth="1"/>
    <col min="15121" max="15121" width="15.81640625" style="141" customWidth="1"/>
    <col min="15122" max="15122" width="21.26953125" style="141" customWidth="1"/>
    <col min="15123" max="15123" width="49.453125" style="141" customWidth="1"/>
    <col min="15124" max="15124" width="43" style="141" customWidth="1"/>
    <col min="15125" max="15125" width="46.81640625" style="141" customWidth="1"/>
    <col min="15126" max="15126" width="58.453125" style="141" customWidth="1"/>
    <col min="15127" max="15130" width="18.7265625" style="141"/>
    <col min="15131" max="15131" width="0" style="141" hidden="1" customWidth="1"/>
    <col min="15132" max="15360" width="18.7265625" style="141"/>
    <col min="15361" max="15361" width="11.1796875" style="141" bestFit="1" customWidth="1"/>
    <col min="15362" max="15362" width="7.1796875" style="141" bestFit="1" customWidth="1"/>
    <col min="15363" max="15363" width="18.453125" style="141" bestFit="1" customWidth="1"/>
    <col min="15364" max="15364" width="14.81640625" style="141" bestFit="1" customWidth="1"/>
    <col min="15365" max="15365" width="27.54296875" style="141" bestFit="1" customWidth="1"/>
    <col min="15366" max="15366" width="31.54296875" style="141" customWidth="1"/>
    <col min="15367" max="15367" width="34.81640625" style="141" customWidth="1"/>
    <col min="15368" max="15368" width="20.1796875" style="141" customWidth="1"/>
    <col min="15369" max="15369" width="17.26953125" style="141" customWidth="1"/>
    <col min="15370" max="15370" width="9.81640625" style="141" customWidth="1"/>
    <col min="15371" max="15371" width="20.1796875" style="141" customWidth="1"/>
    <col min="15372" max="15372" width="18.54296875" style="141" customWidth="1"/>
    <col min="15373" max="15373" width="15.26953125" style="141" customWidth="1"/>
    <col min="15374" max="15374" width="16.453125" style="141" customWidth="1"/>
    <col min="15375" max="15375" width="48" style="141" customWidth="1"/>
    <col min="15376" max="15376" width="5.26953125" style="141" customWidth="1"/>
    <col min="15377" max="15377" width="15.81640625" style="141" customWidth="1"/>
    <col min="15378" max="15378" width="21.26953125" style="141" customWidth="1"/>
    <col min="15379" max="15379" width="49.453125" style="141" customWidth="1"/>
    <col min="15380" max="15380" width="43" style="141" customWidth="1"/>
    <col min="15381" max="15381" width="46.81640625" style="141" customWidth="1"/>
    <col min="15382" max="15382" width="58.453125" style="141" customWidth="1"/>
    <col min="15383" max="15386" width="18.7265625" style="141"/>
    <col min="15387" max="15387" width="0" style="141" hidden="1" customWidth="1"/>
    <col min="15388" max="15616" width="18.7265625" style="141"/>
    <col min="15617" max="15617" width="11.1796875" style="141" bestFit="1" customWidth="1"/>
    <col min="15618" max="15618" width="7.1796875" style="141" bestFit="1" customWidth="1"/>
    <col min="15619" max="15619" width="18.453125" style="141" bestFit="1" customWidth="1"/>
    <col min="15620" max="15620" width="14.81640625" style="141" bestFit="1" customWidth="1"/>
    <col min="15621" max="15621" width="27.54296875" style="141" bestFit="1" customWidth="1"/>
    <col min="15622" max="15622" width="31.54296875" style="141" customWidth="1"/>
    <col min="15623" max="15623" width="34.81640625" style="141" customWidth="1"/>
    <col min="15624" max="15624" width="20.1796875" style="141" customWidth="1"/>
    <col min="15625" max="15625" width="17.26953125" style="141" customWidth="1"/>
    <col min="15626" max="15626" width="9.81640625" style="141" customWidth="1"/>
    <col min="15627" max="15627" width="20.1796875" style="141" customWidth="1"/>
    <col min="15628" max="15628" width="18.54296875" style="141" customWidth="1"/>
    <col min="15629" max="15629" width="15.26953125" style="141" customWidth="1"/>
    <col min="15630" max="15630" width="16.453125" style="141" customWidth="1"/>
    <col min="15631" max="15631" width="48" style="141" customWidth="1"/>
    <col min="15632" max="15632" width="5.26953125" style="141" customWidth="1"/>
    <col min="15633" max="15633" width="15.81640625" style="141" customWidth="1"/>
    <col min="15634" max="15634" width="21.26953125" style="141" customWidth="1"/>
    <col min="15635" max="15635" width="49.453125" style="141" customWidth="1"/>
    <col min="15636" max="15636" width="43" style="141" customWidth="1"/>
    <col min="15637" max="15637" width="46.81640625" style="141" customWidth="1"/>
    <col min="15638" max="15638" width="58.453125" style="141" customWidth="1"/>
    <col min="15639" max="15642" width="18.7265625" style="141"/>
    <col min="15643" max="15643" width="0" style="141" hidden="1" customWidth="1"/>
    <col min="15644" max="15872" width="18.7265625" style="141"/>
    <col min="15873" max="15873" width="11.1796875" style="141" bestFit="1" customWidth="1"/>
    <col min="15874" max="15874" width="7.1796875" style="141" bestFit="1" customWidth="1"/>
    <col min="15875" max="15875" width="18.453125" style="141" bestFit="1" customWidth="1"/>
    <col min="15876" max="15876" width="14.81640625" style="141" bestFit="1" customWidth="1"/>
    <col min="15877" max="15877" width="27.54296875" style="141" bestFit="1" customWidth="1"/>
    <col min="15878" max="15878" width="31.54296875" style="141" customWidth="1"/>
    <col min="15879" max="15879" width="34.81640625" style="141" customWidth="1"/>
    <col min="15880" max="15880" width="20.1796875" style="141" customWidth="1"/>
    <col min="15881" max="15881" width="17.26953125" style="141" customWidth="1"/>
    <col min="15882" max="15882" width="9.81640625" style="141" customWidth="1"/>
    <col min="15883" max="15883" width="20.1796875" style="141" customWidth="1"/>
    <col min="15884" max="15884" width="18.54296875" style="141" customWidth="1"/>
    <col min="15885" max="15885" width="15.26953125" style="141" customWidth="1"/>
    <col min="15886" max="15886" width="16.453125" style="141" customWidth="1"/>
    <col min="15887" max="15887" width="48" style="141" customWidth="1"/>
    <col min="15888" max="15888" width="5.26953125" style="141" customWidth="1"/>
    <col min="15889" max="15889" width="15.81640625" style="141" customWidth="1"/>
    <col min="15890" max="15890" width="21.26953125" style="141" customWidth="1"/>
    <col min="15891" max="15891" width="49.453125" style="141" customWidth="1"/>
    <col min="15892" max="15892" width="43" style="141" customWidth="1"/>
    <col min="15893" max="15893" width="46.81640625" style="141" customWidth="1"/>
    <col min="15894" max="15894" width="58.453125" style="141" customWidth="1"/>
    <col min="15895" max="15898" width="18.7265625" style="141"/>
    <col min="15899" max="15899" width="0" style="141" hidden="1" customWidth="1"/>
    <col min="15900" max="16128" width="18.7265625" style="141"/>
    <col min="16129" max="16129" width="11.1796875" style="141" bestFit="1" customWidth="1"/>
    <col min="16130" max="16130" width="7.1796875" style="141" bestFit="1" customWidth="1"/>
    <col min="16131" max="16131" width="18.453125" style="141" bestFit="1" customWidth="1"/>
    <col min="16132" max="16132" width="14.81640625" style="141" bestFit="1" customWidth="1"/>
    <col min="16133" max="16133" width="27.54296875" style="141" bestFit="1" customWidth="1"/>
    <col min="16134" max="16134" width="31.54296875" style="141" customWidth="1"/>
    <col min="16135" max="16135" width="34.81640625" style="141" customWidth="1"/>
    <col min="16136" max="16136" width="20.1796875" style="141" customWidth="1"/>
    <col min="16137" max="16137" width="17.26953125" style="141" customWidth="1"/>
    <col min="16138" max="16138" width="9.81640625" style="141" customWidth="1"/>
    <col min="16139" max="16139" width="20.1796875" style="141" customWidth="1"/>
    <col min="16140" max="16140" width="18.54296875" style="141" customWidth="1"/>
    <col min="16141" max="16141" width="15.26953125" style="141" customWidth="1"/>
    <col min="16142" max="16142" width="16.453125" style="141" customWidth="1"/>
    <col min="16143" max="16143" width="48" style="141" customWidth="1"/>
    <col min="16144" max="16144" width="5.26953125" style="141" customWidth="1"/>
    <col min="16145" max="16145" width="15.81640625" style="141" customWidth="1"/>
    <col min="16146" max="16146" width="21.26953125" style="141" customWidth="1"/>
    <col min="16147" max="16147" width="49.453125" style="141" customWidth="1"/>
    <col min="16148" max="16148" width="43" style="141" customWidth="1"/>
    <col min="16149" max="16149" width="46.81640625" style="141" customWidth="1"/>
    <col min="16150" max="16150" width="58.453125" style="141" customWidth="1"/>
    <col min="16151" max="16154" width="18.7265625" style="141"/>
    <col min="16155" max="16155" width="0" style="141" hidden="1" customWidth="1"/>
    <col min="16156" max="16384" width="18.7265625" style="141"/>
  </cols>
  <sheetData>
    <row r="1" spans="1:27" ht="17.5" customHeight="1" x14ac:dyDescent="0.25">
      <c r="A1" s="296" t="s">
        <v>59</v>
      </c>
      <c r="B1" s="296"/>
      <c r="C1" s="296"/>
      <c r="D1" s="296"/>
      <c r="E1" s="296"/>
      <c r="F1" s="296"/>
      <c r="G1" s="296"/>
      <c r="H1" s="296"/>
      <c r="I1" s="296"/>
      <c r="J1" s="296"/>
      <c r="K1" s="296"/>
      <c r="L1" s="296"/>
      <c r="M1" s="296"/>
      <c r="N1" s="296"/>
      <c r="O1" s="296"/>
      <c r="P1" s="296"/>
      <c r="Q1" s="296"/>
      <c r="R1" s="296"/>
      <c r="S1" s="296"/>
      <c r="T1" s="296"/>
      <c r="U1" s="296"/>
      <c r="V1" s="296"/>
      <c r="AA1" s="297"/>
    </row>
    <row r="2" spans="1:27" ht="58.5" customHeight="1" x14ac:dyDescent="0.25">
      <c r="A2" s="298" t="s">
        <v>2302</v>
      </c>
      <c r="B2" s="298" t="s">
        <v>123</v>
      </c>
      <c r="C2" s="298" t="s">
        <v>124</v>
      </c>
      <c r="D2" s="298" t="s">
        <v>125</v>
      </c>
      <c r="E2" s="298" t="s">
        <v>126</v>
      </c>
      <c r="F2" s="298" t="s">
        <v>127</v>
      </c>
      <c r="G2" s="298" t="s">
        <v>128</v>
      </c>
      <c r="H2" s="298" t="s">
        <v>129</v>
      </c>
      <c r="I2" s="298" t="s">
        <v>130</v>
      </c>
      <c r="J2" s="298" t="s">
        <v>131</v>
      </c>
      <c r="K2" s="299" t="s">
        <v>132</v>
      </c>
      <c r="L2" s="298" t="s">
        <v>133</v>
      </c>
      <c r="M2" s="298" t="s">
        <v>2303</v>
      </c>
      <c r="N2" s="298" t="s">
        <v>135</v>
      </c>
      <c r="O2" s="300" t="s">
        <v>2304</v>
      </c>
      <c r="P2" s="144"/>
      <c r="Q2" s="159" t="s">
        <v>2305</v>
      </c>
      <c r="R2" s="159" t="s">
        <v>2306</v>
      </c>
      <c r="S2" s="159" t="s">
        <v>639</v>
      </c>
      <c r="T2" s="159" t="s">
        <v>138</v>
      </c>
      <c r="U2" s="152" t="s">
        <v>640</v>
      </c>
      <c r="V2" s="153" t="s">
        <v>641</v>
      </c>
      <c r="AA2" s="154" t="s">
        <v>2307</v>
      </c>
    </row>
    <row r="3" spans="1:27" ht="100" customHeight="1" x14ac:dyDescent="0.25">
      <c r="A3" s="160" t="s">
        <v>3008</v>
      </c>
      <c r="B3" s="149" t="s">
        <v>967</v>
      </c>
      <c r="C3" s="161" t="s">
        <v>968</v>
      </c>
      <c r="D3" s="162" t="s">
        <v>633</v>
      </c>
      <c r="E3" s="161" t="s">
        <v>1738</v>
      </c>
      <c r="F3" s="161" t="s">
        <v>1739</v>
      </c>
      <c r="G3" s="161" t="s">
        <v>2310</v>
      </c>
      <c r="H3" s="161" t="s">
        <v>3009</v>
      </c>
      <c r="I3" s="163"/>
      <c r="J3" s="145"/>
      <c r="K3" s="147" t="s">
        <v>2312</v>
      </c>
      <c r="L3" s="148" t="s">
        <v>2313</v>
      </c>
      <c r="M3" s="149" t="s">
        <v>585</v>
      </c>
      <c r="N3" s="145" t="s">
        <v>975</v>
      </c>
      <c r="O3" s="146" t="s">
        <v>976</v>
      </c>
      <c r="P3" s="144"/>
      <c r="Q3" s="147" t="s">
        <v>650</v>
      </c>
      <c r="R3" s="147" t="s">
        <v>664</v>
      </c>
      <c r="S3" s="147" t="s">
        <v>1743</v>
      </c>
      <c r="T3" s="147" t="s">
        <v>2314</v>
      </c>
      <c r="U3" s="147" t="s">
        <v>3010</v>
      </c>
      <c r="V3" s="147"/>
      <c r="AA3" s="42" t="e">
        <f>IF(OR(J3="Fail",ISBLANK(J3)),INDEX('Issue Code Table'!C:C,MATCH(N:N,'Issue Code Table'!A:A,0)),IF(M3="Critical",6,IF(M3="Significant",5,IF(M3="Moderate",3,2))))</f>
        <v>#N/A</v>
      </c>
    </row>
    <row r="4" spans="1:27" ht="167.5" customHeight="1" x14ac:dyDescent="0.25">
      <c r="A4" s="160" t="s">
        <v>3011</v>
      </c>
      <c r="B4" s="149" t="s">
        <v>560</v>
      </c>
      <c r="C4" s="161" t="s">
        <v>3012</v>
      </c>
      <c r="D4" s="162" t="s">
        <v>633</v>
      </c>
      <c r="E4" s="161" t="s">
        <v>3013</v>
      </c>
      <c r="F4" s="161" t="s">
        <v>2318</v>
      </c>
      <c r="G4" s="161" t="s">
        <v>2319</v>
      </c>
      <c r="H4" s="161" t="s">
        <v>2320</v>
      </c>
      <c r="I4" s="143"/>
      <c r="J4" s="145"/>
      <c r="K4" s="147" t="s">
        <v>2321</v>
      </c>
      <c r="L4" s="148"/>
      <c r="M4" s="149" t="s">
        <v>287</v>
      </c>
      <c r="N4" s="145" t="s">
        <v>288</v>
      </c>
      <c r="O4" s="146" t="s">
        <v>289</v>
      </c>
      <c r="P4" s="144"/>
      <c r="Q4" s="147" t="s">
        <v>650</v>
      </c>
      <c r="R4" s="147" t="s">
        <v>679</v>
      </c>
      <c r="S4" s="147" t="s">
        <v>2322</v>
      </c>
      <c r="T4" s="147" t="s">
        <v>2323</v>
      </c>
      <c r="U4" s="147" t="s">
        <v>2324</v>
      </c>
      <c r="V4" s="147"/>
      <c r="AA4" s="42">
        <f>IF(OR(J4="Fail",ISBLANK(J4)),INDEX('Issue Code Table'!C:C,MATCH(N:N,'Issue Code Table'!A:A,0)),IF(M4="Critical",6,IF(M4="Significant",5,IF(M4="Moderate",3,2))))</f>
        <v>4</v>
      </c>
    </row>
    <row r="5" spans="1:27" ht="167.5" customHeight="1" x14ac:dyDescent="0.25">
      <c r="A5" s="160" t="s">
        <v>3014</v>
      </c>
      <c r="B5" s="149" t="s">
        <v>560</v>
      </c>
      <c r="C5" s="161" t="s">
        <v>3012</v>
      </c>
      <c r="D5" s="162" t="s">
        <v>633</v>
      </c>
      <c r="E5" s="161" t="s">
        <v>3015</v>
      </c>
      <c r="F5" s="161" t="s">
        <v>2327</v>
      </c>
      <c r="G5" s="161" t="s">
        <v>2328</v>
      </c>
      <c r="H5" s="161" t="s">
        <v>3016</v>
      </c>
      <c r="I5" s="143"/>
      <c r="J5" s="145"/>
      <c r="K5" s="147" t="s">
        <v>2330</v>
      </c>
      <c r="L5" s="148"/>
      <c r="M5" s="149" t="s">
        <v>287</v>
      </c>
      <c r="N5" s="145" t="s">
        <v>288</v>
      </c>
      <c r="O5" s="146" t="s">
        <v>289</v>
      </c>
      <c r="P5" s="144"/>
      <c r="Q5" s="147" t="s">
        <v>651</v>
      </c>
      <c r="R5" s="147" t="s">
        <v>2331</v>
      </c>
      <c r="S5" s="147" t="s">
        <v>2332</v>
      </c>
      <c r="T5" s="147" t="s">
        <v>3017</v>
      </c>
      <c r="U5" s="147" t="s">
        <v>2334</v>
      </c>
      <c r="V5" s="147"/>
      <c r="AA5" s="42">
        <f>IF(OR(J5="Fail",ISBLANK(J5)),INDEX('Issue Code Table'!C:C,MATCH(N:N,'Issue Code Table'!A:A,0)),IF(M5="Critical",6,IF(M5="Significant",5,IF(M5="Moderate",3,2))))</f>
        <v>4</v>
      </c>
    </row>
    <row r="6" spans="1:27" ht="167.5" customHeight="1" x14ac:dyDescent="0.25">
      <c r="A6" s="160" t="s">
        <v>3018</v>
      </c>
      <c r="B6" s="149" t="s">
        <v>262</v>
      </c>
      <c r="C6" s="161" t="s">
        <v>263</v>
      </c>
      <c r="D6" s="162" t="s">
        <v>633</v>
      </c>
      <c r="E6" s="161" t="s">
        <v>3019</v>
      </c>
      <c r="F6" s="161" t="s">
        <v>2337</v>
      </c>
      <c r="G6" s="161" t="s">
        <v>2338</v>
      </c>
      <c r="H6" s="161" t="s">
        <v>2339</v>
      </c>
      <c r="I6" s="143"/>
      <c r="J6" s="145"/>
      <c r="K6" s="147" t="s">
        <v>2340</v>
      </c>
      <c r="L6" s="148"/>
      <c r="M6" s="149" t="s">
        <v>162</v>
      </c>
      <c r="N6" s="145" t="s">
        <v>257</v>
      </c>
      <c r="O6" s="146" t="s">
        <v>258</v>
      </c>
      <c r="P6" s="144"/>
      <c r="Q6" s="147" t="s">
        <v>716</v>
      </c>
      <c r="R6" s="147" t="s">
        <v>717</v>
      </c>
      <c r="S6" s="147" t="s">
        <v>2341</v>
      </c>
      <c r="T6" s="147" t="s">
        <v>2342</v>
      </c>
      <c r="U6" s="147" t="s">
        <v>2343</v>
      </c>
      <c r="V6" s="147" t="s">
        <v>2344</v>
      </c>
      <c r="AA6" s="42">
        <f>IF(OR(J6="Fail",ISBLANK(J6)),INDEX('Issue Code Table'!C:C,MATCH(N:N,'Issue Code Table'!A:A,0)),IF(M6="Critical",6,IF(M6="Significant",5,IF(M6="Moderate",3,2))))</f>
        <v>6</v>
      </c>
    </row>
    <row r="7" spans="1:27" ht="167.5" customHeight="1" x14ac:dyDescent="0.25">
      <c r="A7" s="160" t="s">
        <v>3020</v>
      </c>
      <c r="B7" s="149" t="s">
        <v>262</v>
      </c>
      <c r="C7" s="161" t="s">
        <v>263</v>
      </c>
      <c r="D7" s="84" t="s">
        <v>634</v>
      </c>
      <c r="E7" s="161" t="s">
        <v>3021</v>
      </c>
      <c r="F7" s="161" t="s">
        <v>2347</v>
      </c>
      <c r="G7" s="161" t="s">
        <v>2348</v>
      </c>
      <c r="H7" s="161" t="s">
        <v>2349</v>
      </c>
      <c r="I7" s="143"/>
      <c r="J7" s="145"/>
      <c r="K7" s="147" t="s">
        <v>2350</v>
      </c>
      <c r="L7" s="148"/>
      <c r="M7" s="149" t="s">
        <v>150</v>
      </c>
      <c r="N7" s="145" t="s">
        <v>2351</v>
      </c>
      <c r="O7" s="146" t="s">
        <v>2352</v>
      </c>
      <c r="P7" s="144"/>
      <c r="Q7" s="147" t="s">
        <v>716</v>
      </c>
      <c r="R7" s="147" t="s">
        <v>728</v>
      </c>
      <c r="S7" s="147" t="s">
        <v>2353</v>
      </c>
      <c r="T7" s="147" t="s">
        <v>2354</v>
      </c>
      <c r="U7" s="147" t="s">
        <v>2355</v>
      </c>
      <c r="V7" s="147" t="s">
        <v>2356</v>
      </c>
      <c r="AA7" s="42">
        <f>IF(OR(J7="Fail",ISBLANK(J7)),INDEX('Issue Code Table'!C:C,MATCH(N:N,'Issue Code Table'!A:A,0)),IF(M7="Critical",6,IF(M7="Significant",5,IF(M7="Moderate",3,2))))</f>
        <v>8</v>
      </c>
    </row>
    <row r="8" spans="1:27" ht="103" customHeight="1" x14ac:dyDescent="0.25">
      <c r="A8" s="160" t="s">
        <v>3022</v>
      </c>
      <c r="B8" s="149" t="s">
        <v>374</v>
      </c>
      <c r="C8" s="161" t="s">
        <v>375</v>
      </c>
      <c r="D8" s="162" t="s">
        <v>634</v>
      </c>
      <c r="E8" s="161" t="s">
        <v>3023</v>
      </c>
      <c r="F8" s="161" t="s">
        <v>2359</v>
      </c>
      <c r="G8" s="161" t="s">
        <v>2360</v>
      </c>
      <c r="H8" s="161" t="s">
        <v>2361</v>
      </c>
      <c r="I8" s="143"/>
      <c r="J8" s="145"/>
      <c r="K8" s="147" t="s">
        <v>2362</v>
      </c>
      <c r="L8" s="148"/>
      <c r="M8" s="149" t="s">
        <v>150</v>
      </c>
      <c r="N8" s="145" t="s">
        <v>2351</v>
      </c>
      <c r="O8" s="146" t="s">
        <v>2352</v>
      </c>
      <c r="P8" s="144"/>
      <c r="Q8" s="147" t="s">
        <v>716</v>
      </c>
      <c r="R8" s="147" t="s">
        <v>739</v>
      </c>
      <c r="S8" s="147" t="s">
        <v>2363</v>
      </c>
      <c r="T8" s="147" t="s">
        <v>2364</v>
      </c>
      <c r="U8" s="147" t="s">
        <v>2365</v>
      </c>
      <c r="V8" s="147" t="s">
        <v>2366</v>
      </c>
      <c r="AA8" s="42">
        <f>IF(OR(J8="Fail",ISBLANK(J8)),INDEX('Issue Code Table'!C:C,MATCH(N:N,'Issue Code Table'!A:A,0)),IF(M8="Critical",6,IF(M8="Significant",5,IF(M8="Moderate",3,2))))</f>
        <v>8</v>
      </c>
    </row>
    <row r="9" spans="1:27" ht="85.5" customHeight="1" x14ac:dyDescent="0.25">
      <c r="A9" s="160" t="s">
        <v>3024</v>
      </c>
      <c r="B9" s="149" t="s">
        <v>374</v>
      </c>
      <c r="C9" s="161" t="s">
        <v>375</v>
      </c>
      <c r="D9" s="162" t="s">
        <v>633</v>
      </c>
      <c r="E9" s="161" t="s">
        <v>3025</v>
      </c>
      <c r="F9" s="161" t="s">
        <v>2359</v>
      </c>
      <c r="G9" s="161" t="s">
        <v>2369</v>
      </c>
      <c r="H9" s="161" t="s">
        <v>2370</v>
      </c>
      <c r="I9" s="143"/>
      <c r="J9" s="145"/>
      <c r="K9" s="147" t="s">
        <v>3026</v>
      </c>
      <c r="L9" s="148"/>
      <c r="M9" s="149" t="s">
        <v>287</v>
      </c>
      <c r="N9" s="145" t="s">
        <v>1606</v>
      </c>
      <c r="O9" s="146" t="s">
        <v>1607</v>
      </c>
      <c r="P9" s="144"/>
      <c r="Q9" s="147" t="s">
        <v>716</v>
      </c>
      <c r="R9" s="147" t="s">
        <v>751</v>
      </c>
      <c r="S9" s="147" t="s">
        <v>2372</v>
      </c>
      <c r="T9" s="147" t="s">
        <v>2373</v>
      </c>
      <c r="U9" s="147" t="s">
        <v>2374</v>
      </c>
      <c r="V9" s="147"/>
      <c r="AA9" s="42">
        <f>IF(OR(J9="Fail",ISBLANK(J9)),INDEX('Issue Code Table'!C:C,MATCH(N:N,'Issue Code Table'!A:A,0)),IF(M9="Critical",6,IF(M9="Significant",5,IF(M9="Moderate",3,2))))</f>
        <v>4</v>
      </c>
    </row>
    <row r="10" spans="1:27" ht="101.5" customHeight="1" x14ac:dyDescent="0.25">
      <c r="A10" s="160" t="s">
        <v>3027</v>
      </c>
      <c r="B10" s="149" t="s">
        <v>209</v>
      </c>
      <c r="C10" s="161" t="s">
        <v>210</v>
      </c>
      <c r="D10" s="162" t="s">
        <v>633</v>
      </c>
      <c r="E10" s="161" t="s">
        <v>3028</v>
      </c>
      <c r="F10" s="161" t="s">
        <v>2377</v>
      </c>
      <c r="G10" s="161" t="s">
        <v>2378</v>
      </c>
      <c r="H10" s="161" t="s">
        <v>2379</v>
      </c>
      <c r="I10" s="143"/>
      <c r="J10" s="145"/>
      <c r="K10" s="147" t="s">
        <v>2380</v>
      </c>
      <c r="L10" s="148"/>
      <c r="M10" s="149" t="s">
        <v>162</v>
      </c>
      <c r="N10" s="145" t="s">
        <v>1593</v>
      </c>
      <c r="O10" s="146" t="s">
        <v>1594</v>
      </c>
      <c r="P10" s="144"/>
      <c r="Q10" s="147" t="s">
        <v>764</v>
      </c>
      <c r="R10" s="147" t="s">
        <v>765</v>
      </c>
      <c r="S10" s="147" t="s">
        <v>2381</v>
      </c>
      <c r="T10" s="147" t="s">
        <v>2382</v>
      </c>
      <c r="U10" s="147" t="s">
        <v>2383</v>
      </c>
      <c r="V10" s="147" t="s">
        <v>2384</v>
      </c>
      <c r="AA10" s="42">
        <f>IF(OR(J10="Fail",ISBLANK(J10)),INDEX('Issue Code Table'!C:C,MATCH(N:N,'Issue Code Table'!A:A,0)),IF(M10="Critical",6,IF(M10="Significant",5,IF(M10="Moderate",3,2))))</f>
        <v>6</v>
      </c>
    </row>
    <row r="11" spans="1:27" ht="107.5" customHeight="1" x14ac:dyDescent="0.25">
      <c r="A11" s="160" t="s">
        <v>3029</v>
      </c>
      <c r="B11" s="149" t="s">
        <v>209</v>
      </c>
      <c r="C11" s="161" t="s">
        <v>210</v>
      </c>
      <c r="D11" s="162" t="s">
        <v>633</v>
      </c>
      <c r="E11" s="161" t="s">
        <v>3030</v>
      </c>
      <c r="F11" s="161" t="s">
        <v>2387</v>
      </c>
      <c r="G11" s="161" t="s">
        <v>2388</v>
      </c>
      <c r="H11" s="161" t="s">
        <v>2389</v>
      </c>
      <c r="I11" s="143"/>
      <c r="J11" s="145"/>
      <c r="K11" s="147" t="s">
        <v>2390</v>
      </c>
      <c r="L11" s="148" t="s">
        <v>3031</v>
      </c>
      <c r="M11" s="149" t="s">
        <v>287</v>
      </c>
      <c r="N11" s="145" t="s">
        <v>1606</v>
      </c>
      <c r="O11" s="146" t="s">
        <v>1607</v>
      </c>
      <c r="P11" s="144"/>
      <c r="Q11" s="147" t="s">
        <v>764</v>
      </c>
      <c r="R11" s="147" t="s">
        <v>776</v>
      </c>
      <c r="S11" s="147" t="s">
        <v>2391</v>
      </c>
      <c r="T11" s="147" t="s">
        <v>3032</v>
      </c>
      <c r="U11" s="147" t="s">
        <v>2393</v>
      </c>
      <c r="V11" s="147"/>
      <c r="AA11" s="42">
        <f>IF(OR(J11="Fail",ISBLANK(J11)),INDEX('Issue Code Table'!C:C,MATCH(N:N,'Issue Code Table'!A:A,0)),IF(M11="Critical",6,IF(M11="Significant",5,IF(M11="Moderate",3,2))))</f>
        <v>4</v>
      </c>
    </row>
    <row r="12" spans="1:27" ht="136.5" customHeight="1" x14ac:dyDescent="0.25">
      <c r="A12" s="160" t="s">
        <v>3033</v>
      </c>
      <c r="B12" s="149" t="s">
        <v>209</v>
      </c>
      <c r="C12" s="161" t="s">
        <v>210</v>
      </c>
      <c r="D12" s="162" t="s">
        <v>633</v>
      </c>
      <c r="E12" s="161" t="s">
        <v>3034</v>
      </c>
      <c r="F12" s="161" t="s">
        <v>2396</v>
      </c>
      <c r="G12" s="161" t="s">
        <v>2397</v>
      </c>
      <c r="H12" s="161" t="s">
        <v>2398</v>
      </c>
      <c r="I12" s="143"/>
      <c r="J12" s="145"/>
      <c r="K12" s="147" t="s">
        <v>2399</v>
      </c>
      <c r="L12" s="148"/>
      <c r="M12" s="149" t="s">
        <v>162</v>
      </c>
      <c r="N12" s="145" t="s">
        <v>1663</v>
      </c>
      <c r="O12" s="146" t="s">
        <v>1664</v>
      </c>
      <c r="P12" s="144"/>
      <c r="Q12" s="147" t="s">
        <v>764</v>
      </c>
      <c r="R12" s="147" t="s">
        <v>2400</v>
      </c>
      <c r="S12" s="147" t="s">
        <v>2401</v>
      </c>
      <c r="T12" s="147" t="s">
        <v>3035</v>
      </c>
      <c r="U12" s="147" t="s">
        <v>2403</v>
      </c>
      <c r="V12" s="147" t="s">
        <v>2404</v>
      </c>
      <c r="AA12" s="42">
        <f>IF(OR(J12="Fail",ISBLANK(J12)),INDEX('Issue Code Table'!C:C,MATCH(N:N,'Issue Code Table'!A:A,0)),IF(M12="Critical",6,IF(M12="Significant",5,IF(M12="Moderate",3,2))))</f>
        <v>5</v>
      </c>
    </row>
    <row r="13" spans="1:27" ht="167.5" customHeight="1" x14ac:dyDescent="0.25">
      <c r="A13" s="160" t="s">
        <v>3036</v>
      </c>
      <c r="B13" s="149" t="s">
        <v>209</v>
      </c>
      <c r="C13" s="161" t="s">
        <v>210</v>
      </c>
      <c r="D13" s="162" t="s">
        <v>633</v>
      </c>
      <c r="E13" s="161" t="s">
        <v>3037</v>
      </c>
      <c r="F13" s="161" t="s">
        <v>2407</v>
      </c>
      <c r="G13" s="161" t="s">
        <v>2408</v>
      </c>
      <c r="H13" s="161" t="s">
        <v>2409</v>
      </c>
      <c r="I13" s="143"/>
      <c r="J13" s="145"/>
      <c r="K13" s="147" t="s">
        <v>2410</v>
      </c>
      <c r="L13" s="148"/>
      <c r="M13" s="149" t="s">
        <v>287</v>
      </c>
      <c r="N13" s="145" t="s">
        <v>1606</v>
      </c>
      <c r="O13" s="146" t="s">
        <v>1607</v>
      </c>
      <c r="P13" s="144"/>
      <c r="Q13" s="147" t="s">
        <v>764</v>
      </c>
      <c r="R13" s="147" t="s">
        <v>2411</v>
      </c>
      <c r="S13" s="147" t="s">
        <v>2401</v>
      </c>
      <c r="T13" s="147" t="s">
        <v>3038</v>
      </c>
      <c r="U13" s="147" t="s">
        <v>2413</v>
      </c>
      <c r="V13" s="147"/>
      <c r="AA13" s="42">
        <f>IF(OR(J13="Fail",ISBLANK(J13)),INDEX('Issue Code Table'!C:C,MATCH(N:N,'Issue Code Table'!A:A,0)),IF(M13="Critical",6,IF(M13="Significant",5,IF(M13="Moderate",3,2))))</f>
        <v>4</v>
      </c>
    </row>
    <row r="14" spans="1:27" ht="167.5" customHeight="1" x14ac:dyDescent="0.25">
      <c r="A14" s="160" t="s">
        <v>3039</v>
      </c>
      <c r="B14" s="149" t="s">
        <v>209</v>
      </c>
      <c r="C14" s="161" t="s">
        <v>210</v>
      </c>
      <c r="D14" s="162" t="s">
        <v>633</v>
      </c>
      <c r="E14" s="161" t="s">
        <v>3040</v>
      </c>
      <c r="F14" s="161" t="s">
        <v>2416</v>
      </c>
      <c r="G14" s="161" t="s">
        <v>2417</v>
      </c>
      <c r="H14" s="161" t="s">
        <v>2418</v>
      </c>
      <c r="I14" s="143"/>
      <c r="J14" s="145"/>
      <c r="K14" s="147" t="s">
        <v>2419</v>
      </c>
      <c r="L14" s="148"/>
      <c r="M14" s="149" t="s">
        <v>287</v>
      </c>
      <c r="N14" s="145" t="s">
        <v>1663</v>
      </c>
      <c r="O14" s="146" t="s">
        <v>2420</v>
      </c>
      <c r="P14" s="144"/>
      <c r="Q14" s="147" t="s">
        <v>764</v>
      </c>
      <c r="R14" s="147" t="s">
        <v>2421</v>
      </c>
      <c r="S14" s="147" t="s">
        <v>2401</v>
      </c>
      <c r="T14" s="147" t="s">
        <v>3041</v>
      </c>
      <c r="U14" s="147" t="s">
        <v>2423</v>
      </c>
      <c r="V14" s="147"/>
      <c r="AA14" s="42">
        <f>IF(OR(J14="Fail",ISBLANK(J14)),INDEX('Issue Code Table'!C:C,MATCH(N:N,'Issue Code Table'!A:A,0)),IF(M14="Critical",6,IF(M14="Significant",5,IF(M14="Moderate",3,2))))</f>
        <v>5</v>
      </c>
    </row>
    <row r="15" spans="1:27" ht="167.5" customHeight="1" x14ac:dyDescent="0.25">
      <c r="A15" s="160" t="s">
        <v>3042</v>
      </c>
      <c r="B15" s="149" t="s">
        <v>209</v>
      </c>
      <c r="C15" s="161" t="s">
        <v>210</v>
      </c>
      <c r="D15" s="162" t="s">
        <v>633</v>
      </c>
      <c r="E15" s="161" t="s">
        <v>3043</v>
      </c>
      <c r="F15" s="161" t="s">
        <v>2426</v>
      </c>
      <c r="G15" s="161" t="s">
        <v>2427</v>
      </c>
      <c r="H15" s="161" t="s">
        <v>2428</v>
      </c>
      <c r="I15" s="143"/>
      <c r="J15" s="145"/>
      <c r="K15" s="147" t="s">
        <v>2429</v>
      </c>
      <c r="L15" s="148"/>
      <c r="M15" s="149" t="s">
        <v>287</v>
      </c>
      <c r="N15" s="145" t="s">
        <v>1606</v>
      </c>
      <c r="O15" s="146" t="s">
        <v>1607</v>
      </c>
      <c r="P15" s="144"/>
      <c r="Q15" s="147" t="s">
        <v>764</v>
      </c>
      <c r="R15" s="147" t="s">
        <v>2430</v>
      </c>
      <c r="S15" s="147" t="s">
        <v>2401</v>
      </c>
      <c r="T15" s="147" t="s">
        <v>3044</v>
      </c>
      <c r="U15" s="147" t="s">
        <v>2432</v>
      </c>
      <c r="V15" s="147"/>
      <c r="AA15" s="42">
        <f>IF(OR(J15="Fail",ISBLANK(J15)),INDEX('Issue Code Table'!C:C,MATCH(N:N,'Issue Code Table'!A:A,0)),IF(M15="Critical",6,IF(M15="Significant",5,IF(M15="Moderate",3,2))))</f>
        <v>4</v>
      </c>
    </row>
    <row r="16" spans="1:27" ht="167.5" customHeight="1" x14ac:dyDescent="0.25">
      <c r="A16" s="160" t="s">
        <v>3045</v>
      </c>
      <c r="B16" s="149" t="s">
        <v>209</v>
      </c>
      <c r="C16" s="161" t="s">
        <v>210</v>
      </c>
      <c r="D16" s="162" t="s">
        <v>633</v>
      </c>
      <c r="E16" s="161" t="s">
        <v>3046</v>
      </c>
      <c r="F16" s="161" t="s">
        <v>2435</v>
      </c>
      <c r="G16" s="161" t="s">
        <v>2436</v>
      </c>
      <c r="H16" s="161" t="s">
        <v>2437</v>
      </c>
      <c r="I16" s="143"/>
      <c r="J16" s="145"/>
      <c r="K16" s="147" t="s">
        <v>2438</v>
      </c>
      <c r="L16" s="148"/>
      <c r="M16" s="149" t="s">
        <v>287</v>
      </c>
      <c r="N16" s="145" t="s">
        <v>1606</v>
      </c>
      <c r="O16" s="146" t="s">
        <v>1607</v>
      </c>
      <c r="P16" s="144"/>
      <c r="Q16" s="147" t="s">
        <v>764</v>
      </c>
      <c r="R16" s="147" t="s">
        <v>2439</v>
      </c>
      <c r="S16" s="147" t="s">
        <v>2440</v>
      </c>
      <c r="T16" s="147" t="s">
        <v>3047</v>
      </c>
      <c r="U16" s="147" t="s">
        <v>2442</v>
      </c>
      <c r="V16" s="147"/>
      <c r="AA16" s="42">
        <f>IF(OR(J16="Fail",ISBLANK(J16)),INDEX('Issue Code Table'!C:C,MATCH(N:N,'Issue Code Table'!A:A,0)),IF(M16="Critical",6,IF(M16="Significant",5,IF(M16="Moderate",3,2))))</f>
        <v>4</v>
      </c>
    </row>
    <row r="17" spans="1:27" ht="88.5" customHeight="1" x14ac:dyDescent="0.25">
      <c r="A17" s="160" t="s">
        <v>3048</v>
      </c>
      <c r="B17" s="149" t="s">
        <v>209</v>
      </c>
      <c r="C17" s="161" t="s">
        <v>210</v>
      </c>
      <c r="D17" s="162" t="s">
        <v>633</v>
      </c>
      <c r="E17" s="161" t="s">
        <v>3049</v>
      </c>
      <c r="F17" s="161" t="s">
        <v>2445</v>
      </c>
      <c r="G17" s="161" t="s">
        <v>2446</v>
      </c>
      <c r="H17" s="187" t="s">
        <v>2447</v>
      </c>
      <c r="I17" s="143"/>
      <c r="J17" s="145"/>
      <c r="K17" s="188" t="s">
        <v>3050</v>
      </c>
      <c r="L17" s="148"/>
      <c r="M17" s="149" t="s">
        <v>287</v>
      </c>
      <c r="N17" s="145" t="s">
        <v>1627</v>
      </c>
      <c r="O17" s="146" t="s">
        <v>2449</v>
      </c>
      <c r="P17" s="144"/>
      <c r="Q17" s="147" t="s">
        <v>764</v>
      </c>
      <c r="R17" s="147" t="s">
        <v>2450</v>
      </c>
      <c r="S17" s="147" t="s">
        <v>2401</v>
      </c>
      <c r="T17" s="147" t="s">
        <v>3051</v>
      </c>
      <c r="U17" s="147" t="s">
        <v>2452</v>
      </c>
      <c r="V17" s="147"/>
      <c r="AA17" s="42">
        <f>IF(OR(J17="Fail",ISBLANK(J17)),INDEX('Issue Code Table'!C:C,MATCH(N:N,'Issue Code Table'!A:A,0)),IF(M17="Critical",6,IF(M17="Significant",5,IF(M17="Moderate",3,2))))</f>
        <v>3</v>
      </c>
    </row>
    <row r="18" spans="1:27" ht="106.5" customHeight="1" x14ac:dyDescent="0.25">
      <c r="A18" s="160" t="s">
        <v>3052</v>
      </c>
      <c r="B18" s="149" t="s">
        <v>209</v>
      </c>
      <c r="C18" s="161" t="s">
        <v>210</v>
      </c>
      <c r="D18" s="162" t="s">
        <v>633</v>
      </c>
      <c r="E18" s="161" t="s">
        <v>3053</v>
      </c>
      <c r="F18" s="161" t="s">
        <v>2455</v>
      </c>
      <c r="G18" s="161" t="s">
        <v>2456</v>
      </c>
      <c r="H18" s="161" t="s">
        <v>2457</v>
      </c>
      <c r="I18" s="143"/>
      <c r="J18" s="145"/>
      <c r="K18" s="147" t="s">
        <v>2458</v>
      </c>
      <c r="L18" s="148"/>
      <c r="M18" s="149" t="s">
        <v>287</v>
      </c>
      <c r="N18" s="145" t="s">
        <v>1606</v>
      </c>
      <c r="O18" s="146" t="s">
        <v>1607</v>
      </c>
      <c r="P18" s="144"/>
      <c r="Q18" s="147" t="s">
        <v>764</v>
      </c>
      <c r="R18" s="147" t="s">
        <v>2459</v>
      </c>
      <c r="S18" s="147" t="s">
        <v>2460</v>
      </c>
      <c r="T18" s="147" t="s">
        <v>3054</v>
      </c>
      <c r="U18" s="147" t="s">
        <v>2462</v>
      </c>
      <c r="V18" s="147"/>
      <c r="AA18" s="42">
        <f>IF(OR(J18="Fail",ISBLANK(J18)),INDEX('Issue Code Table'!C:C,MATCH(N:N,'Issue Code Table'!A:A,0)),IF(M18="Critical",6,IF(M18="Significant",5,IF(M18="Moderate",3,2))))</f>
        <v>4</v>
      </c>
    </row>
    <row r="19" spans="1:27" ht="78" customHeight="1" x14ac:dyDescent="0.25">
      <c r="A19" s="160" t="s">
        <v>3055</v>
      </c>
      <c r="B19" s="149" t="s">
        <v>209</v>
      </c>
      <c r="C19" s="161" t="s">
        <v>210</v>
      </c>
      <c r="D19" s="162" t="s">
        <v>633</v>
      </c>
      <c r="E19" s="161" t="s">
        <v>2464</v>
      </c>
      <c r="F19" s="161" t="s">
        <v>2465</v>
      </c>
      <c r="G19" s="161" t="s">
        <v>2466</v>
      </c>
      <c r="H19" s="161" t="s">
        <v>3056</v>
      </c>
      <c r="I19" s="143"/>
      <c r="J19" s="145"/>
      <c r="K19" s="161" t="s">
        <v>3057</v>
      </c>
      <c r="L19" s="148"/>
      <c r="M19" s="149" t="s">
        <v>287</v>
      </c>
      <c r="N19" s="145" t="s">
        <v>1110</v>
      </c>
      <c r="O19" s="146" t="s">
        <v>1111</v>
      </c>
      <c r="P19" s="144"/>
      <c r="Q19" s="147" t="s">
        <v>764</v>
      </c>
      <c r="R19" s="147" t="s">
        <v>2469</v>
      </c>
      <c r="S19" s="147" t="s">
        <v>2470</v>
      </c>
      <c r="T19" s="147" t="s">
        <v>2471</v>
      </c>
      <c r="U19" s="147" t="s">
        <v>2472</v>
      </c>
      <c r="V19" s="147"/>
      <c r="AA19" s="42">
        <f>IF(OR(J19="Fail",ISBLANK(J19)),INDEX('Issue Code Table'!C:C,MATCH(N:N,'Issue Code Table'!A:A,0)),IF(M19="Critical",6,IF(M19="Significant",5,IF(M19="Moderate",3,2))))</f>
        <v>4</v>
      </c>
    </row>
    <row r="20" spans="1:27" ht="167.5" customHeight="1" x14ac:dyDescent="0.25">
      <c r="A20" s="160" t="s">
        <v>3058</v>
      </c>
      <c r="B20" s="149" t="s">
        <v>1702</v>
      </c>
      <c r="C20" s="161" t="s">
        <v>1703</v>
      </c>
      <c r="D20" s="162" t="s">
        <v>633</v>
      </c>
      <c r="E20" s="161" t="s">
        <v>3059</v>
      </c>
      <c r="F20" s="161" t="s">
        <v>2475</v>
      </c>
      <c r="G20" s="161" t="s">
        <v>2476</v>
      </c>
      <c r="H20" s="161" t="s">
        <v>2477</v>
      </c>
      <c r="I20" s="143"/>
      <c r="J20" s="145"/>
      <c r="K20" s="147" t="s">
        <v>2478</v>
      </c>
      <c r="L20" s="148"/>
      <c r="M20" s="149" t="s">
        <v>287</v>
      </c>
      <c r="N20" s="145" t="s">
        <v>2488</v>
      </c>
      <c r="O20" s="146" t="s">
        <v>2489</v>
      </c>
      <c r="P20" s="144"/>
      <c r="Q20" s="147" t="s">
        <v>1629</v>
      </c>
      <c r="R20" s="147" t="s">
        <v>787</v>
      </c>
      <c r="S20" s="147" t="s">
        <v>2479</v>
      </c>
      <c r="T20" s="147" t="s">
        <v>2480</v>
      </c>
      <c r="U20" s="147" t="s">
        <v>2481</v>
      </c>
      <c r="V20" s="147"/>
      <c r="AA20" s="42">
        <f>IF(OR(J20="Fail",ISBLANK(J20)),INDEX('Issue Code Table'!C:C,MATCH(N:N,'Issue Code Table'!A:A,0)),IF(M20="Critical",6,IF(M20="Significant",5,IF(M20="Moderate",3,2))))</f>
        <v>3</v>
      </c>
    </row>
    <row r="21" spans="1:27" ht="156" customHeight="1" x14ac:dyDescent="0.25">
      <c r="A21" s="160" t="s">
        <v>3060</v>
      </c>
      <c r="B21" s="149" t="s">
        <v>239</v>
      </c>
      <c r="C21" s="161" t="s">
        <v>240</v>
      </c>
      <c r="D21" s="162" t="s">
        <v>633</v>
      </c>
      <c r="E21" s="161" t="s">
        <v>3061</v>
      </c>
      <c r="F21" s="161" t="s">
        <v>2484</v>
      </c>
      <c r="G21" s="161" t="s">
        <v>2485</v>
      </c>
      <c r="H21" s="161" t="s">
        <v>2486</v>
      </c>
      <c r="I21" s="143"/>
      <c r="J21" s="145"/>
      <c r="K21" s="147" t="s">
        <v>2487</v>
      </c>
      <c r="L21" s="148"/>
      <c r="M21" s="149" t="s">
        <v>287</v>
      </c>
      <c r="N21" s="145" t="s">
        <v>1352</v>
      </c>
      <c r="O21" s="146" t="s">
        <v>1353</v>
      </c>
      <c r="P21" s="144"/>
      <c r="Q21" s="147" t="s">
        <v>1629</v>
      </c>
      <c r="R21" s="147" t="s">
        <v>827</v>
      </c>
      <c r="S21" s="147" t="s">
        <v>2490</v>
      </c>
      <c r="T21" s="147" t="s">
        <v>2491</v>
      </c>
      <c r="U21" s="147" t="s">
        <v>2492</v>
      </c>
      <c r="V21" s="147"/>
      <c r="AA21" s="42">
        <f>IF(OR(J21="Fail",ISBLANK(J21)),INDEX('Issue Code Table'!C:C,MATCH(N:N,'Issue Code Table'!A:A,0)),IF(M21="Critical",6,IF(M21="Significant",5,IF(M21="Moderate",3,2))))</f>
        <v>4</v>
      </c>
    </row>
    <row r="22" spans="1:27" ht="167.5" customHeight="1" x14ac:dyDescent="0.25">
      <c r="A22" s="160" t="s">
        <v>3062</v>
      </c>
      <c r="B22" s="149" t="s">
        <v>155</v>
      </c>
      <c r="C22" s="161" t="s">
        <v>156</v>
      </c>
      <c r="D22" s="162" t="s">
        <v>633</v>
      </c>
      <c r="E22" s="161" t="s">
        <v>3063</v>
      </c>
      <c r="F22" s="161" t="s">
        <v>2495</v>
      </c>
      <c r="G22" s="161" t="s">
        <v>2496</v>
      </c>
      <c r="H22" s="161" t="s">
        <v>2497</v>
      </c>
      <c r="I22" s="143"/>
      <c r="J22" s="145"/>
      <c r="K22" s="147" t="s">
        <v>2498</v>
      </c>
      <c r="L22" s="148"/>
      <c r="M22" s="149" t="s">
        <v>162</v>
      </c>
      <c r="N22" s="145" t="s">
        <v>2499</v>
      </c>
      <c r="O22" s="146" t="s">
        <v>2500</v>
      </c>
      <c r="P22" s="144"/>
      <c r="Q22" s="147" t="s">
        <v>977</v>
      </c>
      <c r="R22" s="147" t="s">
        <v>978</v>
      </c>
      <c r="S22" s="147" t="s">
        <v>2501</v>
      </c>
      <c r="T22" s="147" t="s">
        <v>3064</v>
      </c>
      <c r="U22" s="147" t="s">
        <v>2503</v>
      </c>
      <c r="V22" s="147" t="s">
        <v>2504</v>
      </c>
      <c r="AA22" s="42">
        <f>IF(OR(J22="Fail",ISBLANK(J22)),INDEX('Issue Code Table'!C:C,MATCH(N:N,'Issue Code Table'!A:A,0)),IF(M22="Critical",6,IF(M22="Significant",5,IF(M22="Moderate",3,2))))</f>
        <v>5</v>
      </c>
    </row>
    <row r="23" spans="1:27" ht="167.5" customHeight="1" x14ac:dyDescent="0.25">
      <c r="A23" s="160" t="s">
        <v>3065</v>
      </c>
      <c r="B23" s="149" t="s">
        <v>452</v>
      </c>
      <c r="C23" s="161" t="s">
        <v>453</v>
      </c>
      <c r="D23" s="162" t="s">
        <v>633</v>
      </c>
      <c r="E23" s="161" t="s">
        <v>3066</v>
      </c>
      <c r="F23" s="161" t="s">
        <v>2507</v>
      </c>
      <c r="G23" s="161" t="s">
        <v>2508</v>
      </c>
      <c r="H23" s="161" t="s">
        <v>2509</v>
      </c>
      <c r="I23" s="143"/>
      <c r="J23" s="145"/>
      <c r="K23" s="147" t="s">
        <v>2510</v>
      </c>
      <c r="L23" s="148"/>
      <c r="M23" s="149" t="s">
        <v>287</v>
      </c>
      <c r="N23" s="145" t="s">
        <v>607</v>
      </c>
      <c r="O23" s="146" t="s">
        <v>608</v>
      </c>
      <c r="P23" s="144"/>
      <c r="Q23" s="147" t="s">
        <v>1017</v>
      </c>
      <c r="R23" s="147" t="s">
        <v>1018</v>
      </c>
      <c r="S23" s="147" t="s">
        <v>2511</v>
      </c>
      <c r="T23" s="147" t="s">
        <v>2512</v>
      </c>
      <c r="U23" s="147" t="s">
        <v>2513</v>
      </c>
      <c r="V23" s="147"/>
      <c r="AA23" s="42">
        <f>IF(OR(J23="Fail",ISBLANK(J23)),INDEX('Issue Code Table'!C:C,MATCH(N:N,'Issue Code Table'!A:A,0)),IF(M23="Critical",6,IF(M23="Significant",5,IF(M23="Moderate",3,2))))</f>
        <v>3</v>
      </c>
    </row>
    <row r="24" spans="1:27" ht="167.5" customHeight="1" x14ac:dyDescent="0.25">
      <c r="A24" s="160" t="s">
        <v>3067</v>
      </c>
      <c r="B24" s="149" t="s">
        <v>2515</v>
      </c>
      <c r="C24" s="161" t="s">
        <v>2516</v>
      </c>
      <c r="D24" s="162" t="s">
        <v>633</v>
      </c>
      <c r="E24" s="161" t="s">
        <v>3068</v>
      </c>
      <c r="F24" s="161" t="s">
        <v>2518</v>
      </c>
      <c r="G24" s="161" t="s">
        <v>3069</v>
      </c>
      <c r="H24" s="161" t="s">
        <v>2520</v>
      </c>
      <c r="I24" s="143"/>
      <c r="J24" s="145"/>
      <c r="K24" s="147" t="s">
        <v>2521</v>
      </c>
      <c r="L24" s="148"/>
      <c r="M24" s="149" t="s">
        <v>162</v>
      </c>
      <c r="N24" s="145" t="s">
        <v>2522</v>
      </c>
      <c r="O24" s="146" t="s">
        <v>2523</v>
      </c>
      <c r="P24" s="144"/>
      <c r="Q24" s="147" t="s">
        <v>1017</v>
      </c>
      <c r="R24" s="147" t="s">
        <v>1029</v>
      </c>
      <c r="S24" s="147" t="s">
        <v>2524</v>
      </c>
      <c r="T24" s="147" t="s">
        <v>2525</v>
      </c>
      <c r="U24" s="147" t="s">
        <v>2526</v>
      </c>
      <c r="V24" s="147" t="s">
        <v>2527</v>
      </c>
      <c r="AA24" s="42">
        <f>IF(OR(J24="Fail",ISBLANK(J24)),INDEX('Issue Code Table'!C:C,MATCH(N:N,'Issue Code Table'!A:A,0)),IF(M24="Critical",6,IF(M24="Significant",5,IF(M24="Moderate",3,2))))</f>
        <v>5</v>
      </c>
    </row>
    <row r="25" spans="1:27" ht="167.5" customHeight="1" x14ac:dyDescent="0.25">
      <c r="A25" s="160" t="s">
        <v>3070</v>
      </c>
      <c r="B25" s="149" t="s">
        <v>262</v>
      </c>
      <c r="C25" s="161" t="s">
        <v>263</v>
      </c>
      <c r="D25" s="162" t="s">
        <v>634</v>
      </c>
      <c r="E25" s="162" t="s">
        <v>2529</v>
      </c>
      <c r="F25" s="161" t="s">
        <v>2530</v>
      </c>
      <c r="G25" s="161" t="s">
        <v>3071</v>
      </c>
      <c r="H25" s="161" t="s">
        <v>2532</v>
      </c>
      <c r="I25" s="143"/>
      <c r="J25" s="145"/>
      <c r="K25" s="147" t="s">
        <v>2533</v>
      </c>
      <c r="L25" s="148" t="s">
        <v>2534</v>
      </c>
      <c r="M25" s="149" t="s">
        <v>162</v>
      </c>
      <c r="N25" s="145" t="s">
        <v>910</v>
      </c>
      <c r="O25" s="146" t="s">
        <v>911</v>
      </c>
      <c r="P25" s="144"/>
      <c r="Q25" s="147" t="s">
        <v>1017</v>
      </c>
      <c r="R25" s="147" t="s">
        <v>1042</v>
      </c>
      <c r="S25" s="147" t="s">
        <v>2535</v>
      </c>
      <c r="T25" s="147" t="s">
        <v>3072</v>
      </c>
      <c r="U25" s="147" t="s">
        <v>2537</v>
      </c>
      <c r="V25" s="147" t="s">
        <v>2538</v>
      </c>
      <c r="AA25" s="42">
        <f>IF(OR(J25="Fail",ISBLANK(J25)),INDEX('Issue Code Table'!C:C,MATCH(N:N,'Issue Code Table'!A:A,0)),IF(M25="Critical",6,IF(M25="Significant",5,IF(M25="Moderate",3,2))))</f>
        <v>5</v>
      </c>
    </row>
    <row r="26" spans="1:27" ht="167.5" customHeight="1" x14ac:dyDescent="0.25">
      <c r="A26" s="160" t="s">
        <v>3073</v>
      </c>
      <c r="B26" s="149" t="s">
        <v>262</v>
      </c>
      <c r="C26" s="161" t="s">
        <v>263</v>
      </c>
      <c r="D26" s="162" t="s">
        <v>634</v>
      </c>
      <c r="E26" s="162" t="s">
        <v>2540</v>
      </c>
      <c r="F26" s="161" t="s">
        <v>2541</v>
      </c>
      <c r="G26" s="161" t="s">
        <v>2542</v>
      </c>
      <c r="H26" s="161" t="s">
        <v>2543</v>
      </c>
      <c r="I26" s="143"/>
      <c r="J26" s="145"/>
      <c r="K26" s="147" t="s">
        <v>2544</v>
      </c>
      <c r="L26" s="148"/>
      <c r="M26" s="149" t="s">
        <v>162</v>
      </c>
      <c r="N26" s="145" t="s">
        <v>910</v>
      </c>
      <c r="O26" s="146" t="s">
        <v>911</v>
      </c>
      <c r="P26" s="144"/>
      <c r="Q26" s="147" t="s">
        <v>1374</v>
      </c>
      <c r="R26" s="147" t="s">
        <v>1386</v>
      </c>
      <c r="S26" s="147" t="s">
        <v>2545</v>
      </c>
      <c r="T26" s="147" t="s">
        <v>2546</v>
      </c>
      <c r="U26" s="147" t="s">
        <v>2547</v>
      </c>
      <c r="V26" s="147" t="s">
        <v>2548</v>
      </c>
      <c r="AA26" s="42">
        <f>IF(OR(J26="Fail",ISBLANK(J26)),INDEX('Issue Code Table'!C:C,MATCH(N:N,'Issue Code Table'!A:A,0)),IF(M26="Critical",6,IF(M26="Significant",5,IF(M26="Moderate",3,2))))</f>
        <v>5</v>
      </c>
    </row>
    <row r="27" spans="1:27" ht="167.5" customHeight="1" x14ac:dyDescent="0.25">
      <c r="A27" s="160" t="s">
        <v>3074</v>
      </c>
      <c r="B27" s="149" t="s">
        <v>903</v>
      </c>
      <c r="C27" s="161" t="s">
        <v>904</v>
      </c>
      <c r="D27" s="162" t="s">
        <v>633</v>
      </c>
      <c r="E27" s="161" t="s">
        <v>3075</v>
      </c>
      <c r="F27" s="161" t="s">
        <v>2551</v>
      </c>
      <c r="G27" s="161" t="s">
        <v>2552</v>
      </c>
      <c r="H27" s="161" t="s">
        <v>2553</v>
      </c>
      <c r="I27" s="143"/>
      <c r="J27" s="145"/>
      <c r="K27" s="147" t="s">
        <v>2554</v>
      </c>
      <c r="L27" s="148"/>
      <c r="M27" s="149" t="s">
        <v>162</v>
      </c>
      <c r="N27" s="145" t="s">
        <v>910</v>
      </c>
      <c r="O27" s="146" t="s">
        <v>911</v>
      </c>
      <c r="P27" s="144"/>
      <c r="Q27" s="147" t="s">
        <v>1374</v>
      </c>
      <c r="R27" s="147" t="s">
        <v>1399</v>
      </c>
      <c r="S27" s="147" t="s">
        <v>2555</v>
      </c>
      <c r="T27" s="147" t="s">
        <v>2556</v>
      </c>
      <c r="U27" s="147" t="s">
        <v>2557</v>
      </c>
      <c r="V27" s="147" t="s">
        <v>2558</v>
      </c>
      <c r="AA27" s="42">
        <f>IF(OR(J27="Fail",ISBLANK(J27)),INDEX('Issue Code Table'!C:C,MATCH(N:N,'Issue Code Table'!A:A,0)),IF(M27="Critical",6,IF(M27="Significant",5,IF(M27="Moderate",3,2))))</f>
        <v>5</v>
      </c>
    </row>
    <row r="28" spans="1:27" ht="167.5" customHeight="1" x14ac:dyDescent="0.25">
      <c r="A28" s="160" t="s">
        <v>3076</v>
      </c>
      <c r="B28" s="149" t="s">
        <v>903</v>
      </c>
      <c r="C28" s="161" t="s">
        <v>904</v>
      </c>
      <c r="D28" s="162" t="s">
        <v>634</v>
      </c>
      <c r="E28" s="161" t="s">
        <v>2560</v>
      </c>
      <c r="F28" s="161" t="s">
        <v>2561</v>
      </c>
      <c r="G28" s="161" t="s">
        <v>2562</v>
      </c>
      <c r="H28" s="161" t="s">
        <v>2563</v>
      </c>
      <c r="I28" s="143"/>
      <c r="J28" s="145"/>
      <c r="K28" s="147" t="s">
        <v>2564</v>
      </c>
      <c r="L28" s="148"/>
      <c r="M28" s="149" t="s">
        <v>162</v>
      </c>
      <c r="N28" s="145" t="s">
        <v>910</v>
      </c>
      <c r="O28" s="146" t="s">
        <v>911</v>
      </c>
      <c r="P28" s="144"/>
      <c r="Q28" s="147" t="s">
        <v>1374</v>
      </c>
      <c r="R28" s="147" t="s">
        <v>1410</v>
      </c>
      <c r="S28" s="147" t="s">
        <v>2565</v>
      </c>
      <c r="T28" s="147" t="s">
        <v>3077</v>
      </c>
      <c r="U28" s="147" t="s">
        <v>2567</v>
      </c>
      <c r="V28" s="147" t="s">
        <v>2568</v>
      </c>
      <c r="AA28" s="42">
        <f>IF(OR(J28="Fail",ISBLANK(J28)),INDEX('Issue Code Table'!C:C,MATCH(N:N,'Issue Code Table'!A:A,0)),IF(M28="Critical",6,IF(M28="Significant",5,IF(M28="Moderate",3,2))))</f>
        <v>5</v>
      </c>
    </row>
    <row r="29" spans="1:27" ht="167.5" customHeight="1" x14ac:dyDescent="0.25">
      <c r="A29" s="160" t="s">
        <v>3078</v>
      </c>
      <c r="B29" s="149" t="s">
        <v>903</v>
      </c>
      <c r="C29" s="161" t="s">
        <v>904</v>
      </c>
      <c r="D29" s="84" t="s">
        <v>634</v>
      </c>
      <c r="E29" s="161" t="s">
        <v>2570</v>
      </c>
      <c r="F29" s="161" t="s">
        <v>2571</v>
      </c>
      <c r="G29" s="161" t="s">
        <v>2572</v>
      </c>
      <c r="H29" s="161" t="s">
        <v>2573</v>
      </c>
      <c r="I29" s="143"/>
      <c r="J29" s="145"/>
      <c r="K29" s="147" t="s">
        <v>2574</v>
      </c>
      <c r="L29" s="148"/>
      <c r="M29" s="149" t="s">
        <v>162</v>
      </c>
      <c r="N29" s="145" t="s">
        <v>910</v>
      </c>
      <c r="O29" s="146" t="s">
        <v>911</v>
      </c>
      <c r="P29" s="144"/>
      <c r="Q29" s="147" t="s">
        <v>1374</v>
      </c>
      <c r="R29" s="147" t="s">
        <v>1977</v>
      </c>
      <c r="S29" s="147" t="s">
        <v>2575</v>
      </c>
      <c r="T29" s="147" t="s">
        <v>3079</v>
      </c>
      <c r="U29" s="147" t="s">
        <v>2577</v>
      </c>
      <c r="V29" s="147" t="s">
        <v>2578</v>
      </c>
      <c r="AA29" s="42">
        <f>IF(OR(J29="Fail",ISBLANK(J29)),INDEX('Issue Code Table'!C:C,MATCH(N:N,'Issue Code Table'!A:A,0)),IF(M29="Critical",6,IF(M29="Significant",5,IF(M29="Moderate",3,2))))</f>
        <v>5</v>
      </c>
    </row>
    <row r="30" spans="1:27" ht="167.5" customHeight="1" x14ac:dyDescent="0.25">
      <c r="A30" s="160" t="s">
        <v>3080</v>
      </c>
      <c r="B30" s="149" t="s">
        <v>262</v>
      </c>
      <c r="C30" s="161" t="s">
        <v>263</v>
      </c>
      <c r="D30" s="162" t="s">
        <v>634</v>
      </c>
      <c r="E30" s="161" t="s">
        <v>2580</v>
      </c>
      <c r="F30" s="161" t="s">
        <v>2581</v>
      </c>
      <c r="G30" s="161" t="s">
        <v>2582</v>
      </c>
      <c r="H30" s="161" t="s">
        <v>2583</v>
      </c>
      <c r="I30" s="143"/>
      <c r="J30" s="145"/>
      <c r="K30" s="147" t="s">
        <v>2584</v>
      </c>
      <c r="L30" s="148"/>
      <c r="M30" s="149" t="s">
        <v>162</v>
      </c>
      <c r="N30" s="145" t="s">
        <v>910</v>
      </c>
      <c r="O30" s="146" t="s">
        <v>911</v>
      </c>
      <c r="P30" s="144"/>
      <c r="Q30" s="147" t="s">
        <v>1374</v>
      </c>
      <c r="R30" s="147" t="s">
        <v>2585</v>
      </c>
      <c r="S30" s="147" t="s">
        <v>2586</v>
      </c>
      <c r="T30" s="147" t="s">
        <v>2587</v>
      </c>
      <c r="U30" s="147" t="s">
        <v>2588</v>
      </c>
      <c r="V30" s="147" t="s">
        <v>2589</v>
      </c>
      <c r="AA30" s="42">
        <f>IF(OR(J30="Fail",ISBLANK(J30)),INDEX('Issue Code Table'!C:C,MATCH(N:N,'Issue Code Table'!A:A,0)),IF(M30="Critical",6,IF(M30="Significant",5,IF(M30="Moderate",3,2))))</f>
        <v>5</v>
      </c>
    </row>
    <row r="31" spans="1:27" ht="167.5" customHeight="1" x14ac:dyDescent="0.25">
      <c r="A31" s="160" t="s">
        <v>3081</v>
      </c>
      <c r="B31" s="149" t="s">
        <v>903</v>
      </c>
      <c r="C31" s="161" t="s">
        <v>904</v>
      </c>
      <c r="D31" s="162" t="s">
        <v>633</v>
      </c>
      <c r="E31" s="161" t="s">
        <v>2591</v>
      </c>
      <c r="F31" s="161" t="s">
        <v>2592</v>
      </c>
      <c r="G31" s="161" t="s">
        <v>2593</v>
      </c>
      <c r="H31" s="161" t="s">
        <v>2594</v>
      </c>
      <c r="I31" s="143"/>
      <c r="J31" s="145"/>
      <c r="K31" s="147" t="s">
        <v>2595</v>
      </c>
      <c r="L31" s="148"/>
      <c r="M31" s="149" t="s">
        <v>287</v>
      </c>
      <c r="N31" s="145" t="s">
        <v>391</v>
      </c>
      <c r="O31" s="146" t="s">
        <v>392</v>
      </c>
      <c r="P31" s="144"/>
      <c r="Q31" s="147" t="s">
        <v>1374</v>
      </c>
      <c r="R31" s="147" t="s">
        <v>2596</v>
      </c>
      <c r="S31" s="147" t="s">
        <v>2597</v>
      </c>
      <c r="T31" s="147" t="s">
        <v>3082</v>
      </c>
      <c r="U31" s="147" t="s">
        <v>2599</v>
      </c>
      <c r="V31" s="147"/>
      <c r="AA31" s="42">
        <f>IF(OR(J31="Fail",ISBLANK(J31)),INDEX('Issue Code Table'!C:C,MATCH(N:N,'Issue Code Table'!A:A,0)),IF(M31="Critical",6,IF(M31="Significant",5,IF(M31="Moderate",3,2))))</f>
        <v>4</v>
      </c>
    </row>
    <row r="32" spans="1:27" ht="167.5" customHeight="1" x14ac:dyDescent="0.25">
      <c r="A32" s="160" t="s">
        <v>3083</v>
      </c>
      <c r="B32" s="149" t="s">
        <v>2049</v>
      </c>
      <c r="C32" s="161" t="s">
        <v>2050</v>
      </c>
      <c r="D32" s="162" t="s">
        <v>633</v>
      </c>
      <c r="E32" s="161" t="s">
        <v>3084</v>
      </c>
      <c r="F32" s="161" t="s">
        <v>2602</v>
      </c>
      <c r="G32" s="161" t="s">
        <v>2603</v>
      </c>
      <c r="H32" s="161" t="s">
        <v>2604</v>
      </c>
      <c r="I32" s="143"/>
      <c r="J32" s="145"/>
      <c r="K32" s="147" t="s">
        <v>2605</v>
      </c>
      <c r="L32" s="148"/>
      <c r="M32" s="149" t="s">
        <v>287</v>
      </c>
      <c r="N32" s="145" t="s">
        <v>2606</v>
      </c>
      <c r="O32" s="146" t="s">
        <v>2607</v>
      </c>
      <c r="P32" s="144"/>
      <c r="Q32" s="147" t="s">
        <v>1453</v>
      </c>
      <c r="R32" s="147" t="s">
        <v>1454</v>
      </c>
      <c r="S32" s="147" t="s">
        <v>2608</v>
      </c>
      <c r="T32" s="147" t="s">
        <v>3085</v>
      </c>
      <c r="U32" s="147" t="s">
        <v>2610</v>
      </c>
      <c r="V32" s="147"/>
      <c r="AA32" s="42">
        <f>IF(OR(J32="Fail",ISBLANK(J32)),INDEX('Issue Code Table'!C:C,MATCH(N:N,'Issue Code Table'!A:A,0)),IF(M32="Critical",6,IF(M32="Significant",5,IF(M32="Moderate",3,2))))</f>
        <v>5</v>
      </c>
    </row>
    <row r="33" spans="1:62" ht="167.5" customHeight="1" x14ac:dyDescent="0.25">
      <c r="A33" s="160" t="s">
        <v>3086</v>
      </c>
      <c r="B33" s="149" t="s">
        <v>2049</v>
      </c>
      <c r="C33" s="161" t="s">
        <v>2050</v>
      </c>
      <c r="D33" s="162" t="s">
        <v>633</v>
      </c>
      <c r="E33" s="162" t="s">
        <v>2612</v>
      </c>
      <c r="F33" s="161" t="s">
        <v>2613</v>
      </c>
      <c r="G33" s="161" t="s">
        <v>2614</v>
      </c>
      <c r="H33" s="161" t="s">
        <v>2615</v>
      </c>
      <c r="I33" s="143"/>
      <c r="J33" s="145"/>
      <c r="K33" s="147" t="s">
        <v>2616</v>
      </c>
      <c r="L33" s="148"/>
      <c r="M33" s="149" t="s">
        <v>287</v>
      </c>
      <c r="N33" s="145" t="s">
        <v>2606</v>
      </c>
      <c r="O33" s="146" t="s">
        <v>2607</v>
      </c>
      <c r="P33" s="144"/>
      <c r="Q33" s="147" t="s">
        <v>1453</v>
      </c>
      <c r="R33" s="147" t="s">
        <v>1468</v>
      </c>
      <c r="S33" s="147" t="s">
        <v>2617</v>
      </c>
      <c r="T33" s="147" t="s">
        <v>3087</v>
      </c>
      <c r="U33" s="147" t="s">
        <v>2619</v>
      </c>
      <c r="V33" s="147"/>
      <c r="AA33" s="42">
        <f>IF(OR(J33="Fail",ISBLANK(J33)),INDEX('Issue Code Table'!C:C,MATCH(N:N,'Issue Code Table'!A:A,0)),IF(M33="Critical",6,IF(M33="Significant",5,IF(M33="Moderate",3,2))))</f>
        <v>5</v>
      </c>
    </row>
    <row r="34" spans="1:62" ht="167.5" customHeight="1" x14ac:dyDescent="0.25">
      <c r="A34" s="160" t="s">
        <v>3088</v>
      </c>
      <c r="B34" s="149" t="s">
        <v>2267</v>
      </c>
      <c r="C34" s="161" t="s">
        <v>2268</v>
      </c>
      <c r="D34" s="162" t="s">
        <v>634</v>
      </c>
      <c r="E34" s="161" t="s">
        <v>3089</v>
      </c>
      <c r="F34" s="161" t="s">
        <v>2622</v>
      </c>
      <c r="G34" s="161" t="s">
        <v>2623</v>
      </c>
      <c r="H34" s="161" t="s">
        <v>2624</v>
      </c>
      <c r="I34" s="143"/>
      <c r="J34" s="145"/>
      <c r="K34" s="147" t="s">
        <v>2625</v>
      </c>
      <c r="L34" s="148"/>
      <c r="M34" s="149" t="s">
        <v>162</v>
      </c>
      <c r="N34" s="145" t="s">
        <v>2626</v>
      </c>
      <c r="O34" s="146" t="s">
        <v>2627</v>
      </c>
      <c r="P34" s="144"/>
      <c r="Q34" s="147" t="s">
        <v>1453</v>
      </c>
      <c r="R34" s="147" t="s">
        <v>1479</v>
      </c>
      <c r="S34" s="147" t="s">
        <v>2628</v>
      </c>
      <c r="T34" s="147" t="s">
        <v>3090</v>
      </c>
      <c r="U34" s="147" t="s">
        <v>2630</v>
      </c>
      <c r="V34" s="147" t="s">
        <v>2631</v>
      </c>
      <c r="AA34" s="42">
        <f>IF(OR(J34="Fail",ISBLANK(J34)),INDEX('Issue Code Table'!C:C,MATCH(N:N,'Issue Code Table'!A:A,0)),IF(M34="Critical",6,IF(M34="Significant",5,IF(M34="Moderate",3,2))))</f>
        <v>5</v>
      </c>
    </row>
    <row r="35" spans="1:62" ht="167.5" customHeight="1" x14ac:dyDescent="0.25">
      <c r="A35" s="160" t="s">
        <v>3091</v>
      </c>
      <c r="B35" s="149" t="s">
        <v>2267</v>
      </c>
      <c r="C35" s="161" t="s">
        <v>2268</v>
      </c>
      <c r="D35" s="162" t="s">
        <v>633</v>
      </c>
      <c r="E35" s="161" t="s">
        <v>3092</v>
      </c>
      <c r="F35" s="161" t="s">
        <v>2634</v>
      </c>
      <c r="G35" s="161" t="s">
        <v>2635</v>
      </c>
      <c r="H35" s="161" t="s">
        <v>2636</v>
      </c>
      <c r="I35" s="143"/>
      <c r="J35" s="145"/>
      <c r="K35" s="147" t="s">
        <v>2637</v>
      </c>
      <c r="L35" s="148"/>
      <c r="M35" s="149" t="s">
        <v>162</v>
      </c>
      <c r="N35" s="145" t="s">
        <v>2626</v>
      </c>
      <c r="O35" s="146" t="s">
        <v>2627</v>
      </c>
      <c r="P35" s="144"/>
      <c r="Q35" s="147" t="s">
        <v>2638</v>
      </c>
      <c r="R35" s="147" t="s">
        <v>2639</v>
      </c>
      <c r="S35" s="147" t="s">
        <v>2640</v>
      </c>
      <c r="T35" s="147" t="s">
        <v>3093</v>
      </c>
      <c r="U35" s="147" t="s">
        <v>2642</v>
      </c>
      <c r="V35" s="147" t="s">
        <v>2643</v>
      </c>
      <c r="AA35" s="42">
        <f>IF(OR(J35="Fail",ISBLANK(J35)),INDEX('Issue Code Table'!C:C,MATCH(N:N,'Issue Code Table'!A:A,0)),IF(M35="Critical",6,IF(M35="Significant",5,IF(M35="Moderate",3,2))))</f>
        <v>5</v>
      </c>
    </row>
    <row r="36" spans="1:62" ht="167.5" customHeight="1" x14ac:dyDescent="0.25">
      <c r="A36" s="160" t="s">
        <v>3094</v>
      </c>
      <c r="B36" s="149" t="s">
        <v>384</v>
      </c>
      <c r="C36" s="161" t="s">
        <v>385</v>
      </c>
      <c r="D36" s="162" t="s">
        <v>633</v>
      </c>
      <c r="E36" s="161" t="s">
        <v>3095</v>
      </c>
      <c r="F36" s="161" t="s">
        <v>2646</v>
      </c>
      <c r="G36" s="161" t="s">
        <v>2647</v>
      </c>
      <c r="H36" s="161" t="s">
        <v>2648</v>
      </c>
      <c r="I36" s="143"/>
      <c r="J36" s="145"/>
      <c r="K36" s="147" t="s">
        <v>2649</v>
      </c>
      <c r="L36" s="148"/>
      <c r="M36" s="149" t="s">
        <v>287</v>
      </c>
      <c r="N36" s="145" t="s">
        <v>2650</v>
      </c>
      <c r="O36" s="146" t="s">
        <v>2651</v>
      </c>
      <c r="P36" s="144"/>
      <c r="Q36" s="147" t="s">
        <v>2638</v>
      </c>
      <c r="R36" s="147" t="s">
        <v>2652</v>
      </c>
      <c r="S36" s="147" t="s">
        <v>2653</v>
      </c>
      <c r="T36" s="147" t="s">
        <v>3096</v>
      </c>
      <c r="U36" s="147" t="s">
        <v>2655</v>
      </c>
      <c r="V36" s="147"/>
      <c r="AA36" s="42">
        <f>IF(OR(J36="Fail",ISBLANK(J36)),INDEX('Issue Code Table'!C:C,MATCH(N:N,'Issue Code Table'!A:A,0)),IF(M36="Critical",6,IF(M36="Significant",5,IF(M36="Moderate",3,2))))</f>
        <v>5</v>
      </c>
    </row>
    <row r="37" spans="1:62" ht="167.5" customHeight="1" x14ac:dyDescent="0.25">
      <c r="A37" s="160" t="s">
        <v>3097</v>
      </c>
      <c r="B37" s="149" t="s">
        <v>293</v>
      </c>
      <c r="C37" s="161" t="s">
        <v>1460</v>
      </c>
      <c r="D37" s="162" t="s">
        <v>634</v>
      </c>
      <c r="E37" s="162" t="s">
        <v>2657</v>
      </c>
      <c r="F37" s="161" t="s">
        <v>2658</v>
      </c>
      <c r="G37" s="161" t="s">
        <v>2659</v>
      </c>
      <c r="H37" s="161" t="s">
        <v>2660</v>
      </c>
      <c r="I37" s="143"/>
      <c r="J37" s="145"/>
      <c r="K37" s="147" t="s">
        <v>2661</v>
      </c>
      <c r="L37" s="148"/>
      <c r="M37" s="149" t="s">
        <v>287</v>
      </c>
      <c r="N37" s="145" t="s">
        <v>257</v>
      </c>
      <c r="O37" s="146" t="s">
        <v>258</v>
      </c>
      <c r="P37" s="144"/>
      <c r="Q37" s="147" t="s">
        <v>2662</v>
      </c>
      <c r="R37" s="147" t="s">
        <v>2296</v>
      </c>
      <c r="S37" s="147" t="s">
        <v>2663</v>
      </c>
      <c r="T37" s="147" t="s">
        <v>3098</v>
      </c>
      <c r="U37" s="147" t="s">
        <v>2665</v>
      </c>
      <c r="V37" s="147"/>
      <c r="AA37" s="42">
        <f>IF(OR(J37="Fail",ISBLANK(J37)),INDEX('Issue Code Table'!C:C,MATCH(N:N,'Issue Code Table'!A:A,0)),IF(M37="Critical",6,IF(M37="Significant",5,IF(M37="Moderate",3,2))))</f>
        <v>6</v>
      </c>
    </row>
    <row r="38" spans="1:62" ht="167.5" customHeight="1" x14ac:dyDescent="0.25">
      <c r="A38" s="160" t="s">
        <v>3099</v>
      </c>
      <c r="B38" s="149" t="s">
        <v>293</v>
      </c>
      <c r="C38" s="161" t="s">
        <v>1460</v>
      </c>
      <c r="D38" s="162" t="s">
        <v>633</v>
      </c>
      <c r="E38" s="162" t="s">
        <v>2667</v>
      </c>
      <c r="F38" s="161" t="s">
        <v>2668</v>
      </c>
      <c r="G38" s="161" t="s">
        <v>2669</v>
      </c>
      <c r="H38" s="161" t="s">
        <v>2670</v>
      </c>
      <c r="I38" s="143"/>
      <c r="J38" s="145"/>
      <c r="K38" s="147" t="s">
        <v>2671</v>
      </c>
      <c r="L38" s="148"/>
      <c r="M38" s="149" t="s">
        <v>287</v>
      </c>
      <c r="N38" s="145" t="s">
        <v>257</v>
      </c>
      <c r="O38" s="146" t="s">
        <v>258</v>
      </c>
      <c r="P38" s="144"/>
      <c r="Q38" s="147" t="s">
        <v>2662</v>
      </c>
      <c r="R38" s="147" t="s">
        <v>2672</v>
      </c>
      <c r="S38" s="147" t="s">
        <v>2673</v>
      </c>
      <c r="T38" s="147" t="s">
        <v>2674</v>
      </c>
      <c r="U38" s="147" t="s">
        <v>2675</v>
      </c>
      <c r="V38" s="147"/>
      <c r="AA38" s="42">
        <f>IF(OR(J38="Fail",ISBLANK(J38)),INDEX('Issue Code Table'!C:C,MATCH(N:N,'Issue Code Table'!A:A,0)),IF(M38="Critical",6,IF(M38="Significant",5,IF(M38="Moderate",3,2))))</f>
        <v>6</v>
      </c>
    </row>
    <row r="39" spans="1:62" ht="167.5" customHeight="1" x14ac:dyDescent="0.25">
      <c r="A39" s="160" t="s">
        <v>3100</v>
      </c>
      <c r="B39" s="149" t="s">
        <v>293</v>
      </c>
      <c r="C39" s="161" t="s">
        <v>1460</v>
      </c>
      <c r="D39" s="162" t="s">
        <v>634</v>
      </c>
      <c r="E39" s="161" t="s">
        <v>3101</v>
      </c>
      <c r="F39" s="161" t="s">
        <v>2678</v>
      </c>
      <c r="G39" s="161" t="s">
        <v>2679</v>
      </c>
      <c r="H39" s="161" t="s">
        <v>2680</v>
      </c>
      <c r="I39" s="143"/>
      <c r="J39" s="145"/>
      <c r="K39" s="147" t="s">
        <v>2681</v>
      </c>
      <c r="L39" s="148"/>
      <c r="M39" s="149" t="s">
        <v>162</v>
      </c>
      <c r="N39" s="145" t="s">
        <v>2682</v>
      </c>
      <c r="O39" s="146" t="s">
        <v>2683</v>
      </c>
      <c r="P39" s="144"/>
      <c r="Q39" s="147" t="s">
        <v>2662</v>
      </c>
      <c r="R39" s="147" t="s">
        <v>2684</v>
      </c>
      <c r="S39" s="147" t="s">
        <v>2685</v>
      </c>
      <c r="T39" s="147" t="s">
        <v>3102</v>
      </c>
      <c r="U39" s="147" t="s">
        <v>2687</v>
      </c>
      <c r="V39" s="147" t="s">
        <v>2688</v>
      </c>
      <c r="AA39" s="42">
        <f>IF(OR(J39="Fail",ISBLANK(J39)),INDEX('Issue Code Table'!C:C,MATCH(N:N,'Issue Code Table'!A:A,0)),IF(M39="Critical",6,IF(M39="Significant",5,IF(M39="Moderate",3,2))))</f>
        <v>5</v>
      </c>
      <c r="BH39" s="142" t="s">
        <v>2689</v>
      </c>
      <c r="BI39" s="142" t="s">
        <v>2690</v>
      </c>
      <c r="BJ39" s="142" t="s">
        <v>2691</v>
      </c>
    </row>
    <row r="40" spans="1:62" ht="167.5" customHeight="1" x14ac:dyDescent="0.25">
      <c r="A40" s="160" t="s">
        <v>3103</v>
      </c>
      <c r="B40" s="149" t="s">
        <v>293</v>
      </c>
      <c r="C40" s="161" t="s">
        <v>1460</v>
      </c>
      <c r="D40" s="162" t="s">
        <v>633</v>
      </c>
      <c r="E40" s="161" t="s">
        <v>3104</v>
      </c>
      <c r="F40" s="161" t="s">
        <v>2694</v>
      </c>
      <c r="G40" s="161" t="s">
        <v>2695</v>
      </c>
      <c r="H40" s="161" t="s">
        <v>2696</v>
      </c>
      <c r="I40" s="143"/>
      <c r="J40" s="145"/>
      <c r="K40" s="147" t="s">
        <v>2697</v>
      </c>
      <c r="L40" s="148"/>
      <c r="M40" s="149" t="s">
        <v>162</v>
      </c>
      <c r="N40" s="145" t="s">
        <v>2626</v>
      </c>
      <c r="O40" s="146" t="s">
        <v>2627</v>
      </c>
      <c r="P40" s="144"/>
      <c r="Q40" s="147" t="s">
        <v>2662</v>
      </c>
      <c r="R40" s="147" t="s">
        <v>2698</v>
      </c>
      <c r="S40" s="147" t="s">
        <v>2699</v>
      </c>
      <c r="T40" s="147" t="s">
        <v>2700</v>
      </c>
      <c r="U40" s="147" t="s">
        <v>2701</v>
      </c>
      <c r="V40" s="147" t="s">
        <v>2702</v>
      </c>
      <c r="AA40" s="42">
        <f>IF(OR(J40="Fail",ISBLANK(J40)),INDEX('Issue Code Table'!C:C,MATCH(N:N,'Issue Code Table'!A:A,0)),IF(M40="Critical",6,IF(M40="Significant",5,IF(M40="Moderate",3,2))))</f>
        <v>5</v>
      </c>
    </row>
    <row r="41" spans="1:62" ht="167.5" customHeight="1" x14ac:dyDescent="0.25">
      <c r="A41" s="160" t="s">
        <v>3105</v>
      </c>
      <c r="B41" s="149" t="s">
        <v>293</v>
      </c>
      <c r="C41" s="161" t="s">
        <v>1460</v>
      </c>
      <c r="D41" s="162" t="s">
        <v>633</v>
      </c>
      <c r="E41" s="161" t="s">
        <v>3106</v>
      </c>
      <c r="F41" s="161" t="s">
        <v>2705</v>
      </c>
      <c r="G41" s="161" t="s">
        <v>2706</v>
      </c>
      <c r="H41" s="161" t="s">
        <v>2707</v>
      </c>
      <c r="I41" s="143"/>
      <c r="J41" s="145"/>
      <c r="K41" s="147" t="s">
        <v>2708</v>
      </c>
      <c r="L41" s="148"/>
      <c r="M41" s="149" t="s">
        <v>287</v>
      </c>
      <c r="N41" s="145" t="s">
        <v>2709</v>
      </c>
      <c r="O41" s="146" t="s">
        <v>2710</v>
      </c>
      <c r="P41" s="144"/>
      <c r="Q41" s="147" t="s">
        <v>2662</v>
      </c>
      <c r="R41" s="147" t="s">
        <v>2711</v>
      </c>
      <c r="S41" s="147" t="s">
        <v>2712</v>
      </c>
      <c r="T41" s="147" t="s">
        <v>2713</v>
      </c>
      <c r="U41" s="147" t="s">
        <v>2714</v>
      </c>
      <c r="V41" s="147"/>
      <c r="AA41" s="42">
        <f>IF(OR(J41="Fail",ISBLANK(J41)),INDEX('Issue Code Table'!C:C,MATCH(N:N,'Issue Code Table'!A:A,0)),IF(M41="Critical",6,IF(M41="Significant",5,IF(M41="Moderate",3,2))))</f>
        <v>3</v>
      </c>
    </row>
    <row r="42" spans="1:62" ht="167.5" customHeight="1" x14ac:dyDescent="0.25">
      <c r="A42" s="160" t="s">
        <v>3107</v>
      </c>
      <c r="B42" s="149" t="s">
        <v>2267</v>
      </c>
      <c r="C42" s="161" t="s">
        <v>2268</v>
      </c>
      <c r="D42" s="162" t="s">
        <v>633</v>
      </c>
      <c r="E42" s="161" t="s">
        <v>3108</v>
      </c>
      <c r="F42" s="161" t="s">
        <v>2717</v>
      </c>
      <c r="G42" s="161" t="s">
        <v>2718</v>
      </c>
      <c r="H42" s="161" t="s">
        <v>2719</v>
      </c>
      <c r="I42" s="143"/>
      <c r="J42" s="145"/>
      <c r="K42" s="147" t="s">
        <v>2720</v>
      </c>
      <c r="L42" s="148"/>
      <c r="M42" s="149" t="s">
        <v>162</v>
      </c>
      <c r="N42" s="145" t="s">
        <v>2499</v>
      </c>
      <c r="O42" s="146" t="s">
        <v>2500</v>
      </c>
      <c r="P42" s="144"/>
      <c r="Q42" s="147" t="s">
        <v>2662</v>
      </c>
      <c r="R42" s="147" t="s">
        <v>2721</v>
      </c>
      <c r="S42" s="147" t="s">
        <v>2722</v>
      </c>
      <c r="T42" s="147" t="s">
        <v>2723</v>
      </c>
      <c r="U42" s="147" t="s">
        <v>2724</v>
      </c>
      <c r="V42" s="147" t="s">
        <v>2725</v>
      </c>
      <c r="AA42" s="42">
        <f>IF(OR(J42="Fail",ISBLANK(J42)),INDEX('Issue Code Table'!C:C,MATCH(N:N,'Issue Code Table'!A:A,0)),IF(M42="Critical",6,IF(M42="Significant",5,IF(M42="Moderate",3,2))))</f>
        <v>5</v>
      </c>
    </row>
    <row r="43" spans="1:62" ht="167.5" customHeight="1" x14ac:dyDescent="0.25">
      <c r="A43" s="160" t="s">
        <v>3109</v>
      </c>
      <c r="B43" s="149" t="s">
        <v>293</v>
      </c>
      <c r="C43" s="161" t="s">
        <v>1460</v>
      </c>
      <c r="D43" s="162" t="s">
        <v>633</v>
      </c>
      <c r="E43" s="161" t="s">
        <v>3110</v>
      </c>
      <c r="F43" s="161" t="s">
        <v>2728</v>
      </c>
      <c r="G43" s="161" t="s">
        <v>2729</v>
      </c>
      <c r="H43" s="161" t="s">
        <v>2730</v>
      </c>
      <c r="I43" s="143"/>
      <c r="J43" s="145"/>
      <c r="K43" s="147" t="s">
        <v>2731</v>
      </c>
      <c r="L43" s="148"/>
      <c r="M43" s="149" t="s">
        <v>162</v>
      </c>
      <c r="N43" s="145" t="s">
        <v>257</v>
      </c>
      <c r="O43" s="146" t="s">
        <v>258</v>
      </c>
      <c r="P43" s="144"/>
      <c r="Q43" s="147" t="s">
        <v>2662</v>
      </c>
      <c r="R43" s="147" t="s">
        <v>2732</v>
      </c>
      <c r="S43" s="147" t="s">
        <v>2733</v>
      </c>
      <c r="T43" s="147" t="s">
        <v>3111</v>
      </c>
      <c r="U43" s="147" t="s">
        <v>2735</v>
      </c>
      <c r="V43" s="147" t="s">
        <v>2736</v>
      </c>
      <c r="AA43" s="42">
        <f>IF(OR(J43="Fail",ISBLANK(J43)),INDEX('Issue Code Table'!C:C,MATCH(N:N,'Issue Code Table'!A:A,0)),IF(M43="Critical",6,IF(M43="Significant",5,IF(M43="Moderate",3,2))))</f>
        <v>6</v>
      </c>
    </row>
    <row r="44" spans="1:62" ht="167.5" customHeight="1" x14ac:dyDescent="0.25">
      <c r="A44" s="160" t="s">
        <v>3112</v>
      </c>
      <c r="B44" s="149" t="s">
        <v>2267</v>
      </c>
      <c r="C44" s="161" t="s">
        <v>2268</v>
      </c>
      <c r="D44" s="162" t="s">
        <v>633</v>
      </c>
      <c r="E44" s="161" t="s">
        <v>3113</v>
      </c>
      <c r="F44" s="161" t="s">
        <v>2739</v>
      </c>
      <c r="G44" s="161" t="s">
        <v>2740</v>
      </c>
      <c r="H44" s="161" t="s">
        <v>2741</v>
      </c>
      <c r="I44" s="143"/>
      <c r="J44" s="145"/>
      <c r="K44" s="147" t="s">
        <v>2742</v>
      </c>
      <c r="L44" s="148"/>
      <c r="M44" s="149" t="s">
        <v>162</v>
      </c>
      <c r="N44" s="145" t="s">
        <v>257</v>
      </c>
      <c r="O44" s="146" t="s">
        <v>258</v>
      </c>
      <c r="P44" s="144"/>
      <c r="Q44" s="147" t="s">
        <v>2743</v>
      </c>
      <c r="R44" s="147" t="s">
        <v>2744</v>
      </c>
      <c r="S44" s="147" t="s">
        <v>2745</v>
      </c>
      <c r="T44" s="147" t="s">
        <v>2746</v>
      </c>
      <c r="U44" s="147" t="s">
        <v>2747</v>
      </c>
      <c r="V44" s="147" t="s">
        <v>2748</v>
      </c>
      <c r="AA44" s="42">
        <f>IF(OR(J44="Fail",ISBLANK(J44)),INDEX('Issue Code Table'!C:C,MATCH(N:N,'Issue Code Table'!A:A,0)),IF(M44="Critical",6,IF(M44="Significant",5,IF(M44="Moderate",3,2))))</f>
        <v>6</v>
      </c>
    </row>
    <row r="45" spans="1:62" ht="167.5" customHeight="1" x14ac:dyDescent="0.25">
      <c r="A45" s="160" t="s">
        <v>3114</v>
      </c>
      <c r="B45" s="149" t="s">
        <v>293</v>
      </c>
      <c r="C45" s="161" t="s">
        <v>1460</v>
      </c>
      <c r="D45" s="162" t="s">
        <v>634</v>
      </c>
      <c r="E45" s="162" t="s">
        <v>2750</v>
      </c>
      <c r="F45" s="161" t="s">
        <v>2751</v>
      </c>
      <c r="G45" s="161" t="s">
        <v>2752</v>
      </c>
      <c r="H45" s="161" t="s">
        <v>2753</v>
      </c>
      <c r="I45" s="143"/>
      <c r="J45" s="145"/>
      <c r="K45" s="147" t="s">
        <v>2754</v>
      </c>
      <c r="L45" s="148"/>
      <c r="M45" s="149" t="s">
        <v>162</v>
      </c>
      <c r="N45" s="145" t="s">
        <v>257</v>
      </c>
      <c r="O45" s="146" t="s">
        <v>258</v>
      </c>
      <c r="P45" s="144"/>
      <c r="Q45" s="147" t="s">
        <v>2743</v>
      </c>
      <c r="R45" s="147" t="s">
        <v>2755</v>
      </c>
      <c r="S45" s="147" t="s">
        <v>2756</v>
      </c>
      <c r="T45" s="147" t="s">
        <v>2757</v>
      </c>
      <c r="U45" s="147" t="s">
        <v>2758</v>
      </c>
      <c r="V45" s="147" t="s">
        <v>2759</v>
      </c>
      <c r="AA45" s="42">
        <f>IF(OR(J45="Fail",ISBLANK(J45)),INDEX('Issue Code Table'!C:C,MATCH(N:N,'Issue Code Table'!A:A,0)),IF(M45="Critical",6,IF(M45="Significant",5,IF(M45="Moderate",3,2))))</f>
        <v>6</v>
      </c>
    </row>
    <row r="46" spans="1:62" ht="167.5" customHeight="1" x14ac:dyDescent="0.25">
      <c r="A46" s="160" t="s">
        <v>3115</v>
      </c>
      <c r="B46" s="149" t="s">
        <v>293</v>
      </c>
      <c r="C46" s="161" t="s">
        <v>1460</v>
      </c>
      <c r="D46" s="162" t="s">
        <v>633</v>
      </c>
      <c r="E46" s="161" t="s">
        <v>3116</v>
      </c>
      <c r="F46" s="161" t="s">
        <v>2762</v>
      </c>
      <c r="G46" s="161" t="s">
        <v>2763</v>
      </c>
      <c r="H46" s="161" t="s">
        <v>2764</v>
      </c>
      <c r="I46" s="143"/>
      <c r="J46" s="145"/>
      <c r="K46" s="147" t="s">
        <v>2765</v>
      </c>
      <c r="L46" s="148"/>
      <c r="M46" s="149" t="s">
        <v>162</v>
      </c>
      <c r="N46" s="145" t="s">
        <v>690</v>
      </c>
      <c r="O46" s="146" t="s">
        <v>691</v>
      </c>
      <c r="P46" s="144"/>
      <c r="Q46" s="147" t="s">
        <v>2743</v>
      </c>
      <c r="R46" s="147" t="s">
        <v>2766</v>
      </c>
      <c r="S46" s="147" t="s">
        <v>2767</v>
      </c>
      <c r="T46" s="147" t="s">
        <v>2768</v>
      </c>
      <c r="U46" s="147" t="s">
        <v>2769</v>
      </c>
      <c r="V46" s="147" t="s">
        <v>2770</v>
      </c>
      <c r="AA46" s="42">
        <f>IF(OR(J46="Fail",ISBLANK(J46)),INDEX('Issue Code Table'!C:C,MATCH(N:N,'Issue Code Table'!A:A,0)),IF(M46="Critical",6,IF(M46="Significant",5,IF(M46="Moderate",3,2))))</f>
        <v>5</v>
      </c>
    </row>
    <row r="47" spans="1:62" ht="167.5" customHeight="1" x14ac:dyDescent="0.25">
      <c r="A47" s="160" t="s">
        <v>3117</v>
      </c>
      <c r="B47" s="149" t="s">
        <v>293</v>
      </c>
      <c r="C47" s="161" t="s">
        <v>1460</v>
      </c>
      <c r="D47" s="162" t="s">
        <v>633</v>
      </c>
      <c r="E47" s="161" t="s">
        <v>3118</v>
      </c>
      <c r="F47" s="161" t="s">
        <v>2773</v>
      </c>
      <c r="G47" s="161" t="s">
        <v>2774</v>
      </c>
      <c r="H47" s="161" t="s">
        <v>2775</v>
      </c>
      <c r="I47" s="143"/>
      <c r="J47" s="145"/>
      <c r="K47" s="147" t="s">
        <v>2776</v>
      </c>
      <c r="L47" s="148"/>
      <c r="M47" s="149" t="s">
        <v>162</v>
      </c>
      <c r="N47" s="145" t="s">
        <v>257</v>
      </c>
      <c r="O47" s="146" t="s">
        <v>258</v>
      </c>
      <c r="P47" s="144"/>
      <c r="Q47" s="147" t="s">
        <v>2743</v>
      </c>
      <c r="R47" s="147" t="s">
        <v>2777</v>
      </c>
      <c r="S47" s="147" t="s">
        <v>2778</v>
      </c>
      <c r="T47" s="147" t="s">
        <v>2779</v>
      </c>
      <c r="U47" s="147" t="s">
        <v>2780</v>
      </c>
      <c r="V47" s="147" t="s">
        <v>2770</v>
      </c>
      <c r="AA47" s="42">
        <f>IF(OR(J47="Fail",ISBLANK(J47)),INDEX('Issue Code Table'!C:C,MATCH(N:N,'Issue Code Table'!A:A,0)),IF(M47="Critical",6,IF(M47="Significant",5,IF(M47="Moderate",3,2))))</f>
        <v>6</v>
      </c>
    </row>
    <row r="48" spans="1:62" ht="167.5" customHeight="1" x14ac:dyDescent="0.25">
      <c r="A48" s="160" t="s">
        <v>3119</v>
      </c>
      <c r="B48" s="149" t="s">
        <v>2267</v>
      </c>
      <c r="C48" s="161" t="s">
        <v>2268</v>
      </c>
      <c r="D48" s="162" t="s">
        <v>633</v>
      </c>
      <c r="E48" s="161" t="s">
        <v>3120</v>
      </c>
      <c r="F48" s="161" t="s">
        <v>2783</v>
      </c>
      <c r="G48" s="161" t="s">
        <v>2784</v>
      </c>
      <c r="H48" s="161" t="s">
        <v>2785</v>
      </c>
      <c r="I48" s="143"/>
      <c r="J48" s="145"/>
      <c r="K48" s="147" t="s">
        <v>2786</v>
      </c>
      <c r="L48" s="148"/>
      <c r="M48" s="149" t="s">
        <v>162</v>
      </c>
      <c r="N48" s="145" t="s">
        <v>2626</v>
      </c>
      <c r="O48" s="146" t="s">
        <v>2627</v>
      </c>
      <c r="P48" s="144"/>
      <c r="Q48" s="147" t="s">
        <v>2743</v>
      </c>
      <c r="R48" s="147" t="s">
        <v>2787</v>
      </c>
      <c r="S48" s="147" t="s">
        <v>2788</v>
      </c>
      <c r="T48" s="147" t="s">
        <v>3121</v>
      </c>
      <c r="U48" s="147" t="s">
        <v>2790</v>
      </c>
      <c r="V48" s="147" t="s">
        <v>2791</v>
      </c>
      <c r="AA48" s="42">
        <f>IF(OR(J48="Fail",ISBLANK(J48)),INDEX('Issue Code Table'!C:C,MATCH(N:N,'Issue Code Table'!A:A,0)),IF(M48="Critical",6,IF(M48="Significant",5,IF(M48="Moderate",3,2))))</f>
        <v>5</v>
      </c>
    </row>
    <row r="49" spans="1:27" ht="167.5" customHeight="1" x14ac:dyDescent="0.25">
      <c r="A49" s="160" t="s">
        <v>3122</v>
      </c>
      <c r="B49" s="149" t="s">
        <v>293</v>
      </c>
      <c r="C49" s="161" t="s">
        <v>1460</v>
      </c>
      <c r="D49" s="162" t="s">
        <v>634</v>
      </c>
      <c r="E49" s="161" t="s">
        <v>2793</v>
      </c>
      <c r="F49" s="161" t="s">
        <v>2794</v>
      </c>
      <c r="G49" s="161" t="s">
        <v>2795</v>
      </c>
      <c r="H49" s="161" t="s">
        <v>2796</v>
      </c>
      <c r="I49" s="143"/>
      <c r="J49" s="145"/>
      <c r="K49" s="147" t="s">
        <v>2797</v>
      </c>
      <c r="L49" s="148"/>
      <c r="M49" s="149" t="s">
        <v>162</v>
      </c>
      <c r="N49" s="145" t="s">
        <v>2798</v>
      </c>
      <c r="O49" s="146" t="s">
        <v>2799</v>
      </c>
      <c r="P49" s="144"/>
      <c r="Q49" s="147" t="s">
        <v>2743</v>
      </c>
      <c r="R49" s="147" t="s">
        <v>2800</v>
      </c>
      <c r="S49" s="147" t="s">
        <v>2801</v>
      </c>
      <c r="T49" s="147" t="s">
        <v>3123</v>
      </c>
      <c r="U49" s="147" t="s">
        <v>2803</v>
      </c>
      <c r="V49" s="147" t="s">
        <v>2770</v>
      </c>
      <c r="AA49" s="42">
        <f>IF(OR(J49="Fail",ISBLANK(J49)),INDEX('Issue Code Table'!C:C,MATCH(N:N,'Issue Code Table'!A:A,0)),IF(M49="Critical",6,IF(M49="Significant",5,IF(M49="Moderate",3,2))))</f>
        <v>6</v>
      </c>
    </row>
    <row r="50" spans="1:27" ht="167.5" customHeight="1" x14ac:dyDescent="0.25">
      <c r="A50" s="160" t="s">
        <v>3124</v>
      </c>
      <c r="B50" s="149" t="s">
        <v>293</v>
      </c>
      <c r="C50" s="161" t="s">
        <v>1460</v>
      </c>
      <c r="D50" s="162" t="s">
        <v>633</v>
      </c>
      <c r="E50" s="161" t="s">
        <v>3125</v>
      </c>
      <c r="F50" s="161" t="s">
        <v>2806</v>
      </c>
      <c r="G50" s="161" t="s">
        <v>2807</v>
      </c>
      <c r="H50" s="161" t="s">
        <v>2808</v>
      </c>
      <c r="I50" s="143"/>
      <c r="J50" s="145"/>
      <c r="K50" s="147" t="s">
        <v>2809</v>
      </c>
      <c r="L50" s="148"/>
      <c r="M50" s="149" t="s">
        <v>162</v>
      </c>
      <c r="N50" s="145" t="s">
        <v>257</v>
      </c>
      <c r="O50" s="146" t="s">
        <v>258</v>
      </c>
      <c r="P50" s="144"/>
      <c r="Q50" s="147" t="s">
        <v>2743</v>
      </c>
      <c r="R50" s="147" t="s">
        <v>2810</v>
      </c>
      <c r="S50" s="147" t="s">
        <v>2811</v>
      </c>
      <c r="T50" s="147" t="s">
        <v>2812</v>
      </c>
      <c r="U50" s="147" t="s">
        <v>2813</v>
      </c>
      <c r="V50" s="147" t="s">
        <v>2814</v>
      </c>
      <c r="AA50" s="42">
        <f>IF(OR(J50="Fail",ISBLANK(J50)),INDEX('Issue Code Table'!C:C,MATCH(N:N,'Issue Code Table'!A:A,0)),IF(M50="Critical",6,IF(M50="Significant",5,IF(M50="Moderate",3,2))))</f>
        <v>6</v>
      </c>
    </row>
    <row r="51" spans="1:27" ht="167.5" customHeight="1" x14ac:dyDescent="0.25">
      <c r="A51" s="160" t="s">
        <v>3126</v>
      </c>
      <c r="B51" s="149" t="s">
        <v>384</v>
      </c>
      <c r="C51" s="161" t="s">
        <v>385</v>
      </c>
      <c r="D51" s="162" t="s">
        <v>633</v>
      </c>
      <c r="E51" s="161" t="s">
        <v>2816</v>
      </c>
      <c r="F51" s="161" t="s">
        <v>2817</v>
      </c>
      <c r="G51" s="161" t="s">
        <v>2818</v>
      </c>
      <c r="H51" s="161" t="s">
        <v>2819</v>
      </c>
      <c r="I51" s="143"/>
      <c r="J51" s="145"/>
      <c r="K51" s="147" t="s">
        <v>2820</v>
      </c>
      <c r="L51" s="148"/>
      <c r="M51" s="149" t="s">
        <v>162</v>
      </c>
      <c r="N51" s="145" t="s">
        <v>257</v>
      </c>
      <c r="O51" s="146" t="s">
        <v>258</v>
      </c>
      <c r="P51" s="144"/>
      <c r="Q51" s="147" t="s">
        <v>2743</v>
      </c>
      <c r="R51" s="147" t="s">
        <v>2821</v>
      </c>
      <c r="S51" s="147" t="s">
        <v>2822</v>
      </c>
      <c r="T51" s="147" t="s">
        <v>3127</v>
      </c>
      <c r="U51" s="147" t="s">
        <v>2824</v>
      </c>
      <c r="V51" s="147" t="s">
        <v>2814</v>
      </c>
      <c r="AA51" s="42">
        <f>IF(OR(J51="Fail",ISBLANK(J51)),INDEX('Issue Code Table'!C:C,MATCH(N:N,'Issue Code Table'!A:A,0)),IF(M51="Critical",6,IF(M51="Significant",5,IF(M51="Moderate",3,2))))</f>
        <v>6</v>
      </c>
    </row>
    <row r="52" spans="1:27" ht="167.5" customHeight="1" x14ac:dyDescent="0.25">
      <c r="A52" s="160" t="s">
        <v>3128</v>
      </c>
      <c r="B52" s="149" t="s">
        <v>293</v>
      </c>
      <c r="C52" s="161" t="s">
        <v>1460</v>
      </c>
      <c r="D52" s="162" t="s">
        <v>633</v>
      </c>
      <c r="E52" s="162" t="s">
        <v>2826</v>
      </c>
      <c r="F52" s="161" t="s">
        <v>3129</v>
      </c>
      <c r="G52" s="161" t="s">
        <v>2828</v>
      </c>
      <c r="H52" s="161" t="s">
        <v>2829</v>
      </c>
      <c r="I52" s="143"/>
      <c r="J52" s="145"/>
      <c r="K52" s="147" t="s">
        <v>2830</v>
      </c>
      <c r="L52" s="148"/>
      <c r="M52" s="149" t="s">
        <v>162</v>
      </c>
      <c r="N52" s="145" t="s">
        <v>257</v>
      </c>
      <c r="O52" s="146" t="s">
        <v>258</v>
      </c>
      <c r="P52" s="144"/>
      <c r="Q52" s="147" t="s">
        <v>2743</v>
      </c>
      <c r="R52" s="147" t="s">
        <v>2831</v>
      </c>
      <c r="S52" s="147" t="s">
        <v>3130</v>
      </c>
      <c r="T52" s="147" t="s">
        <v>3131</v>
      </c>
      <c r="U52" s="147" t="s">
        <v>2834</v>
      </c>
      <c r="V52" s="147" t="s">
        <v>2835</v>
      </c>
      <c r="AA52" s="42">
        <f>IF(OR(J52="Fail",ISBLANK(J52)),INDEX('Issue Code Table'!C:C,MATCH(N:N,'Issue Code Table'!A:A,0)),IF(M52="Critical",6,IF(M52="Significant",5,IF(M52="Moderate",3,2))))</f>
        <v>6</v>
      </c>
    </row>
    <row r="53" spans="1:27" ht="167.5" customHeight="1" x14ac:dyDescent="0.25">
      <c r="A53" s="160" t="s">
        <v>3132</v>
      </c>
      <c r="B53" s="149" t="s">
        <v>293</v>
      </c>
      <c r="C53" s="161" t="s">
        <v>1460</v>
      </c>
      <c r="D53" s="162" t="s">
        <v>634</v>
      </c>
      <c r="E53" s="162" t="s">
        <v>2837</v>
      </c>
      <c r="F53" s="161" t="s">
        <v>2838</v>
      </c>
      <c r="G53" s="161" t="s">
        <v>2839</v>
      </c>
      <c r="H53" s="161" t="s">
        <v>2840</v>
      </c>
      <c r="I53" s="143"/>
      <c r="J53" s="145"/>
      <c r="K53" s="147" t="s">
        <v>2841</v>
      </c>
      <c r="L53" s="148"/>
      <c r="M53" s="149" t="s">
        <v>162</v>
      </c>
      <c r="N53" s="145" t="s">
        <v>409</v>
      </c>
      <c r="O53" s="146" t="s">
        <v>410</v>
      </c>
      <c r="P53" s="144"/>
      <c r="Q53" s="147" t="s">
        <v>2743</v>
      </c>
      <c r="R53" s="147" t="s">
        <v>2842</v>
      </c>
      <c r="S53" s="147" t="s">
        <v>2843</v>
      </c>
      <c r="T53" s="147" t="s">
        <v>2844</v>
      </c>
      <c r="U53" s="147" t="s">
        <v>2845</v>
      </c>
      <c r="V53" s="147" t="s">
        <v>2846</v>
      </c>
      <c r="AA53" s="42">
        <f>IF(OR(J53="Fail",ISBLANK(J53)),INDEX('Issue Code Table'!C:C,MATCH(N:N,'Issue Code Table'!A:A,0)),IF(M53="Critical",6,IF(M53="Significant",5,IF(M53="Moderate",3,2))))</f>
        <v>5</v>
      </c>
    </row>
    <row r="54" spans="1:27" ht="167.5" customHeight="1" x14ac:dyDescent="0.25">
      <c r="A54" s="160" t="s">
        <v>3133</v>
      </c>
      <c r="B54" s="149" t="s">
        <v>472</v>
      </c>
      <c r="C54" s="161" t="s">
        <v>1179</v>
      </c>
      <c r="D54" s="162" t="s">
        <v>634</v>
      </c>
      <c r="E54" s="162" t="s">
        <v>2848</v>
      </c>
      <c r="F54" s="161" t="s">
        <v>2849</v>
      </c>
      <c r="G54" s="161" t="s">
        <v>2850</v>
      </c>
      <c r="H54" s="161" t="s">
        <v>2851</v>
      </c>
      <c r="I54" s="143"/>
      <c r="J54" s="145"/>
      <c r="K54" s="147" t="s">
        <v>2852</v>
      </c>
      <c r="L54" s="148"/>
      <c r="M54" s="149" t="s">
        <v>162</v>
      </c>
      <c r="N54" s="145" t="s">
        <v>409</v>
      </c>
      <c r="O54" s="146" t="s">
        <v>410</v>
      </c>
      <c r="P54" s="144"/>
      <c r="Q54" s="147" t="s">
        <v>2743</v>
      </c>
      <c r="R54" s="147" t="s">
        <v>2853</v>
      </c>
      <c r="S54" s="147" t="s">
        <v>2854</v>
      </c>
      <c r="T54" s="147" t="s">
        <v>3134</v>
      </c>
      <c r="U54" s="147" t="s">
        <v>2856</v>
      </c>
      <c r="V54" s="147" t="s">
        <v>2846</v>
      </c>
      <c r="AA54" s="42">
        <f>IF(OR(J54="Fail",ISBLANK(J54)),INDEX('Issue Code Table'!C:C,MATCH(N:N,'Issue Code Table'!A:A,0)),IF(M54="Critical",6,IF(M54="Significant",5,IF(M54="Moderate",3,2))))</f>
        <v>5</v>
      </c>
    </row>
    <row r="55" spans="1:27" ht="167.5" customHeight="1" x14ac:dyDescent="0.25">
      <c r="A55" s="160" t="s">
        <v>3135</v>
      </c>
      <c r="B55" s="149" t="s">
        <v>293</v>
      </c>
      <c r="C55" s="161" t="s">
        <v>1460</v>
      </c>
      <c r="D55" s="162" t="s">
        <v>633</v>
      </c>
      <c r="E55" s="161" t="s">
        <v>3136</v>
      </c>
      <c r="F55" s="161" t="s">
        <v>3137</v>
      </c>
      <c r="G55" s="161" t="s">
        <v>3138</v>
      </c>
      <c r="H55" s="161" t="s">
        <v>2861</v>
      </c>
      <c r="I55" s="143"/>
      <c r="J55" s="145"/>
      <c r="K55" s="147" t="s">
        <v>2862</v>
      </c>
      <c r="L55" s="148"/>
      <c r="M55" s="149" t="s">
        <v>162</v>
      </c>
      <c r="N55" s="145" t="s">
        <v>257</v>
      </c>
      <c r="O55" s="146" t="s">
        <v>258</v>
      </c>
      <c r="P55" s="144"/>
      <c r="Q55" s="147" t="s">
        <v>2743</v>
      </c>
      <c r="R55" s="147" t="s">
        <v>2863</v>
      </c>
      <c r="S55" s="147" t="s">
        <v>3139</v>
      </c>
      <c r="T55" s="147" t="s">
        <v>3140</v>
      </c>
      <c r="U55" s="147" t="s">
        <v>2866</v>
      </c>
      <c r="V55" s="147" t="s">
        <v>2846</v>
      </c>
      <c r="AA55" s="42">
        <f>IF(OR(J55="Fail",ISBLANK(J55)),INDEX('Issue Code Table'!C:C,MATCH(N:N,'Issue Code Table'!A:A,0)),IF(M55="Critical",6,IF(M55="Significant",5,IF(M55="Moderate",3,2))))</f>
        <v>6</v>
      </c>
    </row>
    <row r="56" spans="1:27" ht="167.5" customHeight="1" x14ac:dyDescent="0.25">
      <c r="A56" s="160" t="s">
        <v>3141</v>
      </c>
      <c r="B56" s="149" t="s">
        <v>293</v>
      </c>
      <c r="C56" s="161" t="s">
        <v>1460</v>
      </c>
      <c r="D56" s="162" t="s">
        <v>634</v>
      </c>
      <c r="E56" s="161" t="s">
        <v>3142</v>
      </c>
      <c r="F56" s="161" t="s">
        <v>2869</v>
      </c>
      <c r="G56" s="161" t="s">
        <v>2870</v>
      </c>
      <c r="H56" s="161" t="s">
        <v>2871</v>
      </c>
      <c r="I56" s="143"/>
      <c r="J56" s="145"/>
      <c r="K56" s="147" t="s">
        <v>2872</v>
      </c>
      <c r="L56" s="148"/>
      <c r="M56" s="149" t="s">
        <v>287</v>
      </c>
      <c r="N56" s="145" t="s">
        <v>300</v>
      </c>
      <c r="O56" s="146" t="s">
        <v>301</v>
      </c>
      <c r="P56" s="144"/>
      <c r="Q56" s="147" t="s">
        <v>2743</v>
      </c>
      <c r="R56" s="147" t="s">
        <v>2873</v>
      </c>
      <c r="S56" s="147" t="s">
        <v>2874</v>
      </c>
      <c r="T56" s="147" t="s">
        <v>2875</v>
      </c>
      <c r="U56" s="147" t="s">
        <v>2876</v>
      </c>
      <c r="V56" s="147"/>
      <c r="AA56" s="42">
        <f>IF(OR(J56="Fail",ISBLANK(J56)),INDEX('Issue Code Table'!C:C,MATCH(N:N,'Issue Code Table'!A:A,0)),IF(M56="Critical",6,IF(M56="Significant",5,IF(M56="Moderate",3,2))))</f>
        <v>4</v>
      </c>
    </row>
    <row r="57" spans="1:27" ht="167.5" customHeight="1" x14ac:dyDescent="0.25">
      <c r="A57" s="160" t="s">
        <v>3143</v>
      </c>
      <c r="B57" s="149" t="s">
        <v>293</v>
      </c>
      <c r="C57" s="161" t="s">
        <v>1460</v>
      </c>
      <c r="D57" s="162" t="s">
        <v>633</v>
      </c>
      <c r="E57" s="161" t="s">
        <v>3144</v>
      </c>
      <c r="F57" s="161" t="s">
        <v>2879</v>
      </c>
      <c r="G57" s="161" t="s">
        <v>2880</v>
      </c>
      <c r="H57" s="161" t="s">
        <v>2881</v>
      </c>
      <c r="I57" s="143"/>
      <c r="J57" s="145"/>
      <c r="K57" s="147" t="s">
        <v>2882</v>
      </c>
      <c r="L57" s="148"/>
      <c r="M57" s="149" t="s">
        <v>162</v>
      </c>
      <c r="N57" s="145" t="s">
        <v>257</v>
      </c>
      <c r="O57" s="146" t="s">
        <v>258</v>
      </c>
      <c r="P57" s="144"/>
      <c r="Q57" s="147" t="s">
        <v>2743</v>
      </c>
      <c r="R57" s="147" t="s">
        <v>2883</v>
      </c>
      <c r="S57" s="147" t="s">
        <v>2884</v>
      </c>
      <c r="T57" s="147" t="s">
        <v>3145</v>
      </c>
      <c r="U57" s="147" t="s">
        <v>2886</v>
      </c>
      <c r="V57" s="147" t="s">
        <v>2887</v>
      </c>
      <c r="AA57" s="42">
        <f>IF(OR(J57="Fail",ISBLANK(J57)),INDEX('Issue Code Table'!C:C,MATCH(N:N,'Issue Code Table'!A:A,0)),IF(M57="Critical",6,IF(M57="Significant",5,IF(M57="Moderate",3,2))))</f>
        <v>6</v>
      </c>
    </row>
    <row r="58" spans="1:27" ht="167.5" customHeight="1" x14ac:dyDescent="0.25">
      <c r="A58" s="160" t="s">
        <v>3146</v>
      </c>
      <c r="B58" s="149" t="s">
        <v>374</v>
      </c>
      <c r="C58" s="161" t="s">
        <v>375</v>
      </c>
      <c r="D58" s="162" t="s">
        <v>633</v>
      </c>
      <c r="E58" s="162" t="s">
        <v>2889</v>
      </c>
      <c r="F58" s="161" t="s">
        <v>2890</v>
      </c>
      <c r="G58" s="161" t="s">
        <v>2891</v>
      </c>
      <c r="H58" s="161" t="s">
        <v>2892</v>
      </c>
      <c r="I58" s="143"/>
      <c r="J58" s="145"/>
      <c r="K58" s="147" t="s">
        <v>2893</v>
      </c>
      <c r="L58" s="148"/>
      <c r="M58" s="149" t="s">
        <v>287</v>
      </c>
      <c r="N58" s="145" t="s">
        <v>2894</v>
      </c>
      <c r="O58" s="146" t="s">
        <v>2895</v>
      </c>
      <c r="P58" s="144"/>
      <c r="Q58" s="147" t="s">
        <v>2743</v>
      </c>
      <c r="R58" s="147" t="s">
        <v>2896</v>
      </c>
      <c r="S58" s="147" t="s">
        <v>2897</v>
      </c>
      <c r="T58" s="147" t="s">
        <v>3147</v>
      </c>
      <c r="U58" s="147" t="s">
        <v>2899</v>
      </c>
      <c r="V58" s="147"/>
      <c r="AA58" s="42">
        <f>IF(OR(J58="Fail",ISBLANK(J58)),INDEX('Issue Code Table'!C:C,MATCH(N:N,'Issue Code Table'!A:A,0)),IF(M58="Critical",6,IF(M58="Significant",5,IF(M58="Moderate",3,2))))</f>
        <v>4</v>
      </c>
    </row>
    <row r="59" spans="1:27" ht="167.5" customHeight="1" x14ac:dyDescent="0.25">
      <c r="A59" s="160" t="s">
        <v>3148</v>
      </c>
      <c r="B59" s="149" t="s">
        <v>293</v>
      </c>
      <c r="C59" s="161" t="s">
        <v>1460</v>
      </c>
      <c r="D59" s="162" t="s">
        <v>633</v>
      </c>
      <c r="E59" s="162" t="s">
        <v>2901</v>
      </c>
      <c r="F59" s="161" t="s">
        <v>2902</v>
      </c>
      <c r="G59" s="161" t="s">
        <v>2903</v>
      </c>
      <c r="H59" s="161" t="s">
        <v>2904</v>
      </c>
      <c r="I59" s="143"/>
      <c r="J59" s="145"/>
      <c r="K59" s="147" t="s">
        <v>2905</v>
      </c>
      <c r="L59" s="148"/>
      <c r="M59" s="149" t="s">
        <v>287</v>
      </c>
      <c r="N59" s="145" t="s">
        <v>2894</v>
      </c>
      <c r="O59" s="146" t="s">
        <v>2895</v>
      </c>
      <c r="P59" s="144"/>
      <c r="Q59" s="147" t="s">
        <v>2743</v>
      </c>
      <c r="R59" s="147" t="s">
        <v>2906</v>
      </c>
      <c r="S59" s="147" t="s">
        <v>2907</v>
      </c>
      <c r="T59" s="147" t="s">
        <v>3149</v>
      </c>
      <c r="U59" s="147" t="s">
        <v>2909</v>
      </c>
      <c r="V59" s="147"/>
      <c r="AA59" s="42">
        <f>IF(OR(J59="Fail",ISBLANK(J59)),INDEX('Issue Code Table'!C:C,MATCH(N:N,'Issue Code Table'!A:A,0)),IF(M59="Critical",6,IF(M59="Significant",5,IF(M59="Moderate",3,2))))</f>
        <v>4</v>
      </c>
    </row>
    <row r="60" spans="1:27" ht="167.5" customHeight="1" x14ac:dyDescent="0.25">
      <c r="A60" s="160" t="s">
        <v>3150</v>
      </c>
      <c r="B60" s="149" t="s">
        <v>293</v>
      </c>
      <c r="C60" s="161" t="s">
        <v>1460</v>
      </c>
      <c r="D60" s="162" t="s">
        <v>633</v>
      </c>
      <c r="E60" s="162" t="s">
        <v>2911</v>
      </c>
      <c r="F60" s="161" t="s">
        <v>2912</v>
      </c>
      <c r="G60" s="161" t="s">
        <v>2913</v>
      </c>
      <c r="H60" s="161" t="s">
        <v>2914</v>
      </c>
      <c r="I60" s="143"/>
      <c r="J60" s="145"/>
      <c r="K60" s="147" t="s">
        <v>2915</v>
      </c>
      <c r="L60" s="148"/>
      <c r="M60" s="149" t="s">
        <v>287</v>
      </c>
      <c r="N60" s="145" t="s">
        <v>2894</v>
      </c>
      <c r="O60" s="146" t="s">
        <v>2895</v>
      </c>
      <c r="P60" s="144"/>
      <c r="Q60" s="147" t="s">
        <v>2743</v>
      </c>
      <c r="R60" s="147" t="s">
        <v>2916</v>
      </c>
      <c r="S60" s="147" t="s">
        <v>2917</v>
      </c>
      <c r="T60" s="147" t="s">
        <v>3151</v>
      </c>
      <c r="U60" s="147" t="s">
        <v>2919</v>
      </c>
      <c r="V60" s="147"/>
      <c r="AA60" s="42">
        <f>IF(OR(J60="Fail",ISBLANK(J60)),INDEX('Issue Code Table'!C:C,MATCH(N:N,'Issue Code Table'!A:A,0)),IF(M60="Critical",6,IF(M60="Significant",5,IF(M60="Moderate",3,2))))</f>
        <v>4</v>
      </c>
    </row>
    <row r="61" spans="1:27" ht="167.5" customHeight="1" x14ac:dyDescent="0.25">
      <c r="A61" s="160" t="s">
        <v>3152</v>
      </c>
      <c r="B61" s="155" t="s">
        <v>293</v>
      </c>
      <c r="C61" s="161" t="s">
        <v>1460</v>
      </c>
      <c r="D61" s="162" t="s">
        <v>633</v>
      </c>
      <c r="E61" s="162" t="s">
        <v>2921</v>
      </c>
      <c r="F61" s="161" t="s">
        <v>2922</v>
      </c>
      <c r="G61" s="161" t="s">
        <v>2923</v>
      </c>
      <c r="H61" s="161" t="s">
        <v>2924</v>
      </c>
      <c r="I61" s="143"/>
      <c r="J61" s="145"/>
      <c r="K61" s="147" t="s">
        <v>2925</v>
      </c>
      <c r="L61" s="148"/>
      <c r="M61" s="149" t="s">
        <v>287</v>
      </c>
      <c r="N61" s="145" t="s">
        <v>2894</v>
      </c>
      <c r="O61" s="146" t="s">
        <v>2895</v>
      </c>
      <c r="P61" s="144"/>
      <c r="Q61" s="147" t="s">
        <v>2743</v>
      </c>
      <c r="R61" s="147" t="s">
        <v>2926</v>
      </c>
      <c r="S61" s="147" t="s">
        <v>2927</v>
      </c>
      <c r="T61" s="147" t="s">
        <v>3153</v>
      </c>
      <c r="U61" s="147" t="s">
        <v>2929</v>
      </c>
      <c r="V61" s="147"/>
      <c r="AA61" s="42">
        <f>IF(OR(J61="Fail",ISBLANK(J61)),INDEX('Issue Code Table'!C:C,MATCH(N:N,'Issue Code Table'!A:A,0)),IF(M61="Critical",6,IF(M61="Significant",5,IF(M61="Moderate",3,2))))</f>
        <v>4</v>
      </c>
    </row>
    <row r="62" spans="1:27" ht="167.5" customHeight="1" x14ac:dyDescent="0.25">
      <c r="A62" s="160" t="s">
        <v>3154</v>
      </c>
      <c r="B62" s="149" t="s">
        <v>262</v>
      </c>
      <c r="C62" s="161" t="s">
        <v>263</v>
      </c>
      <c r="D62" s="162" t="s">
        <v>633</v>
      </c>
      <c r="E62" s="162" t="s">
        <v>2931</v>
      </c>
      <c r="F62" s="161" t="s">
        <v>2932</v>
      </c>
      <c r="G62" s="161" t="s">
        <v>2933</v>
      </c>
      <c r="H62" s="161" t="s">
        <v>2934</v>
      </c>
      <c r="I62" s="143"/>
      <c r="J62" s="145"/>
      <c r="K62" s="147" t="s">
        <v>2935</v>
      </c>
      <c r="L62" s="148"/>
      <c r="M62" s="149" t="s">
        <v>162</v>
      </c>
      <c r="N62" s="145" t="s">
        <v>2936</v>
      </c>
      <c r="O62" s="146" t="s">
        <v>2937</v>
      </c>
      <c r="P62" s="144"/>
      <c r="Q62" s="147" t="s">
        <v>2743</v>
      </c>
      <c r="R62" s="147" t="s">
        <v>2938</v>
      </c>
      <c r="S62" s="147" t="s">
        <v>2939</v>
      </c>
      <c r="T62" s="147" t="s">
        <v>2940</v>
      </c>
      <c r="U62" s="147" t="s">
        <v>2941</v>
      </c>
      <c r="V62" s="147" t="s">
        <v>2846</v>
      </c>
      <c r="AA62" s="42">
        <f>IF(OR(J62="Fail",ISBLANK(J62)),INDEX('Issue Code Table'!C:C,MATCH(N:N,'Issue Code Table'!A:A,0)),IF(M62="Critical",6,IF(M62="Significant",5,IF(M62="Moderate",3,2))))</f>
        <v>6</v>
      </c>
    </row>
    <row r="63" spans="1:27" ht="167.5" customHeight="1" x14ac:dyDescent="0.25">
      <c r="A63" s="160" t="s">
        <v>3155</v>
      </c>
      <c r="B63" s="149" t="s">
        <v>262</v>
      </c>
      <c r="C63" s="161" t="s">
        <v>263</v>
      </c>
      <c r="D63" s="162" t="s">
        <v>634</v>
      </c>
      <c r="E63" s="162" t="s">
        <v>2943</v>
      </c>
      <c r="F63" s="161" t="s">
        <v>2944</v>
      </c>
      <c r="G63" s="161" t="s">
        <v>3156</v>
      </c>
      <c r="H63" s="161" t="s">
        <v>2946</v>
      </c>
      <c r="I63" s="143"/>
      <c r="J63" s="145"/>
      <c r="K63" s="147" t="s">
        <v>2947</v>
      </c>
      <c r="L63" s="148"/>
      <c r="M63" s="149" t="s">
        <v>162</v>
      </c>
      <c r="N63" s="145" t="s">
        <v>257</v>
      </c>
      <c r="O63" s="146" t="s">
        <v>258</v>
      </c>
      <c r="P63" s="144"/>
      <c r="Q63" s="147" t="s">
        <v>2948</v>
      </c>
      <c r="R63" s="147" t="s">
        <v>2949</v>
      </c>
      <c r="S63" s="147" t="s">
        <v>2950</v>
      </c>
      <c r="T63" s="147" t="s">
        <v>3157</v>
      </c>
      <c r="U63" s="147" t="s">
        <v>2952</v>
      </c>
      <c r="V63" s="147" t="s">
        <v>2759</v>
      </c>
      <c r="AA63" s="42">
        <f>IF(OR(J63="Fail",ISBLANK(J63)),INDEX('Issue Code Table'!C:C,MATCH(N:N,'Issue Code Table'!A:A,0)),IF(M63="Critical",6,IF(M63="Significant",5,IF(M63="Moderate",3,2))))</f>
        <v>6</v>
      </c>
    </row>
    <row r="64" spans="1:27" ht="167.5" customHeight="1" x14ac:dyDescent="0.25">
      <c r="A64" s="160" t="s">
        <v>3158</v>
      </c>
      <c r="B64" s="149" t="s">
        <v>262</v>
      </c>
      <c r="C64" s="161" t="s">
        <v>263</v>
      </c>
      <c r="D64" s="162" t="s">
        <v>633</v>
      </c>
      <c r="E64" s="162" t="s">
        <v>2954</v>
      </c>
      <c r="F64" s="161" t="s">
        <v>2955</v>
      </c>
      <c r="G64" s="161" t="s">
        <v>3159</v>
      </c>
      <c r="H64" s="161" t="s">
        <v>2957</v>
      </c>
      <c r="I64" s="143"/>
      <c r="J64" s="145"/>
      <c r="K64" s="147" t="s">
        <v>2958</v>
      </c>
      <c r="L64" s="148"/>
      <c r="M64" s="149" t="s">
        <v>162</v>
      </c>
      <c r="N64" s="145" t="s">
        <v>257</v>
      </c>
      <c r="O64" s="146" t="s">
        <v>258</v>
      </c>
      <c r="P64" s="144"/>
      <c r="Q64" s="147" t="s">
        <v>2948</v>
      </c>
      <c r="R64" s="147" t="s">
        <v>2959</v>
      </c>
      <c r="S64" s="147" t="s">
        <v>2960</v>
      </c>
      <c r="T64" s="147" t="s">
        <v>3160</v>
      </c>
      <c r="U64" s="147" t="s">
        <v>2962</v>
      </c>
      <c r="V64" s="147" t="s">
        <v>2759</v>
      </c>
      <c r="AA64" s="42">
        <f>IF(OR(J64="Fail",ISBLANK(J64)),INDEX('Issue Code Table'!C:C,MATCH(N:N,'Issue Code Table'!A:A,0)),IF(M64="Critical",6,IF(M64="Significant",5,IF(M64="Moderate",3,2))))</f>
        <v>6</v>
      </c>
    </row>
    <row r="65" spans="1:32" ht="167.5" customHeight="1" x14ac:dyDescent="0.25">
      <c r="A65" s="160" t="s">
        <v>3161</v>
      </c>
      <c r="B65" s="149" t="s">
        <v>262</v>
      </c>
      <c r="C65" s="161" t="s">
        <v>263</v>
      </c>
      <c r="D65" s="162" t="s">
        <v>634</v>
      </c>
      <c r="E65" s="162" t="s">
        <v>2964</v>
      </c>
      <c r="F65" s="161" t="s">
        <v>2965</v>
      </c>
      <c r="G65" s="161" t="s">
        <v>2966</v>
      </c>
      <c r="H65" s="161" t="s">
        <v>3162</v>
      </c>
      <c r="I65" s="143"/>
      <c r="J65" s="145"/>
      <c r="K65" s="147" t="s">
        <v>3163</v>
      </c>
      <c r="L65" s="148"/>
      <c r="M65" s="149" t="s">
        <v>162</v>
      </c>
      <c r="N65" s="145" t="s">
        <v>257</v>
      </c>
      <c r="O65" s="146" t="s">
        <v>258</v>
      </c>
      <c r="P65" s="144"/>
      <c r="Q65" s="147" t="s">
        <v>2948</v>
      </c>
      <c r="R65" s="147" t="s">
        <v>2969</v>
      </c>
      <c r="S65" s="147" t="s">
        <v>2970</v>
      </c>
      <c r="T65" s="147" t="s">
        <v>3164</v>
      </c>
      <c r="U65" s="147" t="s">
        <v>2972</v>
      </c>
      <c r="V65" s="147" t="s">
        <v>2759</v>
      </c>
      <c r="AA65" s="42">
        <f>IF(OR(J65="Fail",ISBLANK(J65)),INDEX('Issue Code Table'!C:C,MATCH(N:N,'Issue Code Table'!A:A,0)),IF(M65="Critical",6,IF(M65="Significant",5,IF(M65="Moderate",3,2))))</f>
        <v>6</v>
      </c>
    </row>
    <row r="66" spans="1:32" ht="167.5" customHeight="1" x14ac:dyDescent="0.25">
      <c r="A66" s="160" t="s">
        <v>3165</v>
      </c>
      <c r="B66" s="149" t="s">
        <v>262</v>
      </c>
      <c r="C66" s="161" t="s">
        <v>263</v>
      </c>
      <c r="D66" s="162" t="s">
        <v>633</v>
      </c>
      <c r="E66" s="161" t="s">
        <v>3166</v>
      </c>
      <c r="F66" s="161" t="s">
        <v>2975</v>
      </c>
      <c r="G66" s="161" t="s">
        <v>2976</v>
      </c>
      <c r="H66" s="161" t="s">
        <v>2977</v>
      </c>
      <c r="I66" s="143"/>
      <c r="J66" s="145"/>
      <c r="K66" s="147" t="s">
        <v>2978</v>
      </c>
      <c r="L66" s="148"/>
      <c r="M66" s="149" t="s">
        <v>162</v>
      </c>
      <c r="N66" s="145" t="s">
        <v>2936</v>
      </c>
      <c r="O66" s="146" t="s">
        <v>2937</v>
      </c>
      <c r="P66" s="144"/>
      <c r="Q66" s="147" t="s">
        <v>2979</v>
      </c>
      <c r="R66" s="147" t="s">
        <v>2980</v>
      </c>
      <c r="S66" s="147" t="s">
        <v>2981</v>
      </c>
      <c r="T66" s="147" t="s">
        <v>3167</v>
      </c>
      <c r="U66" s="147" t="s">
        <v>2983</v>
      </c>
      <c r="V66" s="147" t="s">
        <v>2984</v>
      </c>
      <c r="AA66" s="42">
        <f>IF(OR(J66="Fail",ISBLANK(J66)),INDEX('Issue Code Table'!C:C,MATCH(N:N,'Issue Code Table'!A:A,0)),IF(M66="Critical",6,IF(M66="Significant",5,IF(M66="Moderate",3,2))))</f>
        <v>6</v>
      </c>
    </row>
    <row r="67" spans="1:32" ht="167.5" customHeight="1" x14ac:dyDescent="0.25">
      <c r="A67" s="160" t="s">
        <v>3168</v>
      </c>
      <c r="B67" s="149" t="s">
        <v>293</v>
      </c>
      <c r="C67" s="161" t="s">
        <v>1460</v>
      </c>
      <c r="D67" s="162" t="s">
        <v>634</v>
      </c>
      <c r="E67" s="161" t="s">
        <v>2986</v>
      </c>
      <c r="F67" s="161" t="s">
        <v>2987</v>
      </c>
      <c r="G67" s="161" t="s">
        <v>2988</v>
      </c>
      <c r="H67" s="161" t="s">
        <v>2989</v>
      </c>
      <c r="I67" s="143"/>
      <c r="J67" s="145"/>
      <c r="K67" s="147" t="s">
        <v>2990</v>
      </c>
      <c r="L67" s="148" t="s">
        <v>2534</v>
      </c>
      <c r="M67" s="149" t="s">
        <v>162</v>
      </c>
      <c r="N67" s="145" t="s">
        <v>2936</v>
      </c>
      <c r="O67" s="146" t="s">
        <v>2937</v>
      </c>
      <c r="P67" s="144"/>
      <c r="Q67" s="147" t="s">
        <v>2979</v>
      </c>
      <c r="R67" s="147" t="s">
        <v>2991</v>
      </c>
      <c r="S67" s="147" t="s">
        <v>2992</v>
      </c>
      <c r="T67" s="147" t="s">
        <v>3169</v>
      </c>
      <c r="U67" s="147" t="s">
        <v>2994</v>
      </c>
      <c r="V67" s="147" t="s">
        <v>2984</v>
      </c>
      <c r="AA67" s="42">
        <f>IF(OR(J67="Fail",ISBLANK(J67)),INDEX('Issue Code Table'!C:C,MATCH(N:N,'Issue Code Table'!A:A,0)),IF(M67="Critical",6,IF(M67="Significant",5,IF(M67="Moderate",3,2))))</f>
        <v>6</v>
      </c>
    </row>
    <row r="68" spans="1:32" ht="167.5" customHeight="1" x14ac:dyDescent="0.35">
      <c r="A68" s="160" t="s">
        <v>3170</v>
      </c>
      <c r="B68" s="149" t="s">
        <v>2515</v>
      </c>
      <c r="C68" s="161" t="s">
        <v>2516</v>
      </c>
      <c r="D68" s="162" t="s">
        <v>634</v>
      </c>
      <c r="E68" s="162" t="s">
        <v>2996</v>
      </c>
      <c r="F68" s="161" t="s">
        <v>2997</v>
      </c>
      <c r="G68" s="161" t="s">
        <v>2998</v>
      </c>
      <c r="H68" s="161" t="s">
        <v>2999</v>
      </c>
      <c r="I68" s="143"/>
      <c r="J68" s="145"/>
      <c r="K68" s="147" t="s">
        <v>3000</v>
      </c>
      <c r="L68" s="148"/>
      <c r="M68" s="149" t="s">
        <v>162</v>
      </c>
      <c r="N68" s="145" t="s">
        <v>3001</v>
      </c>
      <c r="O68" s="146" t="s">
        <v>3002</v>
      </c>
      <c r="P68" s="144"/>
      <c r="Q68" s="147" t="s">
        <v>2979</v>
      </c>
      <c r="R68" s="147" t="s">
        <v>3003</v>
      </c>
      <c r="S68" s="147" t="s">
        <v>3004</v>
      </c>
      <c r="T68" s="147" t="s">
        <v>3171</v>
      </c>
      <c r="U68" s="147" t="s">
        <v>3006</v>
      </c>
      <c r="V68" s="147" t="s">
        <v>3007</v>
      </c>
      <c r="Z68" s="141"/>
      <c r="AA68" s="42">
        <f>IF(OR(J68="Fail",ISBLANK(J68)),INDEX('Issue Code Table'!C:C,MATCH(N:N,'Issue Code Table'!A:A,0)),IF(M68="Critical",6,IF(M68="Significant",5,IF(M68="Moderate",3,2))))</f>
        <v>5</v>
      </c>
    </row>
    <row r="69" spans="1:32" s="164" customFormat="1" ht="12.5" x14ac:dyDescent="0.25">
      <c r="A69" s="301"/>
      <c r="B69" s="302" t="s">
        <v>1585</v>
      </c>
      <c r="C69" s="301"/>
      <c r="D69" s="301"/>
      <c r="E69" s="301"/>
      <c r="F69" s="301"/>
      <c r="G69" s="301"/>
      <c r="H69" s="301"/>
      <c r="I69" s="301"/>
      <c r="J69" s="301"/>
      <c r="K69" s="301"/>
      <c r="L69" s="301"/>
      <c r="M69" s="301"/>
      <c r="N69" s="301"/>
      <c r="O69" s="301"/>
      <c r="P69" s="301"/>
      <c r="Q69" s="301"/>
      <c r="R69" s="301"/>
      <c r="S69" s="301"/>
      <c r="T69" s="301"/>
      <c r="U69" s="301"/>
      <c r="V69" s="301"/>
      <c r="W69" s="301"/>
      <c r="X69" s="301"/>
      <c r="Y69" s="156"/>
      <c r="AA69" s="301"/>
      <c r="AF69" s="140"/>
    </row>
    <row r="70" spans="1:32" ht="12.5" x14ac:dyDescent="0.25">
      <c r="A70" s="156"/>
      <c r="B70" s="156"/>
      <c r="C70" s="157"/>
      <c r="D70" s="156"/>
      <c r="E70" s="156"/>
      <c r="F70" s="156"/>
      <c r="G70" s="156"/>
      <c r="H70" s="156"/>
      <c r="I70" s="156"/>
      <c r="J70" s="150"/>
      <c r="K70" s="156"/>
      <c r="L70" s="156"/>
      <c r="M70" s="150"/>
      <c r="N70" s="156"/>
      <c r="O70" s="156"/>
      <c r="P70" s="156"/>
      <c r="Q70" s="156"/>
      <c r="R70" s="156"/>
      <c r="S70" s="156"/>
      <c r="T70" s="156"/>
      <c r="Z70" s="141"/>
    </row>
    <row r="71" spans="1:32" ht="37.5" hidden="1" customHeight="1" x14ac:dyDescent="0.25">
      <c r="A71" s="156"/>
      <c r="B71" s="156"/>
      <c r="C71" s="157"/>
      <c r="D71" s="156"/>
      <c r="E71" s="156"/>
      <c r="F71" s="156"/>
      <c r="G71" s="156"/>
      <c r="H71" s="156"/>
      <c r="I71" s="156"/>
      <c r="J71" s="150"/>
      <c r="K71" s="156"/>
      <c r="L71" s="156"/>
      <c r="M71" s="150"/>
      <c r="N71" s="156"/>
      <c r="O71" s="156"/>
      <c r="P71" s="156"/>
      <c r="Q71" s="156"/>
      <c r="R71" s="156"/>
      <c r="S71" s="156"/>
      <c r="T71" s="156"/>
      <c r="Z71" s="141"/>
    </row>
    <row r="72" spans="1:32" ht="24.75" hidden="1" customHeight="1" x14ac:dyDescent="0.25">
      <c r="A72" s="156"/>
      <c r="B72" s="156"/>
      <c r="C72" s="157"/>
      <c r="D72" s="156"/>
      <c r="E72" s="156"/>
      <c r="F72" s="156"/>
      <c r="G72" s="140"/>
      <c r="H72" s="140"/>
      <c r="J72" s="150"/>
      <c r="K72" s="156"/>
      <c r="L72" s="156"/>
      <c r="M72" s="150"/>
      <c r="N72" s="156"/>
      <c r="O72" s="156"/>
      <c r="P72" s="156"/>
      <c r="Q72" s="156"/>
      <c r="R72" s="156"/>
      <c r="S72" s="156"/>
      <c r="T72" s="156"/>
      <c r="Z72" s="141"/>
    </row>
    <row r="73" spans="1:32" ht="21.75" hidden="1" customHeight="1" x14ac:dyDescent="0.25">
      <c r="A73" s="156"/>
      <c r="B73" s="156"/>
      <c r="C73" s="157"/>
      <c r="D73" s="156"/>
      <c r="E73" s="156"/>
      <c r="F73" s="156"/>
      <c r="G73" s="140"/>
      <c r="H73" s="140" t="s">
        <v>60</v>
      </c>
      <c r="J73" s="158"/>
      <c r="K73" s="156"/>
      <c r="L73" s="156"/>
      <c r="M73" s="150"/>
      <c r="N73" s="156"/>
      <c r="O73" s="156"/>
      <c r="P73" s="156"/>
      <c r="Q73" s="156"/>
      <c r="R73" s="156"/>
      <c r="S73" s="156"/>
      <c r="T73" s="156"/>
      <c r="Z73" s="141"/>
    </row>
    <row r="74" spans="1:32" ht="27.75" hidden="1" customHeight="1" x14ac:dyDescent="0.25">
      <c r="E74" s="151"/>
      <c r="G74" s="140"/>
      <c r="H74" s="140" t="s">
        <v>61</v>
      </c>
    </row>
    <row r="75" spans="1:32" ht="25.5" hidden="1" customHeight="1" x14ac:dyDescent="0.25">
      <c r="E75" s="151"/>
      <c r="G75" s="140"/>
      <c r="H75" s="140" t="s">
        <v>48</v>
      </c>
    </row>
    <row r="76" spans="1:32" ht="12.75" hidden="1" customHeight="1" x14ac:dyDescent="0.25">
      <c r="E76" s="151"/>
      <c r="G76" s="165"/>
      <c r="H76" s="140" t="s">
        <v>632</v>
      </c>
    </row>
    <row r="77" spans="1:32" ht="27" hidden="1" customHeight="1" x14ac:dyDescent="0.25">
      <c r="E77" s="151"/>
      <c r="G77" s="140"/>
      <c r="H77" s="140"/>
    </row>
    <row r="78" spans="1:32" ht="58.5" hidden="1" customHeight="1" x14ac:dyDescent="0.25">
      <c r="E78" s="151"/>
      <c r="G78" s="140"/>
      <c r="H78" s="140" t="s">
        <v>635</v>
      </c>
      <c r="I78" s="140"/>
    </row>
    <row r="79" spans="1:32" ht="58.5" hidden="1" customHeight="1" x14ac:dyDescent="0.25">
      <c r="E79" s="151"/>
      <c r="H79" s="140" t="s">
        <v>150</v>
      </c>
      <c r="I79" s="150"/>
    </row>
    <row r="80" spans="1:32" ht="58.5" hidden="1" customHeight="1" x14ac:dyDescent="0.25">
      <c r="E80" s="151"/>
      <c r="H80" s="140" t="s">
        <v>162</v>
      </c>
    </row>
    <row r="81" spans="5:8" ht="58.5" hidden="1" customHeight="1" x14ac:dyDescent="0.25">
      <c r="E81" s="151"/>
      <c r="H81" s="140" t="s">
        <v>287</v>
      </c>
    </row>
    <row r="82" spans="5:8" ht="58.5" hidden="1" customHeight="1" x14ac:dyDescent="0.25">
      <c r="E82" s="151"/>
      <c r="H82" s="140" t="s">
        <v>585</v>
      </c>
    </row>
    <row r="83" spans="5:8" ht="58.5" hidden="1" customHeight="1" x14ac:dyDescent="0.25">
      <c r="E83" s="151"/>
      <c r="H83" s="140"/>
    </row>
  </sheetData>
  <protectedRanges>
    <protectedRange password="E1A2" sqref="U2" name="Range1_6_1"/>
  </protectedRanges>
  <autoFilter ref="A2:BJ69" xr:uid="{E7C39B94-B13E-4DD5-AF6C-AED1CFBA179F}"/>
  <phoneticPr fontId="17" type="noConversion"/>
  <conditionalFormatting sqref="J3">
    <cfRule type="cellIs" dxfId="10" priority="4" operator="equal">
      <formula>"Fail"</formula>
    </cfRule>
    <cfRule type="cellIs" dxfId="9" priority="5" operator="equal">
      <formula>"Pass"</formula>
    </cfRule>
    <cfRule type="cellIs" dxfId="8" priority="6" operator="equal">
      <formula>"Info"</formula>
    </cfRule>
  </conditionalFormatting>
  <conditionalFormatting sqref="J4:J68">
    <cfRule type="cellIs" dxfId="7" priority="1" operator="equal">
      <formula>"Fail"</formula>
    </cfRule>
    <cfRule type="cellIs" dxfId="6" priority="2" operator="equal">
      <formula>"Pass"</formula>
    </cfRule>
    <cfRule type="cellIs" dxfId="5" priority="3" operator="equal">
      <formula>"Info"</formula>
    </cfRule>
  </conditionalFormatting>
  <conditionalFormatting sqref="N3:N68">
    <cfRule type="expression" dxfId="4" priority="7" stopIfTrue="1">
      <formula>ISERROR(AA3)</formula>
    </cfRule>
  </conditionalFormatting>
  <dataValidations count="2">
    <dataValidation type="list" allowBlank="1" showInputMessage="1" showErrorMessage="1" sqref="M3:M68 JI3:JI68 TE3:TE68 ADA3:ADA68 AMW3:AMW68 AWS3:AWS68 BGO3:BGO68 BQK3:BQK68 CAG3:CAG68 CKC3:CKC68 CTY3:CTY68 DDU3:DDU68 DNQ3:DNQ68 DXM3:DXM68 EHI3:EHI68 ERE3:ERE68 FBA3:FBA68 FKW3:FKW68 FUS3:FUS68 GEO3:GEO68 GOK3:GOK68 GYG3:GYG68 HIC3:HIC68 HRY3:HRY68 IBU3:IBU68 ILQ3:ILQ68 IVM3:IVM68 JFI3:JFI68 JPE3:JPE68 JZA3:JZA68 KIW3:KIW68 KSS3:KSS68 LCO3:LCO68 LMK3:LMK68 LWG3:LWG68 MGC3:MGC68 MPY3:MPY68 MZU3:MZU68 NJQ3:NJQ68 NTM3:NTM68 ODI3:ODI68 ONE3:ONE68 OXA3:OXA68 PGW3:PGW68 PQS3:PQS68 QAO3:QAO68 QKK3:QKK68 QUG3:QUG68 REC3:REC68 RNY3:RNY68 RXU3:RXU68 SHQ3:SHQ68 SRM3:SRM68 TBI3:TBI68 TLE3:TLE68 TVA3:TVA68 UEW3:UEW68 UOS3:UOS68 UYO3:UYO68 VIK3:VIK68 VSG3:VSG68 WCC3:WCC68 WLY3:WLY68 WVU3:WVU68 M65539:M65604 JI65539:JI65604 TE65539:TE65604 ADA65539:ADA65604 AMW65539:AMW65604 AWS65539:AWS65604 BGO65539:BGO65604 BQK65539:BQK65604 CAG65539:CAG65604 CKC65539:CKC65604 CTY65539:CTY65604 DDU65539:DDU65604 DNQ65539:DNQ65604 DXM65539:DXM65604 EHI65539:EHI65604 ERE65539:ERE65604 FBA65539:FBA65604 FKW65539:FKW65604 FUS65539:FUS65604 GEO65539:GEO65604 GOK65539:GOK65604 GYG65539:GYG65604 HIC65539:HIC65604 HRY65539:HRY65604 IBU65539:IBU65604 ILQ65539:ILQ65604 IVM65539:IVM65604 JFI65539:JFI65604 JPE65539:JPE65604 JZA65539:JZA65604 KIW65539:KIW65604 KSS65539:KSS65604 LCO65539:LCO65604 LMK65539:LMK65604 LWG65539:LWG65604 MGC65539:MGC65604 MPY65539:MPY65604 MZU65539:MZU65604 NJQ65539:NJQ65604 NTM65539:NTM65604 ODI65539:ODI65604 ONE65539:ONE65604 OXA65539:OXA65604 PGW65539:PGW65604 PQS65539:PQS65604 QAO65539:QAO65604 QKK65539:QKK65604 QUG65539:QUG65604 REC65539:REC65604 RNY65539:RNY65604 RXU65539:RXU65604 SHQ65539:SHQ65604 SRM65539:SRM65604 TBI65539:TBI65604 TLE65539:TLE65604 TVA65539:TVA65604 UEW65539:UEW65604 UOS65539:UOS65604 UYO65539:UYO65604 VIK65539:VIK65604 VSG65539:VSG65604 WCC65539:WCC65604 WLY65539:WLY65604 WVU65539:WVU65604 M131075:M131140 JI131075:JI131140 TE131075:TE131140 ADA131075:ADA131140 AMW131075:AMW131140 AWS131075:AWS131140 BGO131075:BGO131140 BQK131075:BQK131140 CAG131075:CAG131140 CKC131075:CKC131140 CTY131075:CTY131140 DDU131075:DDU131140 DNQ131075:DNQ131140 DXM131075:DXM131140 EHI131075:EHI131140 ERE131075:ERE131140 FBA131075:FBA131140 FKW131075:FKW131140 FUS131075:FUS131140 GEO131075:GEO131140 GOK131075:GOK131140 GYG131075:GYG131140 HIC131075:HIC131140 HRY131075:HRY131140 IBU131075:IBU131140 ILQ131075:ILQ131140 IVM131075:IVM131140 JFI131075:JFI131140 JPE131075:JPE131140 JZA131075:JZA131140 KIW131075:KIW131140 KSS131075:KSS131140 LCO131075:LCO131140 LMK131075:LMK131140 LWG131075:LWG131140 MGC131075:MGC131140 MPY131075:MPY131140 MZU131075:MZU131140 NJQ131075:NJQ131140 NTM131075:NTM131140 ODI131075:ODI131140 ONE131075:ONE131140 OXA131075:OXA131140 PGW131075:PGW131140 PQS131075:PQS131140 QAO131075:QAO131140 QKK131075:QKK131140 QUG131075:QUG131140 REC131075:REC131140 RNY131075:RNY131140 RXU131075:RXU131140 SHQ131075:SHQ131140 SRM131075:SRM131140 TBI131075:TBI131140 TLE131075:TLE131140 TVA131075:TVA131140 UEW131075:UEW131140 UOS131075:UOS131140 UYO131075:UYO131140 VIK131075:VIK131140 VSG131075:VSG131140 WCC131075:WCC131140 WLY131075:WLY131140 WVU131075:WVU131140 M196611:M196676 JI196611:JI196676 TE196611:TE196676 ADA196611:ADA196676 AMW196611:AMW196676 AWS196611:AWS196676 BGO196611:BGO196676 BQK196611:BQK196676 CAG196611:CAG196676 CKC196611:CKC196676 CTY196611:CTY196676 DDU196611:DDU196676 DNQ196611:DNQ196676 DXM196611:DXM196676 EHI196611:EHI196676 ERE196611:ERE196676 FBA196611:FBA196676 FKW196611:FKW196676 FUS196611:FUS196676 GEO196611:GEO196676 GOK196611:GOK196676 GYG196611:GYG196676 HIC196611:HIC196676 HRY196611:HRY196676 IBU196611:IBU196676 ILQ196611:ILQ196676 IVM196611:IVM196676 JFI196611:JFI196676 JPE196611:JPE196676 JZA196611:JZA196676 KIW196611:KIW196676 KSS196611:KSS196676 LCO196611:LCO196676 LMK196611:LMK196676 LWG196611:LWG196676 MGC196611:MGC196676 MPY196611:MPY196676 MZU196611:MZU196676 NJQ196611:NJQ196676 NTM196611:NTM196676 ODI196611:ODI196676 ONE196611:ONE196676 OXA196611:OXA196676 PGW196611:PGW196676 PQS196611:PQS196676 QAO196611:QAO196676 QKK196611:QKK196676 QUG196611:QUG196676 REC196611:REC196676 RNY196611:RNY196676 RXU196611:RXU196676 SHQ196611:SHQ196676 SRM196611:SRM196676 TBI196611:TBI196676 TLE196611:TLE196676 TVA196611:TVA196676 UEW196611:UEW196676 UOS196611:UOS196676 UYO196611:UYO196676 VIK196611:VIK196676 VSG196611:VSG196676 WCC196611:WCC196676 WLY196611:WLY196676 WVU196611:WVU196676 M262147:M262212 JI262147:JI262212 TE262147:TE262212 ADA262147:ADA262212 AMW262147:AMW262212 AWS262147:AWS262212 BGO262147:BGO262212 BQK262147:BQK262212 CAG262147:CAG262212 CKC262147:CKC262212 CTY262147:CTY262212 DDU262147:DDU262212 DNQ262147:DNQ262212 DXM262147:DXM262212 EHI262147:EHI262212 ERE262147:ERE262212 FBA262147:FBA262212 FKW262147:FKW262212 FUS262147:FUS262212 GEO262147:GEO262212 GOK262147:GOK262212 GYG262147:GYG262212 HIC262147:HIC262212 HRY262147:HRY262212 IBU262147:IBU262212 ILQ262147:ILQ262212 IVM262147:IVM262212 JFI262147:JFI262212 JPE262147:JPE262212 JZA262147:JZA262212 KIW262147:KIW262212 KSS262147:KSS262212 LCO262147:LCO262212 LMK262147:LMK262212 LWG262147:LWG262212 MGC262147:MGC262212 MPY262147:MPY262212 MZU262147:MZU262212 NJQ262147:NJQ262212 NTM262147:NTM262212 ODI262147:ODI262212 ONE262147:ONE262212 OXA262147:OXA262212 PGW262147:PGW262212 PQS262147:PQS262212 QAO262147:QAO262212 QKK262147:QKK262212 QUG262147:QUG262212 REC262147:REC262212 RNY262147:RNY262212 RXU262147:RXU262212 SHQ262147:SHQ262212 SRM262147:SRM262212 TBI262147:TBI262212 TLE262147:TLE262212 TVA262147:TVA262212 UEW262147:UEW262212 UOS262147:UOS262212 UYO262147:UYO262212 VIK262147:VIK262212 VSG262147:VSG262212 WCC262147:WCC262212 WLY262147:WLY262212 WVU262147:WVU262212 M327683:M327748 JI327683:JI327748 TE327683:TE327748 ADA327683:ADA327748 AMW327683:AMW327748 AWS327683:AWS327748 BGO327683:BGO327748 BQK327683:BQK327748 CAG327683:CAG327748 CKC327683:CKC327748 CTY327683:CTY327748 DDU327683:DDU327748 DNQ327683:DNQ327748 DXM327683:DXM327748 EHI327683:EHI327748 ERE327683:ERE327748 FBA327683:FBA327748 FKW327683:FKW327748 FUS327683:FUS327748 GEO327683:GEO327748 GOK327683:GOK327748 GYG327683:GYG327748 HIC327683:HIC327748 HRY327683:HRY327748 IBU327683:IBU327748 ILQ327683:ILQ327748 IVM327683:IVM327748 JFI327683:JFI327748 JPE327683:JPE327748 JZA327683:JZA327748 KIW327683:KIW327748 KSS327683:KSS327748 LCO327683:LCO327748 LMK327683:LMK327748 LWG327683:LWG327748 MGC327683:MGC327748 MPY327683:MPY327748 MZU327683:MZU327748 NJQ327683:NJQ327748 NTM327683:NTM327748 ODI327683:ODI327748 ONE327683:ONE327748 OXA327683:OXA327748 PGW327683:PGW327748 PQS327683:PQS327748 QAO327683:QAO327748 QKK327683:QKK327748 QUG327683:QUG327748 REC327683:REC327748 RNY327683:RNY327748 RXU327683:RXU327748 SHQ327683:SHQ327748 SRM327683:SRM327748 TBI327683:TBI327748 TLE327683:TLE327748 TVA327683:TVA327748 UEW327683:UEW327748 UOS327683:UOS327748 UYO327683:UYO327748 VIK327683:VIK327748 VSG327683:VSG327748 WCC327683:WCC327748 WLY327683:WLY327748 WVU327683:WVU327748 M393219:M393284 JI393219:JI393284 TE393219:TE393284 ADA393219:ADA393284 AMW393219:AMW393284 AWS393219:AWS393284 BGO393219:BGO393284 BQK393219:BQK393284 CAG393219:CAG393284 CKC393219:CKC393284 CTY393219:CTY393284 DDU393219:DDU393284 DNQ393219:DNQ393284 DXM393219:DXM393284 EHI393219:EHI393284 ERE393219:ERE393284 FBA393219:FBA393284 FKW393219:FKW393284 FUS393219:FUS393284 GEO393219:GEO393284 GOK393219:GOK393284 GYG393219:GYG393284 HIC393219:HIC393284 HRY393219:HRY393284 IBU393219:IBU393284 ILQ393219:ILQ393284 IVM393219:IVM393284 JFI393219:JFI393284 JPE393219:JPE393284 JZA393219:JZA393284 KIW393219:KIW393284 KSS393219:KSS393284 LCO393219:LCO393284 LMK393219:LMK393284 LWG393219:LWG393284 MGC393219:MGC393284 MPY393219:MPY393284 MZU393219:MZU393284 NJQ393219:NJQ393284 NTM393219:NTM393284 ODI393219:ODI393284 ONE393219:ONE393284 OXA393219:OXA393284 PGW393219:PGW393284 PQS393219:PQS393284 QAO393219:QAO393284 QKK393219:QKK393284 QUG393219:QUG393284 REC393219:REC393284 RNY393219:RNY393284 RXU393219:RXU393284 SHQ393219:SHQ393284 SRM393219:SRM393284 TBI393219:TBI393284 TLE393219:TLE393284 TVA393219:TVA393284 UEW393219:UEW393284 UOS393219:UOS393284 UYO393219:UYO393284 VIK393219:VIK393284 VSG393219:VSG393284 WCC393219:WCC393284 WLY393219:WLY393284 WVU393219:WVU393284 M458755:M458820 JI458755:JI458820 TE458755:TE458820 ADA458755:ADA458820 AMW458755:AMW458820 AWS458755:AWS458820 BGO458755:BGO458820 BQK458755:BQK458820 CAG458755:CAG458820 CKC458755:CKC458820 CTY458755:CTY458820 DDU458755:DDU458820 DNQ458755:DNQ458820 DXM458755:DXM458820 EHI458755:EHI458820 ERE458755:ERE458820 FBA458755:FBA458820 FKW458755:FKW458820 FUS458755:FUS458820 GEO458755:GEO458820 GOK458755:GOK458820 GYG458755:GYG458820 HIC458755:HIC458820 HRY458755:HRY458820 IBU458755:IBU458820 ILQ458755:ILQ458820 IVM458755:IVM458820 JFI458755:JFI458820 JPE458755:JPE458820 JZA458755:JZA458820 KIW458755:KIW458820 KSS458755:KSS458820 LCO458755:LCO458820 LMK458755:LMK458820 LWG458755:LWG458820 MGC458755:MGC458820 MPY458755:MPY458820 MZU458755:MZU458820 NJQ458755:NJQ458820 NTM458755:NTM458820 ODI458755:ODI458820 ONE458755:ONE458820 OXA458755:OXA458820 PGW458755:PGW458820 PQS458755:PQS458820 QAO458755:QAO458820 QKK458755:QKK458820 QUG458755:QUG458820 REC458755:REC458820 RNY458755:RNY458820 RXU458755:RXU458820 SHQ458755:SHQ458820 SRM458755:SRM458820 TBI458755:TBI458820 TLE458755:TLE458820 TVA458755:TVA458820 UEW458755:UEW458820 UOS458755:UOS458820 UYO458755:UYO458820 VIK458755:VIK458820 VSG458755:VSG458820 WCC458755:WCC458820 WLY458755:WLY458820 WVU458755:WVU458820 M524291:M524356 JI524291:JI524356 TE524291:TE524356 ADA524291:ADA524356 AMW524291:AMW524356 AWS524291:AWS524356 BGO524291:BGO524356 BQK524291:BQK524356 CAG524291:CAG524356 CKC524291:CKC524356 CTY524291:CTY524356 DDU524291:DDU524356 DNQ524291:DNQ524356 DXM524291:DXM524356 EHI524291:EHI524356 ERE524291:ERE524356 FBA524291:FBA524356 FKW524291:FKW524356 FUS524291:FUS524356 GEO524291:GEO524356 GOK524291:GOK524356 GYG524291:GYG524356 HIC524291:HIC524356 HRY524291:HRY524356 IBU524291:IBU524356 ILQ524291:ILQ524356 IVM524291:IVM524356 JFI524291:JFI524356 JPE524291:JPE524356 JZA524291:JZA524356 KIW524291:KIW524356 KSS524291:KSS524356 LCO524291:LCO524356 LMK524291:LMK524356 LWG524291:LWG524356 MGC524291:MGC524356 MPY524291:MPY524356 MZU524291:MZU524356 NJQ524291:NJQ524356 NTM524291:NTM524356 ODI524291:ODI524356 ONE524291:ONE524356 OXA524291:OXA524356 PGW524291:PGW524356 PQS524291:PQS524356 QAO524291:QAO524356 QKK524291:QKK524356 QUG524291:QUG524356 REC524291:REC524356 RNY524291:RNY524356 RXU524291:RXU524356 SHQ524291:SHQ524356 SRM524291:SRM524356 TBI524291:TBI524356 TLE524291:TLE524356 TVA524291:TVA524356 UEW524291:UEW524356 UOS524291:UOS524356 UYO524291:UYO524356 VIK524291:VIK524356 VSG524291:VSG524356 WCC524291:WCC524356 WLY524291:WLY524356 WVU524291:WVU524356 M589827:M589892 JI589827:JI589892 TE589827:TE589892 ADA589827:ADA589892 AMW589827:AMW589892 AWS589827:AWS589892 BGO589827:BGO589892 BQK589827:BQK589892 CAG589827:CAG589892 CKC589827:CKC589892 CTY589827:CTY589892 DDU589827:DDU589892 DNQ589827:DNQ589892 DXM589827:DXM589892 EHI589827:EHI589892 ERE589827:ERE589892 FBA589827:FBA589892 FKW589827:FKW589892 FUS589827:FUS589892 GEO589827:GEO589892 GOK589827:GOK589892 GYG589827:GYG589892 HIC589827:HIC589892 HRY589827:HRY589892 IBU589827:IBU589892 ILQ589827:ILQ589892 IVM589827:IVM589892 JFI589827:JFI589892 JPE589827:JPE589892 JZA589827:JZA589892 KIW589827:KIW589892 KSS589827:KSS589892 LCO589827:LCO589892 LMK589827:LMK589892 LWG589827:LWG589892 MGC589827:MGC589892 MPY589827:MPY589892 MZU589827:MZU589892 NJQ589827:NJQ589892 NTM589827:NTM589892 ODI589827:ODI589892 ONE589827:ONE589892 OXA589827:OXA589892 PGW589827:PGW589892 PQS589827:PQS589892 QAO589827:QAO589892 QKK589827:QKK589892 QUG589827:QUG589892 REC589827:REC589892 RNY589827:RNY589892 RXU589827:RXU589892 SHQ589827:SHQ589892 SRM589827:SRM589892 TBI589827:TBI589892 TLE589827:TLE589892 TVA589827:TVA589892 UEW589827:UEW589892 UOS589827:UOS589892 UYO589827:UYO589892 VIK589827:VIK589892 VSG589827:VSG589892 WCC589827:WCC589892 WLY589827:WLY589892 WVU589827:WVU589892 M655363:M655428 JI655363:JI655428 TE655363:TE655428 ADA655363:ADA655428 AMW655363:AMW655428 AWS655363:AWS655428 BGO655363:BGO655428 BQK655363:BQK655428 CAG655363:CAG655428 CKC655363:CKC655428 CTY655363:CTY655428 DDU655363:DDU655428 DNQ655363:DNQ655428 DXM655363:DXM655428 EHI655363:EHI655428 ERE655363:ERE655428 FBA655363:FBA655428 FKW655363:FKW655428 FUS655363:FUS655428 GEO655363:GEO655428 GOK655363:GOK655428 GYG655363:GYG655428 HIC655363:HIC655428 HRY655363:HRY655428 IBU655363:IBU655428 ILQ655363:ILQ655428 IVM655363:IVM655428 JFI655363:JFI655428 JPE655363:JPE655428 JZA655363:JZA655428 KIW655363:KIW655428 KSS655363:KSS655428 LCO655363:LCO655428 LMK655363:LMK655428 LWG655363:LWG655428 MGC655363:MGC655428 MPY655363:MPY655428 MZU655363:MZU655428 NJQ655363:NJQ655428 NTM655363:NTM655428 ODI655363:ODI655428 ONE655363:ONE655428 OXA655363:OXA655428 PGW655363:PGW655428 PQS655363:PQS655428 QAO655363:QAO655428 QKK655363:QKK655428 QUG655363:QUG655428 REC655363:REC655428 RNY655363:RNY655428 RXU655363:RXU655428 SHQ655363:SHQ655428 SRM655363:SRM655428 TBI655363:TBI655428 TLE655363:TLE655428 TVA655363:TVA655428 UEW655363:UEW655428 UOS655363:UOS655428 UYO655363:UYO655428 VIK655363:VIK655428 VSG655363:VSG655428 WCC655363:WCC655428 WLY655363:WLY655428 WVU655363:WVU655428 M720899:M720964 JI720899:JI720964 TE720899:TE720964 ADA720899:ADA720964 AMW720899:AMW720964 AWS720899:AWS720964 BGO720899:BGO720964 BQK720899:BQK720964 CAG720899:CAG720964 CKC720899:CKC720964 CTY720899:CTY720964 DDU720899:DDU720964 DNQ720899:DNQ720964 DXM720899:DXM720964 EHI720899:EHI720964 ERE720899:ERE720964 FBA720899:FBA720964 FKW720899:FKW720964 FUS720899:FUS720964 GEO720899:GEO720964 GOK720899:GOK720964 GYG720899:GYG720964 HIC720899:HIC720964 HRY720899:HRY720964 IBU720899:IBU720964 ILQ720899:ILQ720964 IVM720899:IVM720964 JFI720899:JFI720964 JPE720899:JPE720964 JZA720899:JZA720964 KIW720899:KIW720964 KSS720899:KSS720964 LCO720899:LCO720964 LMK720899:LMK720964 LWG720899:LWG720964 MGC720899:MGC720964 MPY720899:MPY720964 MZU720899:MZU720964 NJQ720899:NJQ720964 NTM720899:NTM720964 ODI720899:ODI720964 ONE720899:ONE720964 OXA720899:OXA720964 PGW720899:PGW720964 PQS720899:PQS720964 QAO720899:QAO720964 QKK720899:QKK720964 QUG720899:QUG720964 REC720899:REC720964 RNY720899:RNY720964 RXU720899:RXU720964 SHQ720899:SHQ720964 SRM720899:SRM720964 TBI720899:TBI720964 TLE720899:TLE720964 TVA720899:TVA720964 UEW720899:UEW720964 UOS720899:UOS720964 UYO720899:UYO720964 VIK720899:VIK720964 VSG720899:VSG720964 WCC720899:WCC720964 WLY720899:WLY720964 WVU720899:WVU720964 M786435:M786500 JI786435:JI786500 TE786435:TE786500 ADA786435:ADA786500 AMW786435:AMW786500 AWS786435:AWS786500 BGO786435:BGO786500 BQK786435:BQK786500 CAG786435:CAG786500 CKC786435:CKC786500 CTY786435:CTY786500 DDU786435:DDU786500 DNQ786435:DNQ786500 DXM786435:DXM786500 EHI786435:EHI786500 ERE786435:ERE786500 FBA786435:FBA786500 FKW786435:FKW786500 FUS786435:FUS786500 GEO786435:GEO786500 GOK786435:GOK786500 GYG786435:GYG786500 HIC786435:HIC786500 HRY786435:HRY786500 IBU786435:IBU786500 ILQ786435:ILQ786500 IVM786435:IVM786500 JFI786435:JFI786500 JPE786435:JPE786500 JZA786435:JZA786500 KIW786435:KIW786500 KSS786435:KSS786500 LCO786435:LCO786500 LMK786435:LMK786500 LWG786435:LWG786500 MGC786435:MGC786500 MPY786435:MPY786500 MZU786435:MZU786500 NJQ786435:NJQ786500 NTM786435:NTM786500 ODI786435:ODI786500 ONE786435:ONE786500 OXA786435:OXA786500 PGW786435:PGW786500 PQS786435:PQS786500 QAO786435:QAO786500 QKK786435:QKK786500 QUG786435:QUG786500 REC786435:REC786500 RNY786435:RNY786500 RXU786435:RXU786500 SHQ786435:SHQ786500 SRM786435:SRM786500 TBI786435:TBI786500 TLE786435:TLE786500 TVA786435:TVA786500 UEW786435:UEW786500 UOS786435:UOS786500 UYO786435:UYO786500 VIK786435:VIK786500 VSG786435:VSG786500 WCC786435:WCC786500 WLY786435:WLY786500 WVU786435:WVU786500 M851971:M852036 JI851971:JI852036 TE851971:TE852036 ADA851971:ADA852036 AMW851971:AMW852036 AWS851971:AWS852036 BGO851971:BGO852036 BQK851971:BQK852036 CAG851971:CAG852036 CKC851971:CKC852036 CTY851971:CTY852036 DDU851971:DDU852036 DNQ851971:DNQ852036 DXM851971:DXM852036 EHI851971:EHI852036 ERE851971:ERE852036 FBA851971:FBA852036 FKW851971:FKW852036 FUS851971:FUS852036 GEO851971:GEO852036 GOK851971:GOK852036 GYG851971:GYG852036 HIC851971:HIC852036 HRY851971:HRY852036 IBU851971:IBU852036 ILQ851971:ILQ852036 IVM851971:IVM852036 JFI851971:JFI852036 JPE851971:JPE852036 JZA851971:JZA852036 KIW851971:KIW852036 KSS851971:KSS852036 LCO851971:LCO852036 LMK851971:LMK852036 LWG851971:LWG852036 MGC851971:MGC852036 MPY851971:MPY852036 MZU851971:MZU852036 NJQ851971:NJQ852036 NTM851971:NTM852036 ODI851971:ODI852036 ONE851971:ONE852036 OXA851971:OXA852036 PGW851971:PGW852036 PQS851971:PQS852036 QAO851971:QAO852036 QKK851971:QKK852036 QUG851971:QUG852036 REC851971:REC852036 RNY851971:RNY852036 RXU851971:RXU852036 SHQ851971:SHQ852036 SRM851971:SRM852036 TBI851971:TBI852036 TLE851971:TLE852036 TVA851971:TVA852036 UEW851971:UEW852036 UOS851971:UOS852036 UYO851971:UYO852036 VIK851971:VIK852036 VSG851971:VSG852036 WCC851971:WCC852036 WLY851971:WLY852036 WVU851971:WVU852036 M917507:M917572 JI917507:JI917572 TE917507:TE917572 ADA917507:ADA917572 AMW917507:AMW917572 AWS917507:AWS917572 BGO917507:BGO917572 BQK917507:BQK917572 CAG917507:CAG917572 CKC917507:CKC917572 CTY917507:CTY917572 DDU917507:DDU917572 DNQ917507:DNQ917572 DXM917507:DXM917572 EHI917507:EHI917572 ERE917507:ERE917572 FBA917507:FBA917572 FKW917507:FKW917572 FUS917507:FUS917572 GEO917507:GEO917572 GOK917507:GOK917572 GYG917507:GYG917572 HIC917507:HIC917572 HRY917507:HRY917572 IBU917507:IBU917572 ILQ917507:ILQ917572 IVM917507:IVM917572 JFI917507:JFI917572 JPE917507:JPE917572 JZA917507:JZA917572 KIW917507:KIW917572 KSS917507:KSS917572 LCO917507:LCO917572 LMK917507:LMK917572 LWG917507:LWG917572 MGC917507:MGC917572 MPY917507:MPY917572 MZU917507:MZU917572 NJQ917507:NJQ917572 NTM917507:NTM917572 ODI917507:ODI917572 ONE917507:ONE917572 OXA917507:OXA917572 PGW917507:PGW917572 PQS917507:PQS917572 QAO917507:QAO917572 QKK917507:QKK917572 QUG917507:QUG917572 REC917507:REC917572 RNY917507:RNY917572 RXU917507:RXU917572 SHQ917507:SHQ917572 SRM917507:SRM917572 TBI917507:TBI917572 TLE917507:TLE917572 TVA917507:TVA917572 UEW917507:UEW917572 UOS917507:UOS917572 UYO917507:UYO917572 VIK917507:VIK917572 VSG917507:VSG917572 WCC917507:WCC917572 WLY917507:WLY917572 WVU917507:WVU917572 M983043:M983108 JI983043:JI983108 TE983043:TE983108 ADA983043:ADA983108 AMW983043:AMW983108 AWS983043:AWS983108 BGO983043:BGO983108 BQK983043:BQK983108 CAG983043:CAG983108 CKC983043:CKC983108 CTY983043:CTY983108 DDU983043:DDU983108 DNQ983043:DNQ983108 DXM983043:DXM983108 EHI983043:EHI983108 ERE983043:ERE983108 FBA983043:FBA983108 FKW983043:FKW983108 FUS983043:FUS983108 GEO983043:GEO983108 GOK983043:GOK983108 GYG983043:GYG983108 HIC983043:HIC983108 HRY983043:HRY983108 IBU983043:IBU983108 ILQ983043:ILQ983108 IVM983043:IVM983108 JFI983043:JFI983108 JPE983043:JPE983108 JZA983043:JZA983108 KIW983043:KIW983108 KSS983043:KSS983108 LCO983043:LCO983108 LMK983043:LMK983108 LWG983043:LWG983108 MGC983043:MGC983108 MPY983043:MPY983108 MZU983043:MZU983108 NJQ983043:NJQ983108 NTM983043:NTM983108 ODI983043:ODI983108 ONE983043:ONE983108 OXA983043:OXA983108 PGW983043:PGW983108 PQS983043:PQS983108 QAO983043:QAO983108 QKK983043:QKK983108 QUG983043:QUG983108 REC983043:REC983108 RNY983043:RNY983108 RXU983043:RXU983108 SHQ983043:SHQ983108 SRM983043:SRM983108 TBI983043:TBI983108 TLE983043:TLE983108 TVA983043:TVA983108 UEW983043:UEW983108 UOS983043:UOS983108 UYO983043:UYO983108 VIK983043:VIK983108 VSG983043:VSG983108 WCC983043:WCC983108 WLY983043:WLY983108 WVU983043:WVU983108" xr:uid="{FD4FBC99-1455-41BB-93E6-AF3FC100C77F}">
      <formula1>$H$79:$H$82</formula1>
    </dataValidation>
    <dataValidation type="list" allowBlank="1" showInputMessage="1" showErrorMessage="1" sqref="WVR983043:WVR983108 JF3:JF68 TB3:TB68 ACX3:ACX68 AMT3:AMT68 AWP3:AWP68 BGL3:BGL68 BQH3:BQH68 CAD3:CAD68 CJZ3:CJZ68 CTV3:CTV68 DDR3:DDR68 DNN3:DNN68 DXJ3:DXJ68 EHF3:EHF68 ERB3:ERB68 FAX3:FAX68 FKT3:FKT68 FUP3:FUP68 GEL3:GEL68 GOH3:GOH68 GYD3:GYD68 HHZ3:HHZ68 HRV3:HRV68 IBR3:IBR68 ILN3:ILN68 IVJ3:IVJ68 JFF3:JFF68 JPB3:JPB68 JYX3:JYX68 KIT3:KIT68 KSP3:KSP68 LCL3:LCL68 LMH3:LMH68 LWD3:LWD68 MFZ3:MFZ68 MPV3:MPV68 MZR3:MZR68 NJN3:NJN68 NTJ3:NTJ68 ODF3:ODF68 ONB3:ONB68 OWX3:OWX68 PGT3:PGT68 PQP3:PQP68 QAL3:QAL68 QKH3:QKH68 QUD3:QUD68 RDZ3:RDZ68 RNV3:RNV68 RXR3:RXR68 SHN3:SHN68 SRJ3:SRJ68 TBF3:TBF68 TLB3:TLB68 TUX3:TUX68 UET3:UET68 UOP3:UOP68 UYL3:UYL68 VIH3:VIH68 VSD3:VSD68 WBZ3:WBZ68 WLV3:WLV68 WVR3:WVR68 J65539:J65604 JF65539:JF65604 TB65539:TB65604 ACX65539:ACX65604 AMT65539:AMT65604 AWP65539:AWP65604 BGL65539:BGL65604 BQH65539:BQH65604 CAD65539:CAD65604 CJZ65539:CJZ65604 CTV65539:CTV65604 DDR65539:DDR65604 DNN65539:DNN65604 DXJ65539:DXJ65604 EHF65539:EHF65604 ERB65539:ERB65604 FAX65539:FAX65604 FKT65539:FKT65604 FUP65539:FUP65604 GEL65539:GEL65604 GOH65539:GOH65604 GYD65539:GYD65604 HHZ65539:HHZ65604 HRV65539:HRV65604 IBR65539:IBR65604 ILN65539:ILN65604 IVJ65539:IVJ65604 JFF65539:JFF65604 JPB65539:JPB65604 JYX65539:JYX65604 KIT65539:KIT65604 KSP65539:KSP65604 LCL65539:LCL65604 LMH65539:LMH65604 LWD65539:LWD65604 MFZ65539:MFZ65604 MPV65539:MPV65604 MZR65539:MZR65604 NJN65539:NJN65604 NTJ65539:NTJ65604 ODF65539:ODF65604 ONB65539:ONB65604 OWX65539:OWX65604 PGT65539:PGT65604 PQP65539:PQP65604 QAL65539:QAL65604 QKH65539:QKH65604 QUD65539:QUD65604 RDZ65539:RDZ65604 RNV65539:RNV65604 RXR65539:RXR65604 SHN65539:SHN65604 SRJ65539:SRJ65604 TBF65539:TBF65604 TLB65539:TLB65604 TUX65539:TUX65604 UET65539:UET65604 UOP65539:UOP65604 UYL65539:UYL65604 VIH65539:VIH65604 VSD65539:VSD65604 WBZ65539:WBZ65604 WLV65539:WLV65604 WVR65539:WVR65604 J131075:J131140 JF131075:JF131140 TB131075:TB131140 ACX131075:ACX131140 AMT131075:AMT131140 AWP131075:AWP131140 BGL131075:BGL131140 BQH131075:BQH131140 CAD131075:CAD131140 CJZ131075:CJZ131140 CTV131075:CTV131140 DDR131075:DDR131140 DNN131075:DNN131140 DXJ131075:DXJ131140 EHF131075:EHF131140 ERB131075:ERB131140 FAX131075:FAX131140 FKT131075:FKT131140 FUP131075:FUP131140 GEL131075:GEL131140 GOH131075:GOH131140 GYD131075:GYD131140 HHZ131075:HHZ131140 HRV131075:HRV131140 IBR131075:IBR131140 ILN131075:ILN131140 IVJ131075:IVJ131140 JFF131075:JFF131140 JPB131075:JPB131140 JYX131075:JYX131140 KIT131075:KIT131140 KSP131075:KSP131140 LCL131075:LCL131140 LMH131075:LMH131140 LWD131075:LWD131140 MFZ131075:MFZ131140 MPV131075:MPV131140 MZR131075:MZR131140 NJN131075:NJN131140 NTJ131075:NTJ131140 ODF131075:ODF131140 ONB131075:ONB131140 OWX131075:OWX131140 PGT131075:PGT131140 PQP131075:PQP131140 QAL131075:QAL131140 QKH131075:QKH131140 QUD131075:QUD131140 RDZ131075:RDZ131140 RNV131075:RNV131140 RXR131075:RXR131140 SHN131075:SHN131140 SRJ131075:SRJ131140 TBF131075:TBF131140 TLB131075:TLB131140 TUX131075:TUX131140 UET131075:UET131140 UOP131075:UOP131140 UYL131075:UYL131140 VIH131075:VIH131140 VSD131075:VSD131140 WBZ131075:WBZ131140 WLV131075:WLV131140 WVR131075:WVR131140 J196611:J196676 JF196611:JF196676 TB196611:TB196676 ACX196611:ACX196676 AMT196611:AMT196676 AWP196611:AWP196676 BGL196611:BGL196676 BQH196611:BQH196676 CAD196611:CAD196676 CJZ196611:CJZ196676 CTV196611:CTV196676 DDR196611:DDR196676 DNN196611:DNN196676 DXJ196611:DXJ196676 EHF196611:EHF196676 ERB196611:ERB196676 FAX196611:FAX196676 FKT196611:FKT196676 FUP196611:FUP196676 GEL196611:GEL196676 GOH196611:GOH196676 GYD196611:GYD196676 HHZ196611:HHZ196676 HRV196611:HRV196676 IBR196611:IBR196676 ILN196611:ILN196676 IVJ196611:IVJ196676 JFF196611:JFF196676 JPB196611:JPB196676 JYX196611:JYX196676 KIT196611:KIT196676 KSP196611:KSP196676 LCL196611:LCL196676 LMH196611:LMH196676 LWD196611:LWD196676 MFZ196611:MFZ196676 MPV196611:MPV196676 MZR196611:MZR196676 NJN196611:NJN196676 NTJ196611:NTJ196676 ODF196611:ODF196676 ONB196611:ONB196676 OWX196611:OWX196676 PGT196611:PGT196676 PQP196611:PQP196676 QAL196611:QAL196676 QKH196611:QKH196676 QUD196611:QUD196676 RDZ196611:RDZ196676 RNV196611:RNV196676 RXR196611:RXR196676 SHN196611:SHN196676 SRJ196611:SRJ196676 TBF196611:TBF196676 TLB196611:TLB196676 TUX196611:TUX196676 UET196611:UET196676 UOP196611:UOP196676 UYL196611:UYL196676 VIH196611:VIH196676 VSD196611:VSD196676 WBZ196611:WBZ196676 WLV196611:WLV196676 WVR196611:WVR196676 J262147:J262212 JF262147:JF262212 TB262147:TB262212 ACX262147:ACX262212 AMT262147:AMT262212 AWP262147:AWP262212 BGL262147:BGL262212 BQH262147:BQH262212 CAD262147:CAD262212 CJZ262147:CJZ262212 CTV262147:CTV262212 DDR262147:DDR262212 DNN262147:DNN262212 DXJ262147:DXJ262212 EHF262147:EHF262212 ERB262147:ERB262212 FAX262147:FAX262212 FKT262147:FKT262212 FUP262147:FUP262212 GEL262147:GEL262212 GOH262147:GOH262212 GYD262147:GYD262212 HHZ262147:HHZ262212 HRV262147:HRV262212 IBR262147:IBR262212 ILN262147:ILN262212 IVJ262147:IVJ262212 JFF262147:JFF262212 JPB262147:JPB262212 JYX262147:JYX262212 KIT262147:KIT262212 KSP262147:KSP262212 LCL262147:LCL262212 LMH262147:LMH262212 LWD262147:LWD262212 MFZ262147:MFZ262212 MPV262147:MPV262212 MZR262147:MZR262212 NJN262147:NJN262212 NTJ262147:NTJ262212 ODF262147:ODF262212 ONB262147:ONB262212 OWX262147:OWX262212 PGT262147:PGT262212 PQP262147:PQP262212 QAL262147:QAL262212 QKH262147:QKH262212 QUD262147:QUD262212 RDZ262147:RDZ262212 RNV262147:RNV262212 RXR262147:RXR262212 SHN262147:SHN262212 SRJ262147:SRJ262212 TBF262147:TBF262212 TLB262147:TLB262212 TUX262147:TUX262212 UET262147:UET262212 UOP262147:UOP262212 UYL262147:UYL262212 VIH262147:VIH262212 VSD262147:VSD262212 WBZ262147:WBZ262212 WLV262147:WLV262212 WVR262147:WVR262212 J327683:J327748 JF327683:JF327748 TB327683:TB327748 ACX327683:ACX327748 AMT327683:AMT327748 AWP327683:AWP327748 BGL327683:BGL327748 BQH327683:BQH327748 CAD327683:CAD327748 CJZ327683:CJZ327748 CTV327683:CTV327748 DDR327683:DDR327748 DNN327683:DNN327748 DXJ327683:DXJ327748 EHF327683:EHF327748 ERB327683:ERB327748 FAX327683:FAX327748 FKT327683:FKT327748 FUP327683:FUP327748 GEL327683:GEL327748 GOH327683:GOH327748 GYD327683:GYD327748 HHZ327683:HHZ327748 HRV327683:HRV327748 IBR327683:IBR327748 ILN327683:ILN327748 IVJ327683:IVJ327748 JFF327683:JFF327748 JPB327683:JPB327748 JYX327683:JYX327748 KIT327683:KIT327748 KSP327683:KSP327748 LCL327683:LCL327748 LMH327683:LMH327748 LWD327683:LWD327748 MFZ327683:MFZ327748 MPV327683:MPV327748 MZR327683:MZR327748 NJN327683:NJN327748 NTJ327683:NTJ327748 ODF327683:ODF327748 ONB327683:ONB327748 OWX327683:OWX327748 PGT327683:PGT327748 PQP327683:PQP327748 QAL327683:QAL327748 QKH327683:QKH327748 QUD327683:QUD327748 RDZ327683:RDZ327748 RNV327683:RNV327748 RXR327683:RXR327748 SHN327683:SHN327748 SRJ327683:SRJ327748 TBF327683:TBF327748 TLB327683:TLB327748 TUX327683:TUX327748 UET327683:UET327748 UOP327683:UOP327748 UYL327683:UYL327748 VIH327683:VIH327748 VSD327683:VSD327748 WBZ327683:WBZ327748 WLV327683:WLV327748 WVR327683:WVR327748 J393219:J393284 JF393219:JF393284 TB393219:TB393284 ACX393219:ACX393284 AMT393219:AMT393284 AWP393219:AWP393284 BGL393219:BGL393284 BQH393219:BQH393284 CAD393219:CAD393284 CJZ393219:CJZ393284 CTV393219:CTV393284 DDR393219:DDR393284 DNN393219:DNN393284 DXJ393219:DXJ393284 EHF393219:EHF393284 ERB393219:ERB393284 FAX393219:FAX393284 FKT393219:FKT393284 FUP393219:FUP393284 GEL393219:GEL393284 GOH393219:GOH393284 GYD393219:GYD393284 HHZ393219:HHZ393284 HRV393219:HRV393284 IBR393219:IBR393284 ILN393219:ILN393284 IVJ393219:IVJ393284 JFF393219:JFF393284 JPB393219:JPB393284 JYX393219:JYX393284 KIT393219:KIT393284 KSP393219:KSP393284 LCL393219:LCL393284 LMH393219:LMH393284 LWD393219:LWD393284 MFZ393219:MFZ393284 MPV393219:MPV393284 MZR393219:MZR393284 NJN393219:NJN393284 NTJ393219:NTJ393284 ODF393219:ODF393284 ONB393219:ONB393284 OWX393219:OWX393284 PGT393219:PGT393284 PQP393219:PQP393284 QAL393219:QAL393284 QKH393219:QKH393284 QUD393219:QUD393284 RDZ393219:RDZ393284 RNV393219:RNV393284 RXR393219:RXR393284 SHN393219:SHN393284 SRJ393219:SRJ393284 TBF393219:TBF393284 TLB393219:TLB393284 TUX393219:TUX393284 UET393219:UET393284 UOP393219:UOP393284 UYL393219:UYL393284 VIH393219:VIH393284 VSD393219:VSD393284 WBZ393219:WBZ393284 WLV393219:WLV393284 WVR393219:WVR393284 J458755:J458820 JF458755:JF458820 TB458755:TB458820 ACX458755:ACX458820 AMT458755:AMT458820 AWP458755:AWP458820 BGL458755:BGL458820 BQH458755:BQH458820 CAD458755:CAD458820 CJZ458755:CJZ458820 CTV458755:CTV458820 DDR458755:DDR458820 DNN458755:DNN458820 DXJ458755:DXJ458820 EHF458755:EHF458820 ERB458755:ERB458820 FAX458755:FAX458820 FKT458755:FKT458820 FUP458755:FUP458820 GEL458755:GEL458820 GOH458755:GOH458820 GYD458755:GYD458820 HHZ458755:HHZ458820 HRV458755:HRV458820 IBR458755:IBR458820 ILN458755:ILN458820 IVJ458755:IVJ458820 JFF458755:JFF458820 JPB458755:JPB458820 JYX458755:JYX458820 KIT458755:KIT458820 KSP458755:KSP458820 LCL458755:LCL458820 LMH458755:LMH458820 LWD458755:LWD458820 MFZ458755:MFZ458820 MPV458755:MPV458820 MZR458755:MZR458820 NJN458755:NJN458820 NTJ458755:NTJ458820 ODF458755:ODF458820 ONB458755:ONB458820 OWX458755:OWX458820 PGT458755:PGT458820 PQP458755:PQP458820 QAL458755:QAL458820 QKH458755:QKH458820 QUD458755:QUD458820 RDZ458755:RDZ458820 RNV458755:RNV458820 RXR458755:RXR458820 SHN458755:SHN458820 SRJ458755:SRJ458820 TBF458755:TBF458820 TLB458755:TLB458820 TUX458755:TUX458820 UET458755:UET458820 UOP458755:UOP458820 UYL458755:UYL458820 VIH458755:VIH458820 VSD458755:VSD458820 WBZ458755:WBZ458820 WLV458755:WLV458820 WVR458755:WVR458820 J524291:J524356 JF524291:JF524356 TB524291:TB524356 ACX524291:ACX524356 AMT524291:AMT524356 AWP524291:AWP524356 BGL524291:BGL524356 BQH524291:BQH524356 CAD524291:CAD524356 CJZ524291:CJZ524356 CTV524291:CTV524356 DDR524291:DDR524356 DNN524291:DNN524356 DXJ524291:DXJ524356 EHF524291:EHF524356 ERB524291:ERB524356 FAX524291:FAX524356 FKT524291:FKT524356 FUP524291:FUP524356 GEL524291:GEL524356 GOH524291:GOH524356 GYD524291:GYD524356 HHZ524291:HHZ524356 HRV524291:HRV524356 IBR524291:IBR524356 ILN524291:ILN524356 IVJ524291:IVJ524356 JFF524291:JFF524356 JPB524291:JPB524356 JYX524291:JYX524356 KIT524291:KIT524356 KSP524291:KSP524356 LCL524291:LCL524356 LMH524291:LMH524356 LWD524291:LWD524356 MFZ524291:MFZ524356 MPV524291:MPV524356 MZR524291:MZR524356 NJN524291:NJN524356 NTJ524291:NTJ524356 ODF524291:ODF524356 ONB524291:ONB524356 OWX524291:OWX524356 PGT524291:PGT524356 PQP524291:PQP524356 QAL524291:QAL524356 QKH524291:QKH524356 QUD524291:QUD524356 RDZ524291:RDZ524356 RNV524291:RNV524356 RXR524291:RXR524356 SHN524291:SHN524356 SRJ524291:SRJ524356 TBF524291:TBF524356 TLB524291:TLB524356 TUX524291:TUX524356 UET524291:UET524356 UOP524291:UOP524356 UYL524291:UYL524356 VIH524291:VIH524356 VSD524291:VSD524356 WBZ524291:WBZ524356 WLV524291:WLV524356 WVR524291:WVR524356 J589827:J589892 JF589827:JF589892 TB589827:TB589892 ACX589827:ACX589892 AMT589827:AMT589892 AWP589827:AWP589892 BGL589827:BGL589892 BQH589827:BQH589892 CAD589827:CAD589892 CJZ589827:CJZ589892 CTV589827:CTV589892 DDR589827:DDR589892 DNN589827:DNN589892 DXJ589827:DXJ589892 EHF589827:EHF589892 ERB589827:ERB589892 FAX589827:FAX589892 FKT589827:FKT589892 FUP589827:FUP589892 GEL589827:GEL589892 GOH589827:GOH589892 GYD589827:GYD589892 HHZ589827:HHZ589892 HRV589827:HRV589892 IBR589827:IBR589892 ILN589827:ILN589892 IVJ589827:IVJ589892 JFF589827:JFF589892 JPB589827:JPB589892 JYX589827:JYX589892 KIT589827:KIT589892 KSP589827:KSP589892 LCL589827:LCL589892 LMH589827:LMH589892 LWD589827:LWD589892 MFZ589827:MFZ589892 MPV589827:MPV589892 MZR589827:MZR589892 NJN589827:NJN589892 NTJ589827:NTJ589892 ODF589827:ODF589892 ONB589827:ONB589892 OWX589827:OWX589892 PGT589827:PGT589892 PQP589827:PQP589892 QAL589827:QAL589892 QKH589827:QKH589892 QUD589827:QUD589892 RDZ589827:RDZ589892 RNV589827:RNV589892 RXR589827:RXR589892 SHN589827:SHN589892 SRJ589827:SRJ589892 TBF589827:TBF589892 TLB589827:TLB589892 TUX589827:TUX589892 UET589827:UET589892 UOP589827:UOP589892 UYL589827:UYL589892 VIH589827:VIH589892 VSD589827:VSD589892 WBZ589827:WBZ589892 WLV589827:WLV589892 WVR589827:WVR589892 J655363:J655428 JF655363:JF655428 TB655363:TB655428 ACX655363:ACX655428 AMT655363:AMT655428 AWP655363:AWP655428 BGL655363:BGL655428 BQH655363:BQH655428 CAD655363:CAD655428 CJZ655363:CJZ655428 CTV655363:CTV655428 DDR655363:DDR655428 DNN655363:DNN655428 DXJ655363:DXJ655428 EHF655363:EHF655428 ERB655363:ERB655428 FAX655363:FAX655428 FKT655363:FKT655428 FUP655363:FUP655428 GEL655363:GEL655428 GOH655363:GOH655428 GYD655363:GYD655428 HHZ655363:HHZ655428 HRV655363:HRV655428 IBR655363:IBR655428 ILN655363:ILN655428 IVJ655363:IVJ655428 JFF655363:JFF655428 JPB655363:JPB655428 JYX655363:JYX655428 KIT655363:KIT655428 KSP655363:KSP655428 LCL655363:LCL655428 LMH655363:LMH655428 LWD655363:LWD655428 MFZ655363:MFZ655428 MPV655363:MPV655428 MZR655363:MZR655428 NJN655363:NJN655428 NTJ655363:NTJ655428 ODF655363:ODF655428 ONB655363:ONB655428 OWX655363:OWX655428 PGT655363:PGT655428 PQP655363:PQP655428 QAL655363:QAL655428 QKH655363:QKH655428 QUD655363:QUD655428 RDZ655363:RDZ655428 RNV655363:RNV655428 RXR655363:RXR655428 SHN655363:SHN655428 SRJ655363:SRJ655428 TBF655363:TBF655428 TLB655363:TLB655428 TUX655363:TUX655428 UET655363:UET655428 UOP655363:UOP655428 UYL655363:UYL655428 VIH655363:VIH655428 VSD655363:VSD655428 WBZ655363:WBZ655428 WLV655363:WLV655428 WVR655363:WVR655428 J720899:J720964 JF720899:JF720964 TB720899:TB720964 ACX720899:ACX720964 AMT720899:AMT720964 AWP720899:AWP720964 BGL720899:BGL720964 BQH720899:BQH720964 CAD720899:CAD720964 CJZ720899:CJZ720964 CTV720899:CTV720964 DDR720899:DDR720964 DNN720899:DNN720964 DXJ720899:DXJ720964 EHF720899:EHF720964 ERB720899:ERB720964 FAX720899:FAX720964 FKT720899:FKT720964 FUP720899:FUP720964 GEL720899:GEL720964 GOH720899:GOH720964 GYD720899:GYD720964 HHZ720899:HHZ720964 HRV720899:HRV720964 IBR720899:IBR720964 ILN720899:ILN720964 IVJ720899:IVJ720964 JFF720899:JFF720964 JPB720899:JPB720964 JYX720899:JYX720964 KIT720899:KIT720964 KSP720899:KSP720964 LCL720899:LCL720964 LMH720899:LMH720964 LWD720899:LWD720964 MFZ720899:MFZ720964 MPV720899:MPV720964 MZR720899:MZR720964 NJN720899:NJN720964 NTJ720899:NTJ720964 ODF720899:ODF720964 ONB720899:ONB720964 OWX720899:OWX720964 PGT720899:PGT720964 PQP720899:PQP720964 QAL720899:QAL720964 QKH720899:QKH720964 QUD720899:QUD720964 RDZ720899:RDZ720964 RNV720899:RNV720964 RXR720899:RXR720964 SHN720899:SHN720964 SRJ720899:SRJ720964 TBF720899:TBF720964 TLB720899:TLB720964 TUX720899:TUX720964 UET720899:UET720964 UOP720899:UOP720964 UYL720899:UYL720964 VIH720899:VIH720964 VSD720899:VSD720964 WBZ720899:WBZ720964 WLV720899:WLV720964 WVR720899:WVR720964 J786435:J786500 JF786435:JF786500 TB786435:TB786500 ACX786435:ACX786500 AMT786435:AMT786500 AWP786435:AWP786500 BGL786435:BGL786500 BQH786435:BQH786500 CAD786435:CAD786500 CJZ786435:CJZ786500 CTV786435:CTV786500 DDR786435:DDR786500 DNN786435:DNN786500 DXJ786435:DXJ786500 EHF786435:EHF786500 ERB786435:ERB786500 FAX786435:FAX786500 FKT786435:FKT786500 FUP786435:FUP786500 GEL786435:GEL786500 GOH786435:GOH786500 GYD786435:GYD786500 HHZ786435:HHZ786500 HRV786435:HRV786500 IBR786435:IBR786500 ILN786435:ILN786500 IVJ786435:IVJ786500 JFF786435:JFF786500 JPB786435:JPB786500 JYX786435:JYX786500 KIT786435:KIT786500 KSP786435:KSP786500 LCL786435:LCL786500 LMH786435:LMH786500 LWD786435:LWD786500 MFZ786435:MFZ786500 MPV786435:MPV786500 MZR786435:MZR786500 NJN786435:NJN786500 NTJ786435:NTJ786500 ODF786435:ODF786500 ONB786435:ONB786500 OWX786435:OWX786500 PGT786435:PGT786500 PQP786435:PQP786500 QAL786435:QAL786500 QKH786435:QKH786500 QUD786435:QUD786500 RDZ786435:RDZ786500 RNV786435:RNV786500 RXR786435:RXR786500 SHN786435:SHN786500 SRJ786435:SRJ786500 TBF786435:TBF786500 TLB786435:TLB786500 TUX786435:TUX786500 UET786435:UET786500 UOP786435:UOP786500 UYL786435:UYL786500 VIH786435:VIH786500 VSD786435:VSD786500 WBZ786435:WBZ786500 WLV786435:WLV786500 WVR786435:WVR786500 J851971:J852036 JF851971:JF852036 TB851971:TB852036 ACX851971:ACX852036 AMT851971:AMT852036 AWP851971:AWP852036 BGL851971:BGL852036 BQH851971:BQH852036 CAD851971:CAD852036 CJZ851971:CJZ852036 CTV851971:CTV852036 DDR851971:DDR852036 DNN851971:DNN852036 DXJ851971:DXJ852036 EHF851971:EHF852036 ERB851971:ERB852036 FAX851971:FAX852036 FKT851971:FKT852036 FUP851971:FUP852036 GEL851971:GEL852036 GOH851971:GOH852036 GYD851971:GYD852036 HHZ851971:HHZ852036 HRV851971:HRV852036 IBR851971:IBR852036 ILN851971:ILN852036 IVJ851971:IVJ852036 JFF851971:JFF852036 JPB851971:JPB852036 JYX851971:JYX852036 KIT851971:KIT852036 KSP851971:KSP852036 LCL851971:LCL852036 LMH851971:LMH852036 LWD851971:LWD852036 MFZ851971:MFZ852036 MPV851971:MPV852036 MZR851971:MZR852036 NJN851971:NJN852036 NTJ851971:NTJ852036 ODF851971:ODF852036 ONB851971:ONB852036 OWX851971:OWX852036 PGT851971:PGT852036 PQP851971:PQP852036 QAL851971:QAL852036 QKH851971:QKH852036 QUD851971:QUD852036 RDZ851971:RDZ852036 RNV851971:RNV852036 RXR851971:RXR852036 SHN851971:SHN852036 SRJ851971:SRJ852036 TBF851971:TBF852036 TLB851971:TLB852036 TUX851971:TUX852036 UET851971:UET852036 UOP851971:UOP852036 UYL851971:UYL852036 VIH851971:VIH852036 VSD851971:VSD852036 WBZ851971:WBZ852036 WLV851971:WLV852036 WVR851971:WVR852036 J917507:J917572 JF917507:JF917572 TB917507:TB917572 ACX917507:ACX917572 AMT917507:AMT917572 AWP917507:AWP917572 BGL917507:BGL917572 BQH917507:BQH917572 CAD917507:CAD917572 CJZ917507:CJZ917572 CTV917507:CTV917572 DDR917507:DDR917572 DNN917507:DNN917572 DXJ917507:DXJ917572 EHF917507:EHF917572 ERB917507:ERB917572 FAX917507:FAX917572 FKT917507:FKT917572 FUP917507:FUP917572 GEL917507:GEL917572 GOH917507:GOH917572 GYD917507:GYD917572 HHZ917507:HHZ917572 HRV917507:HRV917572 IBR917507:IBR917572 ILN917507:ILN917572 IVJ917507:IVJ917572 JFF917507:JFF917572 JPB917507:JPB917572 JYX917507:JYX917572 KIT917507:KIT917572 KSP917507:KSP917572 LCL917507:LCL917572 LMH917507:LMH917572 LWD917507:LWD917572 MFZ917507:MFZ917572 MPV917507:MPV917572 MZR917507:MZR917572 NJN917507:NJN917572 NTJ917507:NTJ917572 ODF917507:ODF917572 ONB917507:ONB917572 OWX917507:OWX917572 PGT917507:PGT917572 PQP917507:PQP917572 QAL917507:QAL917572 QKH917507:QKH917572 QUD917507:QUD917572 RDZ917507:RDZ917572 RNV917507:RNV917572 RXR917507:RXR917572 SHN917507:SHN917572 SRJ917507:SRJ917572 TBF917507:TBF917572 TLB917507:TLB917572 TUX917507:TUX917572 UET917507:UET917572 UOP917507:UOP917572 UYL917507:UYL917572 VIH917507:VIH917572 VSD917507:VSD917572 WBZ917507:WBZ917572 WLV917507:WLV917572 WVR917507:WVR917572 J983043:J983108 JF983043:JF983108 TB983043:TB983108 ACX983043:ACX983108 AMT983043:AMT983108 AWP983043:AWP983108 BGL983043:BGL983108 BQH983043:BQH983108 CAD983043:CAD983108 CJZ983043:CJZ983108 CTV983043:CTV983108 DDR983043:DDR983108 DNN983043:DNN983108 DXJ983043:DXJ983108 EHF983043:EHF983108 ERB983043:ERB983108 FAX983043:FAX983108 FKT983043:FKT983108 FUP983043:FUP983108 GEL983043:GEL983108 GOH983043:GOH983108 GYD983043:GYD983108 HHZ983043:HHZ983108 HRV983043:HRV983108 IBR983043:IBR983108 ILN983043:ILN983108 IVJ983043:IVJ983108 JFF983043:JFF983108 JPB983043:JPB983108 JYX983043:JYX983108 KIT983043:KIT983108 KSP983043:KSP983108 LCL983043:LCL983108 LMH983043:LMH983108 LWD983043:LWD983108 MFZ983043:MFZ983108 MPV983043:MPV983108 MZR983043:MZR983108 NJN983043:NJN983108 NTJ983043:NTJ983108 ODF983043:ODF983108 ONB983043:ONB983108 OWX983043:OWX983108 PGT983043:PGT983108 PQP983043:PQP983108 QAL983043:QAL983108 QKH983043:QKH983108 QUD983043:QUD983108 RDZ983043:RDZ983108 RNV983043:RNV983108 RXR983043:RXR983108 SHN983043:SHN983108 SRJ983043:SRJ983108 TBF983043:TBF983108 TLB983043:TLB983108 TUX983043:TUX983108 UET983043:UET983108 UOP983043:UOP983108 UYL983043:UYL983108 VIH983043:VIH983108 VSD983043:VSD983108 WBZ983043:WBZ983108 WLV983043:WLV983108 J3:J68" xr:uid="{D96D1722-0C68-479F-BCD5-DC0B2304D9C9}">
      <formula1>$H$73:$H$76</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Props1.xml><?xml version="1.0" encoding="utf-8"?>
<ds:datastoreItem xmlns:ds="http://schemas.openxmlformats.org/officeDocument/2006/customXml" ds:itemID="{E8FB156E-A9D3-4BE1-9780-EF7E71A9CDA9}">
  <ds:schemaRefs>
    <ds:schemaRef ds:uri="http://schemas.microsoft.com/sharepoint/v3/contenttype/forms"/>
  </ds:schemaRefs>
</ds:datastoreItem>
</file>

<file path=customXml/itemProps2.xml><?xml version="1.0" encoding="utf-8"?>
<ds:datastoreItem xmlns:ds="http://schemas.openxmlformats.org/officeDocument/2006/customXml" ds:itemID="{14FF81D9-702C-4EBC-B33A-AF36A6C239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D2FE08-98A6-46DB-AE1F-40A3691D6874}">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microsoft.com/sharepoint/v3"/>
    <ds:schemaRef ds:uri="2c75e67c-ed2d-4c91-baba-8aa4949e551e"/>
    <ds:schemaRef ds:uri="http://schemas.openxmlformats.org/package/2006/metadata/core-properties"/>
    <ds:schemaRef ds:uri="http://purl.org/dc/dcmitype/"/>
    <ds:schemaRef ds:uri="33874043-1092-46f2-b7ed-3863b0441e7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Dashboard</vt:lpstr>
      <vt:lpstr>Results</vt:lpstr>
      <vt:lpstr>Instructions</vt:lpstr>
      <vt:lpstr>Gen Test Cases</vt:lpstr>
      <vt:lpstr>ASA Test Cases</vt:lpstr>
      <vt:lpstr>Check Point Firewall</vt:lpstr>
      <vt:lpstr>Fortigate Firewall </vt:lpstr>
      <vt:lpstr>PaloAlto9.1</vt:lpstr>
      <vt:lpstr>PaloAlto10</vt:lpstr>
      <vt:lpstr>PaloAlto11</vt:lpstr>
      <vt:lpstr>Change Log</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Booz Allen Hamilton</dc:creator>
  <cp:keywords/>
  <dc:description/>
  <cp:lastModifiedBy>McFadden Shanee</cp:lastModifiedBy>
  <cp:revision/>
  <dcterms:created xsi:type="dcterms:W3CDTF">2014-11-17T05:09:03Z</dcterms:created>
  <dcterms:modified xsi:type="dcterms:W3CDTF">2023-11-20T22:41:49Z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0x010100BB5B4DEE38E943499C2C7511919B72BA</vt:lpwstr>
  </property>
  <property fmtid="{D5CDD505-2E9C-101B-9397-08002B2CF9AE}" pid="3" name="MediaServiceImageTags">
    <vt:lpwstr/>
  </property>
</Properties>
</file>