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444DEBFB-0F4A-4197-8347-F81EC5C5B06A}" xr6:coauthVersionLast="47" xr6:coauthVersionMax="47" xr10:uidLastSave="{00000000-0000-0000-0000-000000000000}"/>
  <bookViews>
    <workbookView xWindow="-110" yWindow="-110" windowWidth="19420" windowHeight="10420" tabRatio="732" activeTab="6" xr2:uid="{00000000-000D-0000-FFFF-FFFF00000000}"/>
  </bookViews>
  <sheets>
    <sheet name="Dashboard" sheetId="5" r:id="rId1"/>
    <sheet name="Results" sheetId="4" r:id="rId2"/>
    <sheet name="Instructions" sheetId="6" r:id="rId3"/>
    <sheet name="Gen Test Cases" sheetId="9" r:id="rId4"/>
    <sheet name="Debian 9" sheetId="15" r:id="rId5"/>
    <sheet name="Debian 10" sheetId="19" r:id="rId6"/>
    <sheet name="Debian 11" sheetId="21" r:id="rId7"/>
    <sheet name="Change Log" sheetId="7" r:id="rId8"/>
    <sheet name="Appendix" sheetId="8" r:id="rId9"/>
    <sheet name="New Release Changes" sheetId="20" r:id="rId10"/>
    <sheet name="Issue Code Table" sheetId="16" r:id="rId11"/>
  </sheets>
  <definedNames>
    <definedName name="_xlnm._FilterDatabase" localSheetId="8" hidden="1">Appendix!#REF!</definedName>
    <definedName name="_xlnm._FilterDatabase" localSheetId="5" hidden="1">'Debian 10'!$A$2:$AB$201</definedName>
    <definedName name="_xlnm._FilterDatabase" localSheetId="6" hidden="1">'Debian 11'!$A$2:$AB$228</definedName>
    <definedName name="_xlnm._FilterDatabase" localSheetId="4" hidden="1">'Debian 9'!$A$2:$AA$185</definedName>
    <definedName name="_xlnm._FilterDatabase" localSheetId="3" hidden="1">'Gen Test Cases'!$A$2:$AA$17</definedName>
    <definedName name="_xlnm._FilterDatabase" localSheetId="10" hidden="1">'Issue Code Table'!$A$1:$D$495</definedName>
    <definedName name="_xlnm.Print_Area" localSheetId="9">'New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4" l="1"/>
  <c r="M33" i="4"/>
  <c r="M13" i="4"/>
  <c r="O13" i="4"/>
  <c r="O52" i="4"/>
  <c r="M52" i="4"/>
  <c r="E52" i="4" l="1"/>
  <c r="D52" i="4"/>
  <c r="C52" i="4"/>
  <c r="B52" i="4"/>
  <c r="K61" i="4" l="1"/>
  <c r="K60" i="4"/>
  <c r="J60" i="4"/>
  <c r="K57" i="4"/>
  <c r="K56" i="4"/>
  <c r="F52" i="4"/>
  <c r="AA227" i="21"/>
  <c r="AA226" i="21"/>
  <c r="AA225" i="21"/>
  <c r="AA224" i="21"/>
  <c r="AA223" i="21"/>
  <c r="AA222" i="21"/>
  <c r="AA221" i="21"/>
  <c r="AA220" i="21"/>
  <c r="AA219" i="21"/>
  <c r="AA218" i="21"/>
  <c r="AA217" i="21"/>
  <c r="AA216" i="21"/>
  <c r="AA215" i="21"/>
  <c r="AA214" i="21"/>
  <c r="AA213" i="21"/>
  <c r="AA212" i="21"/>
  <c r="AA211" i="21"/>
  <c r="AA210" i="21"/>
  <c r="AA209" i="21"/>
  <c r="AA208" i="21"/>
  <c r="AA207" i="21"/>
  <c r="AA206" i="21"/>
  <c r="AA205" i="21"/>
  <c r="AA204" i="21"/>
  <c r="AA203" i="21"/>
  <c r="AA202" i="21"/>
  <c r="AA201" i="21"/>
  <c r="AA200" i="21"/>
  <c r="AA199" i="21"/>
  <c r="AA198" i="21"/>
  <c r="AA197" i="21"/>
  <c r="AA196" i="21"/>
  <c r="AA195" i="21"/>
  <c r="AA194" i="21"/>
  <c r="AA193" i="21"/>
  <c r="AA192" i="21"/>
  <c r="AA191" i="21"/>
  <c r="AA190" i="21"/>
  <c r="AA189" i="21"/>
  <c r="AA188" i="21"/>
  <c r="AA187" i="21"/>
  <c r="AA186" i="21"/>
  <c r="AA185" i="21"/>
  <c r="AA184" i="21"/>
  <c r="AA183" i="21"/>
  <c r="AA182" i="21"/>
  <c r="AA181" i="21"/>
  <c r="AA180" i="21"/>
  <c r="AA179" i="21"/>
  <c r="AA178" i="21"/>
  <c r="AA177" i="21"/>
  <c r="AA176" i="21"/>
  <c r="AA175" i="21"/>
  <c r="AA174" i="21"/>
  <c r="AA173" i="21"/>
  <c r="AA172" i="21"/>
  <c r="AA171" i="21"/>
  <c r="AA170" i="21"/>
  <c r="AA169" i="21"/>
  <c r="AA168" i="21"/>
  <c r="AA167" i="21"/>
  <c r="AA166" i="21"/>
  <c r="AA165" i="21"/>
  <c r="AA164" i="21"/>
  <c r="AA163" i="21"/>
  <c r="AA162" i="21"/>
  <c r="AA161" i="21"/>
  <c r="AA160" i="21"/>
  <c r="AA159" i="21"/>
  <c r="AA158" i="21"/>
  <c r="AA157" i="21"/>
  <c r="AA156" i="21"/>
  <c r="AA155" i="21"/>
  <c r="AA154" i="21"/>
  <c r="AA153" i="21"/>
  <c r="AA152" i="21"/>
  <c r="AA151" i="21"/>
  <c r="AA150" i="21"/>
  <c r="AA149" i="21"/>
  <c r="AA148" i="21"/>
  <c r="AA147" i="21"/>
  <c r="AA146" i="21"/>
  <c r="AA145" i="21"/>
  <c r="AA144" i="21"/>
  <c r="AA143" i="21"/>
  <c r="AA142" i="21"/>
  <c r="AA141" i="21"/>
  <c r="AA140" i="21"/>
  <c r="AA139" i="21"/>
  <c r="AA138" i="21"/>
  <c r="AA137" i="21"/>
  <c r="AA136" i="21"/>
  <c r="AA135" i="21"/>
  <c r="AA134" i="21"/>
  <c r="AA133" i="21"/>
  <c r="AA132" i="21"/>
  <c r="AA131" i="21"/>
  <c r="AA130" i="21"/>
  <c r="AA129" i="21"/>
  <c r="AA128" i="21"/>
  <c r="AA127" i="21"/>
  <c r="AA126" i="21"/>
  <c r="AA125" i="21"/>
  <c r="AA124" i="21"/>
  <c r="AA123" i="21"/>
  <c r="AA122" i="21"/>
  <c r="AA121" i="21"/>
  <c r="AA120" i="21"/>
  <c r="AA119" i="21"/>
  <c r="AA118" i="21"/>
  <c r="AA117" i="21"/>
  <c r="AA116" i="21"/>
  <c r="AA115" i="21"/>
  <c r="AA114" i="21"/>
  <c r="AA113" i="21"/>
  <c r="AA112" i="21"/>
  <c r="AA111" i="21"/>
  <c r="AA110" i="21"/>
  <c r="AA109" i="21"/>
  <c r="AA108" i="21"/>
  <c r="AA107" i="21"/>
  <c r="AA106" i="21"/>
  <c r="AA105" i="21"/>
  <c r="AA104" i="21"/>
  <c r="AA103" i="21"/>
  <c r="AA102" i="21"/>
  <c r="AA101" i="21"/>
  <c r="AA100" i="21"/>
  <c r="AA99" i="21"/>
  <c r="AA98" i="21"/>
  <c r="AA97" i="21"/>
  <c r="AA96" i="21"/>
  <c r="AA95" i="21"/>
  <c r="AA94" i="21"/>
  <c r="AA93" i="21"/>
  <c r="AA92" i="21"/>
  <c r="AA91" i="21"/>
  <c r="AA90" i="21"/>
  <c r="AA89" i="21"/>
  <c r="AA88" i="21"/>
  <c r="AA87" i="21"/>
  <c r="AA86" i="21"/>
  <c r="AA85" i="21"/>
  <c r="AA84" i="21"/>
  <c r="AA83" i="21"/>
  <c r="AA82" i="21"/>
  <c r="AA81" i="21"/>
  <c r="AA80" i="21"/>
  <c r="AA79" i="21"/>
  <c r="AA78" i="21"/>
  <c r="AA77" i="21"/>
  <c r="AA76" i="21"/>
  <c r="AA75" i="21"/>
  <c r="AA74" i="21"/>
  <c r="AA73" i="21"/>
  <c r="AA72" i="21"/>
  <c r="AA71" i="21"/>
  <c r="AA70" i="21"/>
  <c r="AA69" i="21"/>
  <c r="AA68" i="21"/>
  <c r="AA67" i="21"/>
  <c r="AA66" i="21"/>
  <c r="AA65" i="21"/>
  <c r="AA64" i="21"/>
  <c r="AA63" i="21"/>
  <c r="AA62" i="21"/>
  <c r="AA61" i="21"/>
  <c r="AA60" i="21"/>
  <c r="AA59" i="21"/>
  <c r="AA58" i="21"/>
  <c r="AA57" i="21"/>
  <c r="AA56" i="21"/>
  <c r="AA55" i="21"/>
  <c r="AA54" i="21"/>
  <c r="AA53" i="21"/>
  <c r="AA52" i="21"/>
  <c r="AA51" i="21"/>
  <c r="AA50" i="21"/>
  <c r="AA49" i="21"/>
  <c r="AA48" i="21"/>
  <c r="AA47" i="21"/>
  <c r="AA46" i="21"/>
  <c r="AA45" i="21"/>
  <c r="AA44" i="21"/>
  <c r="AA43" i="21"/>
  <c r="AA42" i="21"/>
  <c r="AA41" i="21"/>
  <c r="AA40" i="21"/>
  <c r="AA39" i="21"/>
  <c r="AA38" i="21"/>
  <c r="AA37" i="21"/>
  <c r="AA36" i="21"/>
  <c r="AA35" i="21"/>
  <c r="AA34" i="21"/>
  <c r="AA33" i="21"/>
  <c r="AA32" i="21"/>
  <c r="AA31" i="21"/>
  <c r="AA30" i="21"/>
  <c r="AA29" i="21"/>
  <c r="AA28" i="21"/>
  <c r="AA27" i="21"/>
  <c r="AA26" i="21"/>
  <c r="AA25" i="21"/>
  <c r="AA24" i="21"/>
  <c r="AA23" i="21"/>
  <c r="AA22" i="21"/>
  <c r="AA21" i="21"/>
  <c r="AA20" i="21"/>
  <c r="AA19" i="21"/>
  <c r="AA18" i="21"/>
  <c r="AA17" i="21"/>
  <c r="AA16" i="21"/>
  <c r="AA15" i="21"/>
  <c r="AA14" i="21"/>
  <c r="AA13" i="21"/>
  <c r="AA12" i="21"/>
  <c r="AA11" i="21"/>
  <c r="AA10" i="21"/>
  <c r="AA9" i="21"/>
  <c r="AA8" i="21"/>
  <c r="AA7" i="21"/>
  <c r="AA6" i="21"/>
  <c r="AA5" i="21"/>
  <c r="AA4" i="21"/>
  <c r="AA3" i="21"/>
  <c r="N52" i="4" l="1"/>
  <c r="J56" i="4" s="1"/>
  <c r="D33" i="4" l="1"/>
  <c r="AA4" i="9"/>
  <c r="AA5" i="9"/>
  <c r="AA6" i="9"/>
  <c r="AA7" i="9"/>
  <c r="AA8" i="9"/>
  <c r="AA9" i="9"/>
  <c r="AA10" i="9"/>
  <c r="AA11" i="9"/>
  <c r="AA12" i="9"/>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3" i="15"/>
  <c r="AA200" i="19" l="1"/>
  <c r="AA199" i="19"/>
  <c r="AA198" i="19"/>
  <c r="AA197" i="19"/>
  <c r="AA196" i="19"/>
  <c r="AA195" i="19"/>
  <c r="AA194" i="19"/>
  <c r="AA193" i="19"/>
  <c r="AA192" i="19"/>
  <c r="AA191" i="19"/>
  <c r="AA190" i="19"/>
  <c r="AA189" i="19"/>
  <c r="AA188" i="19"/>
  <c r="AA187" i="19"/>
  <c r="AA186" i="19"/>
  <c r="AA185" i="19"/>
  <c r="AA184" i="19"/>
  <c r="AA183" i="19"/>
  <c r="AA182" i="19"/>
  <c r="AA181" i="19"/>
  <c r="AA180" i="19"/>
  <c r="AA179" i="19"/>
  <c r="AA178" i="19"/>
  <c r="AA177" i="19"/>
  <c r="AA176" i="19"/>
  <c r="AA175" i="19"/>
  <c r="AA174" i="19"/>
  <c r="AA173" i="19"/>
  <c r="AA172" i="19"/>
  <c r="AA171" i="19"/>
  <c r="AA170" i="19"/>
  <c r="AA169" i="19"/>
  <c r="AA168" i="19"/>
  <c r="AA167" i="19"/>
  <c r="AA166" i="19"/>
  <c r="AA165" i="19"/>
  <c r="AA164" i="19"/>
  <c r="AA163" i="19"/>
  <c r="AA162" i="19"/>
  <c r="AA161" i="19"/>
  <c r="AA160" i="19"/>
  <c r="AA159" i="19"/>
  <c r="AA158" i="19"/>
  <c r="AA157" i="19"/>
  <c r="AA156" i="19"/>
  <c r="AA155" i="19"/>
  <c r="AA154" i="19"/>
  <c r="AA153" i="19"/>
  <c r="AA152" i="19"/>
  <c r="AA151" i="19"/>
  <c r="AA150" i="19"/>
  <c r="AA149" i="19"/>
  <c r="AA148" i="19"/>
  <c r="AA147" i="19"/>
  <c r="AA146" i="19"/>
  <c r="AA145" i="19"/>
  <c r="AA144" i="19"/>
  <c r="AA143" i="19"/>
  <c r="AA142" i="19"/>
  <c r="AA141" i="19"/>
  <c r="AA140" i="19"/>
  <c r="AA139" i="19"/>
  <c r="AA138" i="19"/>
  <c r="AA137" i="19"/>
  <c r="AA136" i="19"/>
  <c r="AA135" i="19"/>
  <c r="AA134" i="19"/>
  <c r="AA133" i="19"/>
  <c r="AA132" i="19"/>
  <c r="AA131" i="19"/>
  <c r="AA130" i="19"/>
  <c r="AA129" i="19"/>
  <c r="AA128" i="19"/>
  <c r="AA127" i="19"/>
  <c r="AA126" i="19"/>
  <c r="AA125" i="19"/>
  <c r="AA124" i="19"/>
  <c r="AA123" i="19"/>
  <c r="AA122" i="19"/>
  <c r="AA121" i="19"/>
  <c r="AA120" i="19"/>
  <c r="AA119" i="19"/>
  <c r="AA118" i="19"/>
  <c r="AA117" i="19"/>
  <c r="AA116" i="19"/>
  <c r="AA115" i="19"/>
  <c r="AA114" i="19"/>
  <c r="AA113" i="19"/>
  <c r="AA112" i="19"/>
  <c r="AA111" i="19"/>
  <c r="AA110" i="19"/>
  <c r="AA109" i="19"/>
  <c r="AA108" i="19"/>
  <c r="AA107" i="19"/>
  <c r="AA106" i="19"/>
  <c r="AA105" i="19"/>
  <c r="AA104" i="19"/>
  <c r="AA103" i="19"/>
  <c r="AA102" i="19"/>
  <c r="AA101" i="19"/>
  <c r="AA100" i="19"/>
  <c r="AA99" i="19"/>
  <c r="AA98" i="19"/>
  <c r="AA97" i="19"/>
  <c r="AA96" i="19"/>
  <c r="AA95" i="19"/>
  <c r="AA94" i="19"/>
  <c r="AA93" i="19"/>
  <c r="AA92" i="19"/>
  <c r="AA91" i="19"/>
  <c r="AA90" i="19"/>
  <c r="AA89" i="19"/>
  <c r="AA88" i="19"/>
  <c r="AA87" i="19"/>
  <c r="AA86" i="19"/>
  <c r="AA85" i="19"/>
  <c r="AA84" i="19"/>
  <c r="AA83" i="19"/>
  <c r="AA82" i="19"/>
  <c r="AA81" i="19"/>
  <c r="AA80" i="19"/>
  <c r="AA79" i="19"/>
  <c r="AA78" i="19"/>
  <c r="AA77" i="19"/>
  <c r="AA76" i="19"/>
  <c r="AA75" i="19"/>
  <c r="AA74" i="19"/>
  <c r="AA73" i="19"/>
  <c r="AA72" i="19"/>
  <c r="AA71" i="19"/>
  <c r="AA70" i="19"/>
  <c r="AA69" i="19"/>
  <c r="AA68" i="19"/>
  <c r="AA67" i="19"/>
  <c r="AA66" i="19"/>
  <c r="AA65" i="19"/>
  <c r="AA64" i="19"/>
  <c r="AA63" i="19"/>
  <c r="AA62" i="19"/>
  <c r="AA61" i="19"/>
  <c r="AA60" i="19"/>
  <c r="AA59" i="19"/>
  <c r="AA58" i="19"/>
  <c r="AA57" i="19"/>
  <c r="AA56" i="19"/>
  <c r="AA55" i="19"/>
  <c r="AA54" i="19"/>
  <c r="AA53" i="19"/>
  <c r="AA52" i="19"/>
  <c r="AA51" i="19"/>
  <c r="AA50" i="19"/>
  <c r="AA49" i="19"/>
  <c r="AA48" i="19"/>
  <c r="AA47" i="19"/>
  <c r="AA46" i="19"/>
  <c r="AA45" i="19"/>
  <c r="AA44" i="19"/>
  <c r="AA43" i="19"/>
  <c r="AA42" i="19"/>
  <c r="AA41" i="19"/>
  <c r="AA40" i="19"/>
  <c r="AA39" i="19"/>
  <c r="AA38" i="19"/>
  <c r="AA37" i="19"/>
  <c r="AA36" i="19"/>
  <c r="AA35" i="19"/>
  <c r="AA34" i="19"/>
  <c r="AA33" i="19"/>
  <c r="AA32" i="19"/>
  <c r="AA31" i="19"/>
  <c r="AA30" i="19"/>
  <c r="AA29" i="19"/>
  <c r="AA28" i="19"/>
  <c r="AA27" i="19"/>
  <c r="AA26" i="19"/>
  <c r="AA25" i="19"/>
  <c r="AA24" i="19"/>
  <c r="AA23" i="19"/>
  <c r="AA22" i="19"/>
  <c r="AA21" i="19"/>
  <c r="AA20" i="19"/>
  <c r="AA19" i="19"/>
  <c r="AA18" i="19"/>
  <c r="AA17" i="19"/>
  <c r="AA16" i="19"/>
  <c r="AA15" i="19"/>
  <c r="AA14" i="19"/>
  <c r="AA13" i="19"/>
  <c r="AA12" i="19"/>
  <c r="AA11" i="19"/>
  <c r="AA10" i="19"/>
  <c r="AA9" i="19"/>
  <c r="AA8" i="19"/>
  <c r="AA7" i="19"/>
  <c r="AA6" i="19"/>
  <c r="AA5" i="19"/>
  <c r="AA4" i="19"/>
  <c r="AA3" i="19"/>
  <c r="AA3" i="9"/>
  <c r="K42" i="4"/>
  <c r="K41" i="4"/>
  <c r="K38" i="4"/>
  <c r="K37" i="4"/>
  <c r="E33" i="4"/>
  <c r="C33" i="4"/>
  <c r="B33" i="4"/>
  <c r="K22" i="4"/>
  <c r="K21" i="4"/>
  <c r="K18" i="4"/>
  <c r="K17" i="4"/>
  <c r="E13" i="4"/>
  <c r="D13" i="4"/>
  <c r="C13" i="4"/>
  <c r="B13" i="4"/>
  <c r="D57" i="4" l="1"/>
  <c r="D58" i="4"/>
  <c r="D59" i="4"/>
  <c r="I59" i="4" s="1"/>
  <c r="D60" i="4"/>
  <c r="I60" i="4" s="1"/>
  <c r="D61" i="4"/>
  <c r="I61" i="4" s="1"/>
  <c r="D62" i="4"/>
  <c r="I62" i="4" s="1"/>
  <c r="D63" i="4"/>
  <c r="I63" i="4" s="1"/>
  <c r="F57" i="4"/>
  <c r="F58" i="4"/>
  <c r="F59" i="4"/>
  <c r="F60" i="4"/>
  <c r="F61" i="4"/>
  <c r="F62" i="4"/>
  <c r="F63" i="4"/>
  <c r="F56" i="4"/>
  <c r="E57" i="4"/>
  <c r="E58" i="4"/>
  <c r="E59" i="4"/>
  <c r="E60" i="4"/>
  <c r="E61" i="4"/>
  <c r="E62" i="4"/>
  <c r="E63" i="4"/>
  <c r="D56" i="4"/>
  <c r="I56" i="4" s="1"/>
  <c r="E56" i="4"/>
  <c r="C56" i="4"/>
  <c r="C57" i="4"/>
  <c r="C58" i="4"/>
  <c r="C59" i="4"/>
  <c r="C62" i="4"/>
  <c r="C60" i="4"/>
  <c r="C61" i="4"/>
  <c r="C63" i="4"/>
  <c r="F21" i="4"/>
  <c r="I57" i="4"/>
  <c r="I58" i="4"/>
  <c r="E24" i="4"/>
  <c r="F23" i="4"/>
  <c r="D20" i="4"/>
  <c r="I20" i="4" s="1"/>
  <c r="F19" i="4"/>
  <c r="F24" i="4"/>
  <c r="E20" i="4"/>
  <c r="E22" i="4"/>
  <c r="D18" i="4"/>
  <c r="I18" i="4" s="1"/>
  <c r="D21" i="4"/>
  <c r="I21" i="4" s="1"/>
  <c r="D23" i="4"/>
  <c r="I23" i="4" s="1"/>
  <c r="D19" i="4"/>
  <c r="I19" i="4" s="1"/>
  <c r="F20" i="4"/>
  <c r="F22" i="4"/>
  <c r="E18" i="4"/>
  <c r="E21" i="4"/>
  <c r="E23" i="4"/>
  <c r="F18" i="4"/>
  <c r="D22" i="4"/>
  <c r="I22" i="4" s="1"/>
  <c r="D24" i="4"/>
  <c r="I24" i="4" s="1"/>
  <c r="E19" i="4"/>
  <c r="F37" i="4"/>
  <c r="C18" i="4"/>
  <c r="F13" i="4"/>
  <c r="N13" i="4"/>
  <c r="J17" i="4" s="1"/>
  <c r="C42" i="4"/>
  <c r="F33" i="4"/>
  <c r="C39" i="4"/>
  <c r="C44" i="4"/>
  <c r="C24" i="4"/>
  <c r="E40" i="4"/>
  <c r="E44" i="4"/>
  <c r="C17" i="4"/>
  <c r="F38" i="4"/>
  <c r="C41" i="4"/>
  <c r="D43" i="4"/>
  <c r="I43" i="4" s="1"/>
  <c r="N33" i="4"/>
  <c r="J37" i="4" s="1"/>
  <c r="F44" i="4"/>
  <c r="D17" i="4"/>
  <c r="I17" i="4" s="1"/>
  <c r="C20" i="4"/>
  <c r="J21" i="4"/>
  <c r="C37" i="4"/>
  <c r="C38" i="4"/>
  <c r="D39" i="4"/>
  <c r="I39" i="4" s="1"/>
  <c r="F40" i="4"/>
  <c r="D41" i="4"/>
  <c r="I41" i="4" s="1"/>
  <c r="D42" i="4"/>
  <c r="I42" i="4" s="1"/>
  <c r="E43" i="4"/>
  <c r="E17" i="4"/>
  <c r="C23" i="4"/>
  <c r="D37" i="4"/>
  <c r="I37" i="4" s="1"/>
  <c r="D38" i="4"/>
  <c r="I38" i="4" s="1"/>
  <c r="E39" i="4"/>
  <c r="C40" i="4"/>
  <c r="E41" i="4"/>
  <c r="J41" i="4"/>
  <c r="E42" i="4"/>
  <c r="F43" i="4"/>
  <c r="D44" i="4"/>
  <c r="I44" i="4" s="1"/>
  <c r="F17" i="4"/>
  <c r="H17" i="4" s="1"/>
  <c r="C19" i="4"/>
  <c r="H19" i="4" s="1"/>
  <c r="C21" i="4"/>
  <c r="C22" i="4"/>
  <c r="E37" i="4"/>
  <c r="E38" i="4"/>
  <c r="F39" i="4"/>
  <c r="D40" i="4"/>
  <c r="I40" i="4" s="1"/>
  <c r="F41" i="4"/>
  <c r="H41" i="4" s="1"/>
  <c r="F42" i="4"/>
  <c r="H42" i="4" s="1"/>
  <c r="C43" i="4"/>
  <c r="H56" i="4" l="1"/>
  <c r="H39" i="4"/>
  <c r="H58" i="4"/>
  <c r="H63" i="4"/>
  <c r="H61" i="4"/>
  <c r="H57" i="4"/>
  <c r="H62" i="4"/>
  <c r="H59" i="4"/>
  <c r="H60" i="4"/>
  <c r="H24" i="4"/>
  <c r="H18" i="4"/>
  <c r="H37" i="4"/>
  <c r="H43" i="4"/>
  <c r="H23" i="4"/>
  <c r="H22" i="4"/>
  <c r="H38" i="4"/>
  <c r="H40" i="4"/>
  <c r="H20" i="4"/>
  <c r="H44" i="4"/>
  <c r="H21" i="4"/>
  <c r="D64" i="4" l="1"/>
  <c r="G52" i="4" s="1"/>
  <c r="D45" i="4"/>
  <c r="G33" i="4" s="1"/>
  <c r="D25" i="4"/>
  <c r="G13" i="4" s="1"/>
</calcChain>
</file>

<file path=xl/sharedStrings.xml><?xml version="1.0" encoding="utf-8"?>
<sst xmlns="http://schemas.openxmlformats.org/spreadsheetml/2006/main" count="12301" uniqueCount="6165">
  <si>
    <t>Internal Revenue Service</t>
  </si>
  <si>
    <t>Office of Safeguards</t>
  </si>
  <si>
    <t xml:space="preserve"> ▪ SCSEM Subject: Debian (Linux)</t>
  </si>
  <si>
    <t xml:space="preserve"> ▪ SCSEM Version: 2.0</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</si>
  <si>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</si>
  <si>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</si>
  <si>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</si>
  <si>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</si>
  <si>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</si>
  <si>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</si>
  <si>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</si>
  <si>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</si>
  <si>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</si>
  <si>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</si>
  <si>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</si>
  <si>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</si>
  <si>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</si>
  <si>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</si>
  <si>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</si>
  <si>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</si>
  <si>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</si>
  <si>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</si>
  <si>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</si>
  <si>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</si>
  <si>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</si>
  <si>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</si>
  <si>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</si>
  <si>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</si>
  <si>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</si>
  <si>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</si>
  <si>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</si>
  <si>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</si>
  <si>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</si>
  <si>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</si>
  <si>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</si>
  <si>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</si>
  <si>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</si>
  <si>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</si>
  <si>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</si>
  <si>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</si>
  <si>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Debian 9Test Results</t>
  </si>
  <si>
    <t xml:space="preserve">       Use this box if Debian 9 SCSEM tests were conducted.</t>
  </si>
  <si>
    <t>This table calculates all tests in the Gen Test Cases + DebOS9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</si>
  <si>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</si>
  <si>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</si>
  <si>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</si>
  <si>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</si>
  <si>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</si>
  <si>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</si>
  <si>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</si>
  <si>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</si>
  <si>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</si>
  <si>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</si>
  <si>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</si>
  <si>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</si>
  <si>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</si>
  <si>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</si>
  <si>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</si>
  <si>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</si>
  <si>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</si>
  <si>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</si>
  <si>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</si>
  <si>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</si>
  <si>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</si>
  <si>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</si>
  <si>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Debian 10 Test Results</t>
  </si>
  <si>
    <t xml:space="preserve">       Use this box if Debian 10 SCSEM tests were conducted.</t>
  </si>
  <si>
    <t>This table calculates all tests in the Gen Test Cases + DebOS10 Tests Cases tabs.</t>
  </si>
  <si>
    <t>3.  Debian 11 Test Results</t>
  </si>
  <si>
    <t>This table calculates all tests in the Gen Test Cases + DebOS11 Tests Cases tabs.</t>
  </si>
  <si>
    <t>Instructions</t>
  </si>
  <si>
    <t>Introduction and Purpose:</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</si>
  <si>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CIS Debian 9 Server L1 v1.0.0
CIS Debian 10 Server L1 v1.0.0
CIS Debian 11 Server L1 v1.0.0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</si>
  <si>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</si>
  <si>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</si>
  <si>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</si>
  <si>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</si>
  <si>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</si>
  <si>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</si>
  <si>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</si>
  <si>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</si>
  <si>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</si>
  <si>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</si>
  <si>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</si>
  <si>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</si>
  <si>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</si>
  <si>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</si>
  <si>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</si>
  <si>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</si>
  <si>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</si>
  <si>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</si>
  <si>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</si>
  <si>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</si>
  <si>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</si>
  <si>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</si>
  <si>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</si>
  <si>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</si>
  <si>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</si>
  <si>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</si>
  <si>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</si>
  <si>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</si>
  <si>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</si>
  <si>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</si>
  <si>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</si>
  <si>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</si>
  <si>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</si>
  <si>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</si>
  <si>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</si>
  <si>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</si>
  <si>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</si>
  <si>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</si>
  <si>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</si>
  <si>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</si>
  <si>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</si>
  <si>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</si>
  <si>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</si>
  <si>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</si>
  <si>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</si>
  <si>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</si>
  <si>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</si>
  <si>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</si>
  <si>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</si>
  <si>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</si>
  <si>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</si>
  <si>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</si>
  <si>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</si>
  <si>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</si>
  <si>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</si>
  <si>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</si>
  <si>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</si>
  <si>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</si>
  <si>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DebGen-01</t>
  </si>
  <si>
    <t>SA-22</t>
  </si>
  <si>
    <t>Unsupported System Components</t>
  </si>
  <si>
    <t>Examine &amp; Interview</t>
  </si>
  <si>
    <t>Verify that the RHEL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</si>
  <si>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</si>
  <si>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</si>
  <si>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r>
      <t xml:space="preserve">End of General Support:
</t>
    </r>
    <r>
      <rPr>
        <sz val="10"/>
        <color rgb="FFFF0000"/>
        <rFont val="Arial"/>
        <family val="2"/>
      </rPr>
      <t>Debian9 06/30/2022
Extended Support available 06/30/2027</t>
    </r>
    <r>
      <rPr>
        <sz val="10"/>
        <color theme="1"/>
        <rFont val="Arial"/>
        <family val="2"/>
      </rPr>
      <t xml:space="preserve">
Debian10 06/30/2026</t>
    </r>
    <r>
      <rPr>
        <sz val="10"/>
        <rFont val="Arial"/>
        <family val="2"/>
      </rPr>
      <t xml:space="preserve">
</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</si>
  <si>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</si>
  <si>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</si>
  <si>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</si>
  <si>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DebGen-02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</si>
  <si>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</si>
  <si>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</si>
  <si>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</si>
  <si>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</si>
  <si>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</si>
  <si>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</si>
  <si>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</si>
  <si>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</si>
  <si>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</si>
  <si>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DebGen-03</t>
  </si>
  <si>
    <t>AC-2</t>
  </si>
  <si>
    <t>Account Management</t>
  </si>
  <si>
    <t>Interview
Examine</t>
  </si>
  <si>
    <t xml:space="preserve">Verify the agency has implemented an account management process for the Red Hat Linux Server.
</t>
  </si>
  <si>
    <t xml:space="preserve">1. Interview the Red Hat administrator to verify documented operating procedures exist for user and system account creation, termination, and expiration.
</t>
  </si>
  <si>
    <t xml:space="preserve">1. The Red Hat administrator can demonstrate that documented operating procedures exist.
</t>
  </si>
  <si>
    <t>IRS Safeguards Requirement</t>
  </si>
  <si>
    <t>Moderate</t>
  </si>
  <si>
    <t>HAC7</t>
  </si>
  <si>
    <t>HAC7:  Account management procedures are not in place</t>
  </si>
  <si>
    <t>DebGen-04</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</si>
  <si>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</si>
  <si>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</si>
  <si>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</si>
  <si>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</si>
  <si>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</si>
  <si>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</si>
  <si>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</si>
  <si>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</si>
  <si>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DebGen-05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</si>
  <si>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</si>
  <si>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</si>
  <si>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</si>
  <si>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</si>
  <si>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</si>
  <si>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</si>
  <si>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</si>
  <si>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DebGen-06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</si>
  <si>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</si>
  <si>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</si>
  <si>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</si>
  <si>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Red Hat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</si>
  <si>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Red Hat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</si>
  <si>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</si>
  <si>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</si>
  <si>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DebGen-07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</si>
  <si>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</si>
  <si>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</si>
  <si>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</si>
  <si>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</si>
  <si>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Red Hat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</si>
  <si>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</si>
  <si>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</si>
  <si>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</si>
  <si>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DebGen-08</t>
  </si>
  <si>
    <t>AU-9</t>
  </si>
  <si>
    <t>Protection of Audit Information</t>
  </si>
  <si>
    <t>Audit trails cannot be read or modified by non-administrator users.</t>
  </si>
  <si>
    <t xml:space="preserve">1. Interview the Red Hat administrator to determine the application audit log location.  Examine the permission settings of the log files.  
</t>
  </si>
  <si>
    <t>1.  Log files have appropriate permissions assigned and permissions are not excessive.</t>
  </si>
  <si>
    <t>HAU10</t>
  </si>
  <si>
    <t>HAU10:  Audit logs are not properly protected</t>
  </si>
  <si>
    <t>DebGen-09</t>
  </si>
  <si>
    <t>CM-7</t>
  </si>
  <si>
    <t>Least Functionality</t>
  </si>
  <si>
    <t xml:space="preserve">Unneeded functionality is disabled. 
</t>
  </si>
  <si>
    <t xml:space="preserve">1. Interview the Red Hat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</si>
  <si>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</si>
  <si>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</si>
  <si>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</si>
  <si>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DebGen-10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</si>
  <si>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</si>
  <si>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</si>
  <si>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</si>
  <si>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Red Hat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</si>
  <si>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</si>
  <si>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</si>
  <si>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</si>
  <si>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</si>
  <si>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</si>
  <si>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</si>
  <si>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</si>
  <si>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</si>
  <si>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</si>
  <si>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</si>
  <si>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</si>
  <si>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</si>
  <si>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Remediation Procedure</t>
  </si>
  <si>
    <t xml:space="preserve">Remediation Statement (Internal Use Only)         </t>
  </si>
  <si>
    <t>CAP Request Statement (Internal Use Only)</t>
  </si>
  <si>
    <t>DEB09-01</t>
  </si>
  <si>
    <t>Test (Manual)</t>
  </si>
  <si>
    <t>Install updates, patches, and additional security software</t>
  </si>
  <si>
    <t>Periodically patches are released for included software either due to security flaws or to include additional functionality.</t>
  </si>
  <si>
    <t>Run the following command and verify there are no updates or patches to install:
# apt-get -s upgrade</t>
  </si>
  <si>
    <t xml:space="preserve">The latest security patches are installed and the system is registered </t>
  </si>
  <si>
    <t xml:space="preserve">The system is not regularly patched from the vendor.  The system is running %INCLUDE UPDATE LEVEL/PATCH LEVEL AND IF THERE ARE HIGH OR CRITICAL CVEs%"..  </t>
  </si>
  <si>
    <t xml:space="preserve">HSI2:  System patch level is insufficient
HSI27:  Critical security patches have not been applied </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</si>
  <si>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</si>
  <si>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</si>
  <si>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</si>
  <si>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Use your package manager to update all packages on the system according to site policy.</t>
  </si>
  <si>
    <t>Obtain and install the latest security patches from the vendor to take advantage of the latest functionality. Security-relevant software updates include, patches, service packs, hot fixes, and antivirus signatures. One method to accomplish the recommendation is to issue the following command(s):
# dnf update --security. (By default, yum will automatically attempt to check all configured repositories to resolve all package dependencies during an installation/upgrade).</t>
  </si>
  <si>
    <t>To close this finding, please provide a screenshot of the updated Debian 9 version and its patch level with the agency's CAP.</t>
  </si>
  <si>
    <t>DEB09-02</t>
  </si>
  <si>
    <t>CM-6</t>
  </si>
  <si>
    <t>Configuration Settings</t>
  </si>
  <si>
    <t xml:space="preserve">Configure /tmp directory </t>
  </si>
  <si>
    <t>The `/tmp` directory is a world-writable directory used for temporary storage by all users and some applications.</t>
  </si>
  <si>
    <t xml:space="preserve">Run the following command and verify output shows `/tmp` is mounted:
# mount | grep /tmp
tmpfs on /tmp type tmpfs (rw,nosuid,nodev,noexec,relatime)
run the following command and verify that tmpfs has been mounted to, or a system partition has been created for `/tmp`
# systemctl is-enabled tmp.mount
enabled
</t>
  </si>
  <si>
    <t>/tmp directory has been configured.</t>
  </si>
  <si>
    <t>/tmp directory has not been configured.</t>
  </si>
  <si>
    <t>1.1</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</si>
  <si>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</si>
  <si>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</si>
  <si>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Configure `/etc/fstab` as appropriate.
example:
tmpfs /tmp tmpfs defaults,rw,nosuid,nodev,noexec,relatime 0 0
or
Run the following commands to enable systemd `/tmp` mounting:
systemctl unmask tmp.mount
systemctl enable tmp.mount
Edit `/etc/systemd/system/local-fs.target.wants/tmp.mount` to configure the `/tmp` mount:
[Mount]
What=tmpfs
Where=/tmp
Type=tmpfs
Options=mode=1777,strictatime,noexec,nodev,nosuid.</t>
  </si>
  <si>
    <t>Enable systemd /tmp mounting. One method for implementing the recommended state is to run the following command(s):
systemctl unmask tmp.mount
systemctl enable tmp.mount
Edit `/etc/systemd/system/local-fs.target.wants/tmp.mount` to configure the `/tmp` mount:
[Mount]
What=tmpfs
Where=/tmp
Type=tmpfs
Options=mode=1777,strictatime,noexec,nodev,nosuid.</t>
  </si>
  <si>
    <t>To close this finding, please provide a screenshot showing /tmp directory has been configured with the agency's CAP.</t>
  </si>
  <si>
    <t>DEB09-03</t>
  </si>
  <si>
    <t>AC-6</t>
  </si>
  <si>
    <t>Least Privilege</t>
  </si>
  <si>
    <t>Set the nodev option on the /tmp partition</t>
  </si>
  <si>
    <t>The `nodev` mount option specifies that the filesystem cannot contain special devices.</t>
  </si>
  <si>
    <t xml:space="preserve">Run the following command and verify that the `nodev` option is set on `/tmp:`
# mount | grep /tmp
tmpfs on /tmp type tmpfs (rw,nosuid,nodev,noexec,relatime)
</t>
  </si>
  <si>
    <t>Output is emitted and contains the following:
nodev</t>
  </si>
  <si>
    <t>The nodev option has not been set on the /tmp partition.</t>
  </si>
  <si>
    <t>1.1.3</t>
  </si>
  <si>
    <t>Since the `/tmp` filesystem is not intended to support devices, set this option to ensure that users cannot attempt to create block or character special devices in `/tmp`.</t>
  </si>
  <si>
    <t>Edit `/etc/systemd/system/local-fs.target.wants/tmp.mount` to configure the `/tmp` mount:
[Mount]
What=tmpfs
Where=/tmp
Type=tmpfs
Options=mode=1777,strictatime,noexec,nodev,nosuid
Run the following commands to enable systemd `/tmp` mounting:
systemctl unmask tmp.mount
systemctl enable tmp.mount.</t>
  </si>
  <si>
    <t>Set the nodev option on the /tmp partition. One method to achieve the recommended state is to edit `/etc/systemd/system/local-fs.target.wants/tmp.mount` to configure the `/tmp` mount:
[Mount]
What=tmpfs
Where=/tmp
Type=tmpfs
Options=mode=1777,strictatime,noexec,nodev,nosuid
Run the following command(s) to enable systemd `/tmp` mounting:
systemctl unmask tmp.mount
systemctl enable tmp.mount.</t>
  </si>
  <si>
    <t>To close this finding, please provide a screenshot showing nodev option settings on the /tmp partition with the agency's CAP.</t>
  </si>
  <si>
    <t>DEB09-04</t>
  </si>
  <si>
    <t>Set the nosuid option on the /tmp partition</t>
  </si>
  <si>
    <t>The `nosuid` mount option specifies that the filesystem cannot contain `setuid` files.</t>
  </si>
  <si>
    <t xml:space="preserve">Run the following command and verify that the `nosuid` option is set on `/tmp:`
# mount | grep /tmp
tmpfs on /tmp type tmpfs (rw,nosuid,nodev,noexec,relatime)
</t>
  </si>
  <si>
    <t>Output is emitted and contains the following:
nosuid</t>
  </si>
  <si>
    <t>The nosuid option has not been set on the /tmp partition.</t>
  </si>
  <si>
    <t>1.1.4</t>
  </si>
  <si>
    <t>Since the `/tmp` filesystem is only intended for temporary file storage, set this option to ensure that users cannot create `setuid` files in `/tmp`.</t>
  </si>
  <si>
    <t>Edit `/etc/systemd/system/local-fs.target.wants/tmp.mount` to add `nodev` to the `/tmp` mount options:
[Mount]
Options=mode=1777,strictatime,noexec,nodev,nosuid
Run the following command to remount `/tmp` :
# mount -o remount,nodev /tmp.</t>
  </si>
  <si>
    <t>Set the nosuid option on the /tmp partition. One method to achieve the recommended state is to edit `/etc/systemd/system/local-fs.target.wants/tmp.mount` to add `nodev` to the `/tmp` mount options:
[Mount]
Options=mode=1777,strictatime,noexec,nodev,nosuid
Run the following command to remount `/tmp` :
# mount -o remount,nodev /tmp.</t>
  </si>
  <si>
    <t>To close this finding, please provide a screenshot showing nosuid option settings on the /tmp partition with the agency's CAP.</t>
  </si>
  <si>
    <t>DEB09-05</t>
  </si>
  <si>
    <t xml:space="preserve">Set the noexec option on the /tmp partition </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</si>
  <si>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</si>
  <si>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</si>
  <si>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</si>
  <si>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The noexec option has not been set on the /tmp partition.</t>
  </si>
  <si>
    <t>1.1.5</t>
  </si>
  <si>
    <t>Since the `/tmp` filesystem is only intended for temporary file storage, set this option to ensure that users cannot run executable binaries from `/tmp` .</t>
  </si>
  <si>
    <t>Edit `/etc/systemd/system/local-fs.target.wants/tmp.mount` to add `noexec` to the `/tmp` mount options:
[Mount]
Options=mode=1777,strictatime,noexec,nodev,nosuid
Run the following command to remount `/tmp` :
# mount -o remount,noexec /tmp.</t>
  </si>
  <si>
    <t>Set the noexec option on the /tmp partition to ensure that users cannot run executable binaries from `/tmp`. One method to achieve the recommended state is to edit `/etc/systemd/system/local-fs.target.wants/tmp.mount` to add `noexec` to the `/tmp` mount options:
[Mount]
Options=mode=1777,strictatime,noexec,nodev,nosuid
Run the following command to remount `/tmp` :
# mount -o remount,noexec /tmp.</t>
  </si>
  <si>
    <t>To close this finding, please provide a screenshot showing noexec option settings on the /tmp partition with the agency's CAP.</t>
  </si>
  <si>
    <t>DEB09-06</t>
  </si>
  <si>
    <t>Set the nodev option on the /var/tmp partition</t>
  </si>
  <si>
    <t xml:space="preserve">If a `/var/tmp` partition exists run the following command and verify that the `nodev` option is set on `/var/tmp`.
# mount | grep /var/tmp
 /var/tmp type tmpfs (rw,nosuid,nodev,noexec,relatime)
</t>
  </si>
  <si>
    <t>The nodev option has not been set on the /var/tmp partition.</t>
  </si>
  <si>
    <t>1.1.8</t>
  </si>
  <si>
    <t>Since the `/var/tmp` filesystem is not intended to support devices, set this option to ensure that users cannot attempt to create block or character special devices in `/var/tmp`.</t>
  </si>
  <si>
    <t>Edit the `/etc/fstab` file and add `nodev` to the fourth field (mounting options) for the `/var/tmp` partition. 
Run the following command to remount `/var/tmp`:
# mount -o remount,nodev /var/tmp.</t>
  </si>
  <si>
    <t>Set the nodev option on the /var/tmp partition to ensure that users cannot attempt to create block or character special devices in `/var/tmp`. One method to achieve the recommended state is to edit the `/etc/fstab` file and add `nodev` to the fourth field (mounting options) for the `/var/tmp` partition. 
Run the following command to remount `/var/tmp`:
# mount -o remount,nodev /var/tmp.</t>
  </si>
  <si>
    <t>DEB09-07</t>
  </si>
  <si>
    <t>Set the nosuid option on the /var/tmp partition</t>
  </si>
  <si>
    <t xml:space="preserve">If a `/var/tmp` partition exists run the following command and verify that the `nosuid` option is set on `/var/tmp`.
# mount | grep /var/tmp
tmpfs on /var/tmp type tmpfs (rw,nosuid,nodev,noexec,relatime)
</t>
  </si>
  <si>
    <t>The nosuid option has not been set on the /var/tmp partition.</t>
  </si>
  <si>
    <t>1.1.9</t>
  </si>
  <si>
    <t>Since the `/var/tmp` filesystem is only intended for temporary file storage, set this option to ensure that users cannot create `setuid` files in `/var/tmp`.</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</si>
  <si>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</si>
  <si>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edit the `/etc/fstab` file and add `nosuid` to the fourth field (mounting options) for the `/var/tmp` partition. 
Run the following command to remount `/var/tmp`:
# mount -o remount,nosuid /var/tmp.</t>
  </si>
  <si>
    <t>DEB09-08</t>
  </si>
  <si>
    <t>Set the no exec option on the /var/tmp partition</t>
  </si>
  <si>
    <t xml:space="preserve">If a `/var/tmp` partition exists run the following command and verify that the `noexec` option is set on `/var/tmp`.
# mount | grep /var/tmp
tmpfs on /var/tmp type tmpfs (rw,nosuid,nodev,noexec,relatime)
</t>
  </si>
  <si>
    <t>The noexec option has not been set on the /var/tmp partition.</t>
  </si>
  <si>
    <t>1.1.10</t>
  </si>
  <si>
    <t>Since the `/var/tmp` filesystem is only intended for temporary file storage, set this option to ensure that users cannot run executable binaries from `/var/tmp`.</t>
  </si>
  <si>
    <t xml:space="preserve">Edit the `/etc/fstab` file and add `noexec` to the fourth field (mounting options) for the `/var/tmp` partition. 
Run the following command to remount `/var/tmp`:
# mount -o remount,noexec /var/tmp
</t>
  </si>
  <si>
    <t>Set the no exec option on the /var/tmp partition to ensure that users cannot run executable binaries from `/var/tmp`. One method to accomplish the recommendation is to issue the following command(s): Edit the `/etc/fstab` file and add `noexec` to the fourth field (mounting options) for the `/var/tmp` partition. 
Run the following command to remount `/var/tmp` :
# mount -o remount,noexec /var/tmp.</t>
  </si>
  <si>
    <t>To close this finding, please provide a screenshot showing no exec option settings on the /var/tmp partition with the agency's CAP.</t>
  </si>
  <si>
    <t>DEB09-09</t>
  </si>
  <si>
    <t>Set the nodev option on the /home partition</t>
  </si>
  <si>
    <t xml:space="preserve">If a `/home` partition exists run the following command and verify that the `nodev` option is set on `/home`.
# mount | grep /home
/dev/xvdf1 on /home type ext4 (rw,nodev,relatime,data=ordered)
</t>
  </si>
  <si>
    <t>The nodev option has not been set on the /home partition.</t>
  </si>
  <si>
    <t>1.1.14</t>
  </si>
  <si>
    <t>Since the user partitions are not intended to support devices, set this option to ensure that users cannot attempt to create block or character special devices.</t>
  </si>
  <si>
    <t>Edit the `/etc/fstab` file and add `nodev` to the fourth field (mounting options) for the `/home` partition. 
# mount -o remount,nodev /home.</t>
  </si>
  <si>
    <t>Set the nodev option on the /home partition to ensure that users cannot attempt to create block or character special devices. One method to achieve the recommended state is to edit the `/etc/fstab` file and add `nodev` to the fourth field (mounting options) for the `/home` partition. 
# mount -o remount,nodev /home.</t>
  </si>
  <si>
    <t>To close this finding, please provide a screenshot showing nodev option settings on the /home partition with the agency's CAP.</t>
  </si>
  <si>
    <t>DEB09-10</t>
  </si>
  <si>
    <t>Set the nodev option on the /dev/shm partition</t>
  </si>
  <si>
    <t xml:space="preserve">Run the following command and verify that the `nodev` option is set on `/dev/shm`.
# mount | grep /dev/shm
tmpfs on /dev/shm type tmpfs (rw,nosuid,nodev,noexec,relatime)
</t>
  </si>
  <si>
    <t>The nodev option has not been set on the /dev/shm partition.</t>
  </si>
  <si>
    <t>1.1.15</t>
  </si>
  <si>
    <t>Since the `/run/shm` filesystem is not intended to support devices, set this option to ensure that users cannot attempt to create special devices in `/dev/shm` partitions.</t>
  </si>
  <si>
    <t>Edit the `/etc/fstab `file and add `nodev` to the fourth field (mounting options) for the `/dev/shm` partition. 
Run the following command to remount `/dev/shm`:
# mount -o remount,nodev /dev/shm.</t>
  </si>
  <si>
    <t>Set the nodev option on the /dev/shm partition to ensure that users cannot attempt to create special devices in `/dev/shm` partitions. One method to achieve the recommended state is to edit the `/etc/fstab `file and add `nodev` to the fourth field (mounting options) for the `/dev/shm` partition. 
Run the following command to remount `/dev/shm`:
# mount -o remount,nodev /dev/shm.</t>
  </si>
  <si>
    <t>To close this finding, please provide a screenshot showing  nodev option settings on the /dev/shm partition with the agency's CAP.</t>
  </si>
  <si>
    <t>DEB09-11</t>
  </si>
  <si>
    <t xml:space="preserve">Set the nosuid option on the /dev/shm partition </t>
  </si>
  <si>
    <t>The `nosuid `mount option specifies that the filesystem cannot contain `setuid` files.</t>
  </si>
  <si>
    <t xml:space="preserve">Run the following command and verify that the no`suid` option is set on `/dev/shm`.
# mount | grep /dev/shm
tmpfs on /dev/shm type tmpfs (rw,nosuid,nodev,noexec,relatime)
</t>
  </si>
  <si>
    <t>The nosuid option has not been set on the /dev/shm partition.</t>
  </si>
  <si>
    <t>1.1.16</t>
  </si>
  <si>
    <t>Setting this option on a file system prevents users from introducing privileged programs onto the system and allowing non-root users to execute them.</t>
  </si>
  <si>
    <t>Edit the `/etc/fstab` file and add `nosuid` to the fourth field (mounting options) for the `/dev/shm` partition. 
Run the following command to remount `/dev/shm`:
# mount -o remount,nosuid /dev/shm.</t>
  </si>
  <si>
    <t>Set the nosuid option on the /dev/shm partition to prevent users from introducing privileged programs onto the system and allowing non-root users to execute them.  One method to achieve the recommended state is to edit the `/etc/fstab` file and add `nosuid` to the fourth field (mounting options) for the `/dev/shm` partition. 
Run the following command to remount `/dev/shm`:
# mount -o remount,nosuid /dev/shm.</t>
  </si>
  <si>
    <t>To close this finding, please provide a screenshot showing nosuid option settings on the /dev/shm partition with the agency's CAP.</t>
  </si>
  <si>
    <t>DEB09-12</t>
  </si>
  <si>
    <t>Set the no exec option on the /dev/shm partition</t>
  </si>
  <si>
    <t xml:space="preserve">Run the following command and verify that the `noexec` option is set on `/run/shm`.
# mount | grep /dev/shm
tmpfs on /dev/shm type tmpfs (rw,nosuid,nodev,noexec,relatime)
</t>
  </si>
  <si>
    <t>The noexec option has not been set on the /dev/shm partition.</t>
  </si>
  <si>
    <t>1.1.17</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</si>
  <si>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</si>
  <si>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Run the following command to remount `/dev/shm`:
# mount -o remount,noexec /dev/shm.</t>
  </si>
  <si>
    <t>Set the no exec option on the /dev/shm partition to  prevent users from executing programs from shared memory. This deters users from introducing potentially malicious software on the system. One method to achieve the recommended state is to edit the `/etc/fstab` file and add `noexec` to the fourth field (mounting options) for the `/dev/shm` partition. 
Run the following command to remount `/dev/shm`:
# mount -o remount,noexec /dev/shm.</t>
  </si>
  <si>
    <t>To close this finding, please provide a screenshot showing no exec option settings on the /dev/shm partition with the agency's CAP.</t>
  </si>
  <si>
    <t>DEB09-13</t>
  </si>
  <si>
    <t xml:space="preserve">Set the nodev option on all removable media partitions </t>
  </si>
  <si>
    <t xml:space="preserve">Run the following command and verify that the `nodev` option is set on all removable media partitions.
# mount
</t>
  </si>
  <si>
    <t>The nodev option has not been set on removable media partitions.</t>
  </si>
  <si>
    <t>1.1.18</t>
  </si>
  <si>
    <t>Removable media containing character and block special devices could be used to circumvent security controls by allowing non-root users to access sensitive device files such as `/dev/kmem `or the raw disk partitions.</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</si>
  <si>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</si>
  <si>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to prevent users from circumventing security controls and allowing non-root users to access sensitive device files such as `/dev/kmem` or the raw disk partitions. One method to achieve the recommended state is to edit the `/etc/fstab` file and add `nodev` to the fourth field (mounting options) of all removable media partitions. Look for entries that have mount points that contain words such as floppy or cdrom.</t>
  </si>
  <si>
    <t>To close this finding, please provide a screenshot showing nodev option settings on  all removable media partitions with the agency's CAP.</t>
  </si>
  <si>
    <t>DEB09-14</t>
  </si>
  <si>
    <t xml:space="preserve">Set the nosuid on all removable media partitions </t>
  </si>
  <si>
    <t xml:space="preserve">Run the following command and verify that the `nosuid` option is set on all removable media partitions.
# mount
</t>
  </si>
  <si>
    <t>The nosuid option has not been set on removable media partitions.</t>
  </si>
  <si>
    <t>1.1.19</t>
  </si>
  <si>
    <t xml:space="preserve">Edit the `/etc/fstab` file and add `nosuid` to the fourth field (mounting options) of all removable media partitions. Look for entries that have mount points that contain words such as floppy or cdrom. </t>
  </si>
  <si>
    <t>Set the nosuid on all removable media partitions to prevent users from introducing privileged programs onto the system and allowing non-root users to execute them.  One method to achieve the recommended state is to edit the `/etc/fstab` file and add `nosuid` to the fourth field (mounting options) of all removable media partitions. Look for entries that have mount points that contain words such as floppy or cdrom.</t>
  </si>
  <si>
    <t>To close this finding, please provide a screenshot showing nosuid settings on  all removable media partitions with the agency's CAP.</t>
  </si>
  <si>
    <t>DEB09-15</t>
  </si>
  <si>
    <t xml:space="preserve">Set the noexec option on all removable media partitions </t>
  </si>
  <si>
    <t xml:space="preserve">Run the following command and verify that the `noexec` option is set on all removable media partitions.
# mount
</t>
  </si>
  <si>
    <t>The noexec option has not been set on removable media partitions.</t>
  </si>
  <si>
    <t>1.1.20</t>
  </si>
  <si>
    <t>Setting this option on a file system prevents users from executing programs from the removable media. This deters users from being able to introduce potentially malicious software on the system.</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</si>
  <si>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</si>
  <si>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One method to achieve the recommended state is to edit the `/etc/fstab` file and add `noexec` to the fourth field (mounting options) of all removable media partitions. Look for entries that have mount points that contain words such as floppy or cdrom.</t>
  </si>
  <si>
    <t>To close this finding, please provide a screenshot showing the noexec option has been applied on  all removable media partitions with the agency's CAP.</t>
  </si>
  <si>
    <t>DEB09-16</t>
  </si>
  <si>
    <t>AC-3</t>
  </si>
  <si>
    <t>Access Enforcement</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</si>
  <si>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</si>
  <si>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</si>
  <si>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</si>
  <si>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</si>
  <si>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</si>
  <si>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1.1.21</t>
  </si>
  <si>
    <t>This feature prevents the ability to delete or rename files in world writable directories (such as `/tmp` ) that are owned by another user.</t>
  </si>
  <si>
    <t>Run the following command to set the sticky bit on all world writable directories:
# df --local -P | awk {'if (NR!=1) print $6'} | xargs -I '{}' find '{}' -xdev -type d -perm -0002 2&gt;/dev/null | xargs chmod a+t.</t>
  </si>
  <si>
    <t>Remove sticky bit on all world-writable directories. One method to accomplish the recommendation is run the following command to set the sticky bit on all world writable directories:
# df --local -P | awk {'if (NR!=1) print $6'} | xargs -I '{}' find '{}' -xdev -type d -perm -0002 2&gt;/dev/null | xargs chmod a+t.</t>
  </si>
  <si>
    <t>To close this finding, please provide a screenshot showing  sticky bit on all world-writable directories with the agency's CAP.</t>
  </si>
  <si>
    <t>DEB09-17</t>
  </si>
  <si>
    <t>Disable Automounting</t>
  </si>
  <si>
    <t>`autofs` allows automatic mounting of devices, typically including CD/DVDs and USB drives.</t>
  </si>
  <si>
    <t>Run the following command to verify `autofs` is not enabled:
# systemctl is-enabled autofs
disabled
Verify result is not "enabled".</t>
  </si>
  <si>
    <t>Automounting of removable media is disabled.</t>
  </si>
  <si>
    <t>Automounting of removable media has not been disabled.</t>
  </si>
  <si>
    <t>1.1.22</t>
  </si>
  <si>
    <t>With automounting enabled anyone with physical access could attach a USB drive or disc and have its contents available in system even if they lacked permissions to mount it themselves.</t>
  </si>
  <si>
    <t>Run the following command to disable `autofs`: 
# systemctl disable autofs.</t>
  </si>
  <si>
    <t>Disable automounting of devices. One method to accomplish the recommendation is to run the following command to disable `autofs`: 
# systemctl disable autofs.</t>
  </si>
  <si>
    <t>To close this finding, please provide a screenshot that shows  automount has been disabled with the agency's CAP.</t>
  </si>
  <si>
    <t>DEB09-18</t>
  </si>
  <si>
    <t>Test (Automated)</t>
  </si>
  <si>
    <t>Disable the mounting of the freevxfs filesystems</t>
  </si>
  <si>
    <t>The `freevxfs` filesystem type is a free version of the Veritas type filesystem. This is the primary filesystem type for HP-UX operating systems.</t>
  </si>
  <si>
    <t>Run the following commands and verify the output is as indicated:
# modprobe -n -v freevxfs
install /bin/true
# lsmod | grep freevxfs</t>
  </si>
  <si>
    <t>Mounting of the legacy filesystem type freevxfs is disabled.</t>
  </si>
  <si>
    <t>Mounting of the legacy filesystem type freevxfs has not been disabled.</t>
  </si>
  <si>
    <t>1.1.1</t>
  </si>
  <si>
    <t>1.1.1.1</t>
  </si>
  <si>
    <t>Removing support for unneeded filesystem types reduces the local attack surface of the system. If this filesystem type is not needed, disable it.</t>
  </si>
  <si>
    <t>Edit or create a file in the `/etc/modprobe.d/` directory ending in .conf 
Example: `vim /etc/modprobe.d/freevxfs.conf`
and add the following line:
install freevxfs /bin/true
Run the following command to unload the `freevxfs` module:
# rmmod freevxfs.</t>
  </si>
  <si>
    <t>Disable the mounting of the freevxfs filesystems to reduce the local attack surface of the server. If this filesystem type is not needed, disable it. One method to achieve the recommended state is to edit or create a file in the `/etc/modprobe.d/` directory ending in .conf.
Example: `vim /etc/modprobe.d/freevxfs.conf`
and add the following line:
install freevxfs /bin/true
Run the following command to unload the `freevxfs` module:
# rmmod freevxfs.</t>
  </si>
  <si>
    <t>To close this finding, please provide a screenshot showing disabled freevxfs filesystems settings with the agency's CAP.</t>
  </si>
  <si>
    <t>DEB09-19</t>
  </si>
  <si>
    <t xml:space="preserve">Disable the mounting of the jffs2 filesystems. </t>
  </si>
  <si>
    <t>The `jffs2` (journaling flash filesystem 2) filesystem type is a log-structured filesystem used in flash memory devices.</t>
  </si>
  <si>
    <t>Run the following commands and verify that `jffs2` is not in the output:
# modprobe -n -v jffs2 | egrep '(jffs2|install)'
install /bin/true
# lsmod | grep jffs2</t>
  </si>
  <si>
    <t>Mounting of the legacy filesystem type jffs2 is disabled.</t>
  </si>
  <si>
    <t>Mounting of the legacy filesystem type jffs2 has not been disabled.</t>
  </si>
  <si>
    <t>1.1.1.2</t>
  </si>
  <si>
    <t>Edit or create a file in the `/etc/modprobe.d/` directory ending in .conf 
Example: `vim /etc/modprobe.d/jffs2.conf`
and add the following line:
install jffs2 /bin/true
Run the following command to unload the `jffs2` module:
# rmmod jffs2.</t>
  </si>
  <si>
    <t>Remove support of unneeded filesystem types by disallowing the mounting of the jffs2 filesystems.  One method for implementing the recommended state is to edit or create a file in the `/etc/modprobe.d/` directory ending in .conf.
Example: `vim /etc/modprobe.d/jffs2.conf`
and add the following line:
install jffs2 /bin/true
Run the following command to unload the `jffs2` module:
# rmmod jffs2.</t>
  </si>
  <si>
    <t>To close this finding, please provide a screenshot of the disabled freevxfs filesystems settings with the agency's CAP.</t>
  </si>
  <si>
    <t>DEB09-20</t>
  </si>
  <si>
    <t xml:space="preserve">Disable the mounting of the hfs filesystems. </t>
  </si>
  <si>
    <t>The `hfs filesystem type is a hierarchical filesystem that allows you to mount Mac OS filesystems.</t>
  </si>
  <si>
    <t>Run the following commands and verify the output is as indicated:
# modprobe -n -v hfs
install /bin/true
# lsmod | grep hfs</t>
  </si>
  <si>
    <t>Mounting of the legacy filesystem type hfs is disabled.</t>
  </si>
  <si>
    <t>Mounting of the legacy filesystem type hfs has not been disabled.</t>
  </si>
  <si>
    <t>1.1.1.3</t>
  </si>
  <si>
    <t>Edit or create a file in the `/etc/modprobe.d/` directory ending in .conf 
Example: `vim /etc/modprobe.d/hfs.conf`
and add the following line:
install hfs /bin/true
Run the following command to unload the `hfs module:
# rmmod hfs.</t>
  </si>
  <si>
    <t>Remove support of unneeded filesystem types by disallowing the mounting of the hfs filesystems. One method for implementing the recommended state is to edit or create a file in the `/etc/modprobe.d/` directory ending in .conf.
Example: `vim /etc/modprobe.d/hfs.conf`
and add the following line:
install hfs /bin/true
Run the following command to unload the `hfs module:
# rmmod hfs.</t>
  </si>
  <si>
    <t>To close this finding, please provide a screenshot of the disabled hfs filesystems settings with the agency's CAP.</t>
  </si>
  <si>
    <t>DEB09-21</t>
  </si>
  <si>
    <t xml:space="preserve">Disable the mounting of the hfsplus filesystems. </t>
  </si>
  <si>
    <t>The `hfsplus` filesystem type is a hierarchical filesystem designed to replace `hfs that allows you to mount Mac OS filesystems.</t>
  </si>
  <si>
    <t>Run the following commands and verify the output is as indicated:
# modprobe -n -v hfsplus
install /bin/true
# lsmod | grep hfsplus</t>
  </si>
  <si>
    <t>Mounting of the legacy filesystem type hfsplus is disabled.</t>
  </si>
  <si>
    <t>Mounting of the legacy filesystem type hfsplus has not been disabled.</t>
  </si>
  <si>
    <t>1.1.1.4</t>
  </si>
  <si>
    <t>Edit or create a file in the `/etc/modprobe.d/` directory ending in .conf 
Example: `vim /etc/modprobe.d/hfsplus.conf`
and add the following line:
install hfsplus /bin/true
Run the following command to unload the `hfsplus` module:
# rmmod hfsplus.</t>
  </si>
  <si>
    <t>Remove support of unneeded filesystem types by disallowing the mounting of the hfsplus filesystems. One method for implementing the recommended state is to edit or create a file in the `/etc/modprobe.d/` directory ending in .conf 
Example: `vim /etc/modprobe.d/hfsplus.conf`
and add the following line:
install hfsplus /bin/true
Run the following command to unload the `hfsplus` module:
# rmmod hfsplus.</t>
  </si>
  <si>
    <t>To close this finding, please provide a screenshot of the disabled hfsplus filesystems settings with the agency's CAP.</t>
  </si>
  <si>
    <t>DEB09-22</t>
  </si>
  <si>
    <t>Disable the mounting of the udf filesystems</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</si>
  <si>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</si>
  <si>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Run the following commands and verify that `udf` is not in the output:
# modprobe -n -v udf | egrep '(udf|install)'
install /bin/true
# lsmod | grep udf</t>
  </si>
  <si>
    <t>Mounting of the legacy filesystem type udf is disabled.</t>
  </si>
  <si>
    <t>Mounting of the legacy filesystem type udf has not been disabled.</t>
  </si>
  <si>
    <r>
      <rPr>
        <b/>
        <sz val="10"/>
        <rFont val="Arial"/>
        <family val="2"/>
      </rPr>
      <t>End of General Support:</t>
    </r>
    <r>
      <rPr>
        <sz val="10"/>
        <rFont val="Arial"/>
        <family val="2"/>
      </rPr>
      <t xml:space="preserve">
Debian9 01/30/2022</t>
    </r>
  </si>
  <si>
    <t>1.1.1.5</t>
  </si>
  <si>
    <t>Edit or create a file in the `/etc/modprobe.d/` directory ending in .conf 
Example: `vim /etc/modprobe.d/udf.conf`
and add the following line:
install udf /bin/true
Run the following command to unload the `udf` module:
# rmmod udf.</t>
  </si>
  <si>
    <t>Disable the mounting of the udf filesystems. One method to achieve the recommended state is to edit or create a file in the `/etc/modprobe.d/` directory ending in .conf 
Example: `vim /etc/modprobe.d/udf.conf`
and add the following line:
install udf /bin/true
Run the following command to unload the `udf` module:
# rmmod udf.</t>
  </si>
  <si>
    <t>To close this finding, please provide a screenshot showing disabled udf  filesystems settings with the agency's CAP.</t>
  </si>
  <si>
    <t>DEB09-23</t>
  </si>
  <si>
    <t xml:space="preserve">Configure package manager repositories </t>
  </si>
  <si>
    <t>Systems need to have package manager repositories configured to ensure they receive the latest patches and updates.</t>
  </si>
  <si>
    <t>Run the following command and verify package repositories are configured correctly:
# apt-cache policy</t>
  </si>
  <si>
    <t>All software packages have been updated.</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</si>
  <si>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</si>
  <si>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</si>
  <si>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</si>
  <si>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</si>
  <si>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</si>
  <si>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</si>
  <si>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</si>
  <si>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Configure package manager repositories to ensure the system receives the latest security updates.</t>
  </si>
  <si>
    <t>To close this finding, please provide a screenshot showing RPM package manager repositories settings with the agency's CAP.</t>
  </si>
  <si>
    <t>DEB09-24</t>
  </si>
  <si>
    <t>SI-7</t>
  </si>
  <si>
    <t>Software, Firmware and Information Integrity</t>
  </si>
  <si>
    <t>Configure GPG keys</t>
  </si>
  <si>
    <t>Most packages managers implement GPG key signing to verify package integrity during installation.</t>
  </si>
  <si>
    <t>Run the following command and verify GPG keys are configured correctly for your package manager:
# apt-key list</t>
  </si>
  <si>
    <t xml:space="preserve">Red Hat GPG Key is installed and the GPG fingerprint matches the one from Red Hat's web site.  </t>
  </si>
  <si>
    <t>Red Hat GPG Key has not been installed.</t>
  </si>
  <si>
    <t>HSI5</t>
  </si>
  <si>
    <t>HSI5:  OS files are not hashed to detect inappropriate changes</t>
  </si>
  <si>
    <t>1.2.2</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</si>
  <si>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</si>
  <si>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</si>
  <si>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to ensure that updates are obtained from a valid source to protect against spoofing that could lead to the inadvertent installation of malware on the system.</t>
  </si>
  <si>
    <t>To close this finding, please provide a screenshot showing RPM package manager GPG keys' settings with the agency's CAP.</t>
  </si>
  <si>
    <t>DEB09-25</t>
  </si>
  <si>
    <t>Install AIDE</t>
  </si>
  <si>
    <t>AIDE takes a snapshot of filesystem state including modification times, permissions, and file hashes which can then be used to compare against the current state of the filesystem to detect modifications to the system.</t>
  </si>
  <si>
    <t>Run the following command and verify AIDE is installed:
# dpkg -s aide</t>
  </si>
  <si>
    <t>AIDE is installed</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</si>
  <si>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</si>
  <si>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</si>
  <si>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</si>
  <si>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</si>
  <si>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</si>
  <si>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</si>
  <si>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Run the following command to install AIDE:
# apt-get install aide aide-common
Configure AIDE as appropriate for your environment. Consult the AIDE documentation for options.
Initialize AIDE:
# aideinit.</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</si>
  <si>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</si>
  <si>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To close this finding, please provide a screenshot showing AIDE installed settings with the agency's CAP.</t>
  </si>
  <si>
    <t>DEB09-26</t>
  </si>
  <si>
    <t xml:space="preserve">Regularly check filesystem integrity </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</si>
  <si>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</si>
  <si>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</si>
  <si>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Regular system sweeps with AIDE have been enabled.</t>
  </si>
  <si>
    <t>AIDE is not configured to sweep the filesystem on a regular basis.</t>
  </si>
  <si>
    <t>1.3.2</t>
  </si>
  <si>
    <t>Periodic file checking allows the system administrator to determine on a regular basis if critical files have been changed in an unauthorized fashion.</t>
  </si>
  <si>
    <t>Run the following command:
# crontab -u root -e
Add the following line to the crontab:
0 5 * * * /usr/bin/aide.wrapper --config /etc/aide/aide.conf --check.</t>
  </si>
  <si>
    <t>Configure a cronjob for AIDE that checks filesystem integrity of system files on a regular basis. One method to accomplish the recommendation is to run the following command:
# crontab -u root -e
Add the following line to the crontab:
0 5 * * * /usr/bin/aide.wrapper --config /etc/aide/aide.conf --check.</t>
  </si>
  <si>
    <t>To close this finding, please provide a screenshot showing a cronjob for AIDE is in use with the agency's CAP.</t>
  </si>
  <si>
    <t>DEB09-27</t>
  </si>
  <si>
    <t>Configure permissions on the bootloader config file</t>
  </si>
  <si>
    <t>The grub configuration file contains information on boot settings and passwords for unlocking boot options. The grub configuration is usually `grub.cfg` stored in `/boot/grub`.</t>
  </si>
  <si>
    <t>Run the following command and verify `Uid` and `Gid` are both `0/root` and `Access` does not grant permissions to `group` or `other`:
# stat /boot/grub/grub.cfg
Access: (0600/-rw-------) Uid: ( 0/ root) Gid: ( 0/ root)</t>
  </si>
  <si>
    <t>/etc/grub.conf file only allows read and write access to root.  The file must be less permissive than 600.</t>
  </si>
  <si>
    <t>/etc/grub.conf file does not have correct permissions.</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</si>
  <si>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</si>
  <si>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</si>
  <si>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</si>
  <si>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</si>
  <si>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</si>
  <si>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Run the following commands to set permissions on your grub configuration:
# chown root:root /boot/grub/grub.cfg
# chmod og-rwx /boot/grub/grub.cfg.</t>
  </si>
  <si>
    <t>Configure permissions on the bootloader config file. One method to achieve the recommended state is to execute the following command(s) to set permissions on your grub configuration:
# chown root:root /boot/grub/grub.cfg
# chmod og-rwx /boot/grub/grub.cfg.</t>
  </si>
  <si>
    <t>DEB09-28</t>
  </si>
  <si>
    <t xml:space="preserve">Set the bootloader password </t>
  </si>
  <si>
    <t>Setting the boot loader password will require that anyone rebooting the system must enter a password before being able to set command line boot parameters</t>
  </si>
  <si>
    <t xml:space="preserve">Run the following commands and verify output matches:
# grep "^set superusers" /boot/grub/grub.cfg
set superusers=""
# grep "^password" /boot/grub/grub.cfg
password_pbkdf2  
</t>
  </si>
  <si>
    <t>Boot Loader Password is set.  Output contains the following:
password --md5</t>
  </si>
  <si>
    <t>Boot password has not been configured on the boot loader.</t>
  </si>
  <si>
    <t>1.4.2</t>
  </si>
  <si>
    <t>Requiring a boot password upon execution of the boot loader will prevent an unauthorized user from entering boot parameters or changing the boot partition. This prevents users from weakening security (e.g. turning off SELinux at boot time).</t>
  </si>
  <si>
    <t>Create an encrypted password with `grub-mkpasswd-pbkdf2`:
# grub-mkpasswd-pbkdf2
Enter password: 
Reenter password: 
Your PBKDF2 is 
Add the following into `/etc/grub.d/00_header` or a custom `/etc/grub.d` configuration file:
cat.</t>
  </si>
  <si>
    <t>Set the bootloader password to prevent an unauthorized user from entering boot parameters or changing the boot partition. This prevents users from weakening security (e.g. turning off SELinux at boot time). One method to accomplish the recommendation is to create an encrypted password with `grub-mkpasswd-pbkdf2`:
# grub-mkpasswd-pbkdf2
Enter password: 
Reenter password: 
Your PBKDF2 is 
Add the following into `/etc/grub.d/00_header` or a custom `/etc/grub.d` configuration file:
cat.</t>
  </si>
  <si>
    <t>To close this finding, please provide a screenshot showing bootloader password with the agency's CAP.</t>
  </si>
  <si>
    <t>DEB09-29</t>
  </si>
  <si>
    <t>IA-5</t>
  </si>
  <si>
    <t xml:space="preserve">Authenticator Management </t>
  </si>
  <si>
    <t xml:space="preserve">Require authentication for single user mode </t>
  </si>
  <si>
    <t>Single user mode is used for recovery when the system detects an issue during boot or by manual selection from the bootloader.</t>
  </si>
  <si>
    <t>Perform the following to determine if a password is set for the `root` user:
# grep ^root:[*\!]: /etc/shadow
No results should be returned.</t>
  </si>
  <si>
    <t>The UNIX host should not allow booting to single user mode without authentication.
Output contains the following:
SINGLE=/sbin/sulogin</t>
  </si>
  <si>
    <t>Authentication is not required in single user mode.</t>
  </si>
  <si>
    <t>HPW1</t>
  </si>
  <si>
    <t>HPW1: No password is required to access an FTI system</t>
  </si>
  <si>
    <t>1.4.3</t>
  </si>
  <si>
    <t>Requiring authentication in single user mode prevents an unauthorized user from rebooting the system into single user to gain root privileges without credentials.</t>
  </si>
  <si>
    <t>Run the following command and follow the prompts to set a password for the `root` user:
# passwd root.</t>
  </si>
  <si>
    <t xml:space="preserve">Require authentication for single user mode.  One method to accomplish the recommendation is to run the following command and follow the prompts to set a password for the `root` user:
# passwd root.
</t>
  </si>
  <si>
    <t>To close this finding, please provide a screenshot showing Edited `/usr/lib/systemd/system/rescue.service` and `/usr/lib/systemd/system/emergency.service` and set ExecStart to use `/sbin/sulogin` file settings with the agency's CAP.</t>
  </si>
  <si>
    <t>DEB09-30</t>
  </si>
  <si>
    <t xml:space="preserve">Restrict core dumps </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</si>
  <si>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</si>
  <si>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Run the following commands and verify output matches:
# grep "hard core" /etc/security/limits.conf /etc/security/limits.d/*
* hard core 0
# sysctl fs.suid_dumpable
fs.suid_dumpable = 0
# grep "fs\.suid_dumpable" /etc/sysctl.conf /etc/sysctl.d/*
fs.suid_dumpable = 0</t>
  </si>
  <si>
    <t>Core Dumps are restricted.  Output contains the following:
hard core 0
and/or 
fs.suid_dumpable = 0</t>
  </si>
  <si>
    <t>Core Dumps have not been restricted.</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</si>
  <si>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</si>
  <si>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</si>
  <si>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</si>
  <si>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Add the following line to `/etc/security/limits.conf` or a `/etc/security/limits.d/*` file:
* hard core 0
Set the following parameter in `/etc/sysctl.conf` or a `/etc/sysctl.d/*` file:
fs.suid_dumpable = 0
Run the following command to set the active kernel parameter:
# sysctl -w fs.suid_dumpable=0.</t>
  </si>
  <si>
    <t>Restrict core dumps to prevent users from overriding the soft variable. One method to accomplish the recommendation is to add the following line to `/etc/security/limits.conf` or a `/etc/security/limits.d/*` file:
* hard core 0
Set the following parameter in `/etc/sysctl.conf` or a `/etc/sysctl.d/*` file:
fs.suid_dumpable = 0
Run the following command to set the active kernel parameter:
# sysctl -w fs.suid_dumpable=0.</t>
  </si>
  <si>
    <t>To close this finding, please provide a screenshot showing settings of the `fs.suid_dumpable` variable with the agency's CAP.</t>
  </si>
  <si>
    <t>DEB09-31</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</si>
  <si>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</si>
  <si>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</si>
  <si>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</si>
  <si>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</si>
  <si>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Run the following command and verify your kernel has identified and activated NX/XD protection.
# dmesg | grep NX
NX (Execute Disable) protection: active</t>
  </si>
  <si>
    <t>Virtual memory is randomized. Output contains the following:
NX (Execute Disable) protection: active</t>
  </si>
  <si>
    <t>The ability of the system to help prevent exploitation of buffer overflow vulnerabilities is not enabled.</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</si>
  <si>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</si>
  <si>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</si>
  <si>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</si>
  <si>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command(s):
On 32 bit systems install a kernel with PAE support, no installation is required on 64 bit systems:
If necessary configure your bootloader to load the new kernel and reboot the system.
You may need to enable NX or XD support in your bios.</t>
  </si>
  <si>
    <t>To close this finding, please provide a screenshot of the Enabled XD/NX support settings with the agency's CAP.</t>
  </si>
  <si>
    <t>DEB09-32</t>
  </si>
  <si>
    <t>Enable address space layout randomization (ASLR)</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</si>
  <si>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</si>
  <si>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</si>
  <si>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</si>
  <si>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</si>
  <si>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</si>
  <si>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</si>
  <si>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Set the following parameter in `/etc/sysctl.conf` or a `/etc/sysctl.d/*` file:
kernel.randomize_va_space = 2
Run the following command to set the active kernel parameter:
# sysctl -w kernel.randomize_va_space=2.</t>
  </si>
  <si>
    <t>Enable address space layout randomization (ASLR). One method to accomplish the recommendation is to set the following parameter in `/etc/sysctl.conf` or a `/etc/sysctl.d/*` file:
kernel.randomize_va_space = 2
Run the following command to set the active kernel parameter:
# sysctl -w kernel.randomize_va_space=2.</t>
  </si>
  <si>
    <t>To close this finding, please provide a screenshot showing Enabled address space layout randomization (ASLR) settings with the agency's CAP.</t>
  </si>
  <si>
    <t>DEB09-33</t>
  </si>
  <si>
    <t>Disable prelink</t>
  </si>
  <si>
    <t>`prelink` is a program that modifies ELF shared libraries and ELF dynamically linked binaries in such a way that the time needed for the dynamic linker to perform relocations at startup significantly decreases.</t>
  </si>
  <si>
    <t>Run the following command and verify `prelink` is not installed:
# dpkg -s prelink</t>
  </si>
  <si>
    <t>Verify prelink is not installed:
package prelink is not installed</t>
  </si>
  <si>
    <t>The prelink package has been installed.</t>
  </si>
  <si>
    <t>1.5.4</t>
  </si>
  <si>
    <t>The prelinking feature can interfere with the operation of AIDE, because it changes binaries. Prelinking can also increase the vulnerability of the system if a malicious user is able to compromise a common library such as libc.</t>
  </si>
  <si>
    <t>Run the following command to restore binaries to normal:
# prelink -ua
Run the following command to uninstall `prelink`:
# apt-get remove prelink.</t>
  </si>
  <si>
    <t>Restore binaries to normal and uninstall prelink. One method for implementing the recommended state is to run the following command to restore binaries to normal:
# prelink -ua
Run the following command to uninstall `prelink`:
# apt-get remove prelink.</t>
  </si>
  <si>
    <t>To close this finding, please provide a screenshot of the output provided upon executing the yum remove prelink command with the agency's CAP.</t>
  </si>
  <si>
    <t>DEB09-34</t>
  </si>
  <si>
    <t>AC-8</t>
  </si>
  <si>
    <t>System Use Notification</t>
  </si>
  <si>
    <t xml:space="preserve">Configure the GDM login banner </t>
  </si>
  <si>
    <t>GDM is the GNOME Display Manager which handles graphical login for GNOME based systems.</t>
  </si>
  <si>
    <t>If GDM is installed on the system verify that `/etc/gdm3/greeter.dconf-defaults` file exists and contains the following:
[org/gnome/login-screen]
banner-message-enable=true
banner-message-text=''</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</si>
  <si>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</si>
  <si>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Login Banner is not Publication 1075 compliant.</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</si>
  <si>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</si>
  <si>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</si>
  <si>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</si>
  <si>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</si>
  <si>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</si>
  <si>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Edit or create the file `/etc/gdm3/greeter.dconf-defaults` and add the following:
[org/gnome/login-screen]
banner-message-enable=true
banner-message-text='Authorized uses only. All activity may be monitored and reported.'</t>
  </si>
  <si>
    <t>Configure the GDM login banner per IRS requirements. One method to achieve the recommended state is to edit or create the file `/etc/gdm3/greeter.dconf-defaults` and add the following:
[org/gnome/login-screen]
banner-message-enable=true
banner-message-text='Authorized uses only. All activity may be monitored and reported.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</si>
  <si>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DEB09-35</t>
  </si>
  <si>
    <t>Configure the message of the day</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</si>
  <si>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</si>
  <si>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/etc/motd
Run the following command and verify no results are returned:
# egrep -i '(\\v|\\r|\\m|\\s|Debian)' /etc/motd</t>
  </si>
  <si>
    <t xml:space="preserve">OS information is not being displayed in the system login banners. </t>
  </si>
  <si>
    <t>OS information has not been removed from the Login Warning Banner.</t>
  </si>
  <si>
    <t>HAC14</t>
  </si>
  <si>
    <t>HAC14: Warning banner is insufficient                                                      HAC38: Warning banner does not exist</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</si>
  <si>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</si>
  <si>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</si>
  <si>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"`uname -a`" command once they have logged in.</t>
  </si>
  <si>
    <t>Edit the `/etc/motd` file with the appropriate contents according to your site policy, remove any instances of `\m`, `\r`, `\s`, or `\v.` , or references to the `OS platform`.</t>
  </si>
  <si>
    <t>Configure the message of the day to  inform users who are attempting to login to the system of their legal status regarding the system and must include the name of the organization that owns the system and any monitoring policies that are in place.</t>
  </si>
  <si>
    <t>DEB09-36</t>
  </si>
  <si>
    <t>Configure the local login warning banner.</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</si>
  <si>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</si>
  <si>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/etc/issue
Run the following command and verify no results are returned:
# egrep -i '(\\v|\\r|\\m|\\s|Debian)' /etc/issue</t>
  </si>
  <si>
    <t>1.7.1.2</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</si>
  <si>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</si>
  <si>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`/etc/issue` file with the appropriate contents according to your site policy, remove any instances of `\m` , `\r` , `\s` , or `\v` , or references to the `OS platform`
# echo "Authorized uses only. All activity may be monitored and reported." &gt; /etc/issue.</t>
  </si>
  <si>
    <t>Configure the local login warning banner per IRS requirements. The banner should display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</si>
  <si>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DEB09-37</t>
  </si>
  <si>
    <t>Configure the remote login warning banner</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</si>
  <si>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</si>
  <si>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-i '(\\v|\\r|\\m|\\s|Debian)' /etc/issue.net
</t>
  </si>
  <si>
    <t>1.7.1.3</t>
  </si>
  <si>
    <t>Edit the `/etc/issue.net` file with the appropriate contents according to your site policy, remove any instances of `\m` , `\r` , `\s` , or `\v` :
# echo "Authorized uses only. All activity may be monitored and reported." &gt; /etc/issue.net.</t>
  </si>
  <si>
    <t>Configure the remote login warning banner per IRS requirements. The banner should display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</si>
  <si>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DEB09-38</t>
  </si>
  <si>
    <t>Configure permissions on the /etc/motd file.</t>
  </si>
  <si>
    <t>The contents of the `/etc/motd` file are displayed to users after login and function as a message of the day for authenticated users.</t>
  </si>
  <si>
    <t xml:space="preserve">Run the following command and verify `Uid` and `Gid` are both `0/root` and `Access` is `644`:
# stat /etc/motd
Access: (0644/-rw-r--r--) Uid: ( 0/ root) Gid: ( 0/ root)
</t>
  </si>
  <si>
    <t xml:space="preserve">Permissions for these files is:
/etc/motd
-rw-r--r-- 1 root root </t>
  </si>
  <si>
    <t>Permissions for /etc/motd have no been configured.</t>
  </si>
  <si>
    <t>1.7.1.4</t>
  </si>
  <si>
    <t>If the `/etc/motd` file does not have the correct ownership it could be modified by unauthorized users with incorrect or misleading information.</t>
  </si>
  <si>
    <t>Run the following commands to set permissions on `/etc/motd`:
# chown root:root /etc/motd
# chmod 644 /etc/motd.</t>
  </si>
  <si>
    <t>Configure permissions on the /etc/motd file to prevent it from modification by unauthorized users with incorrect or misleading information. One method to achieve the recommended state is to execute the following command(s) to set permissions on `/etc/motd`:
# chown root:root /etc/motd
# chmod 644 /etc/motd.</t>
  </si>
  <si>
    <t>DEB09-39</t>
  </si>
  <si>
    <t>Configure permissions on the /etc/issue file.</t>
  </si>
  <si>
    <t>The contents of the `/etc/issue` file are displayed to users prior to login for local terminals.</t>
  </si>
  <si>
    <t xml:space="preserve">Run the following command and verify `Uid` and `Gid` are both `0/root` and `Access` is `644`:
# stat /etc/issue
Access: (0644/-rw-r--r--) Uid: ( 0/ root) Gid: ( 0/ root)
</t>
  </si>
  <si>
    <t xml:space="preserve">Permissions for these files is:
 /etc/issue
-rw-r--r-- 1 root root 
</t>
  </si>
  <si>
    <t>Permissions for /etc/issue have no been configured.</t>
  </si>
  <si>
    <t>1.7.1.5</t>
  </si>
  <si>
    <t>If the `/etc/issue` file does not have the correct ownership it could be modified by unauthorized users with incorrect or misleading information.</t>
  </si>
  <si>
    <t>Run the following commands to set permissions on `/etc/issue`:
# chown root:root /etc/issue
# chmod 644 /etc/issue.</t>
  </si>
  <si>
    <t>Configure permissions on the /etc/issue file. One method to accomplish the recommendation is to run  the following command(s) to set permissions on `/etc/issue`:
# chown root:root /etc/issue
# chmod 644 /etc/issue.</t>
  </si>
  <si>
    <t>DEB09-40</t>
  </si>
  <si>
    <t>Configure permissions on the /etc/issue.net file.</t>
  </si>
  <si>
    <t>The contents of the `/etc/issue.net` file are displayed to users prior to login for remote connections from configured services.</t>
  </si>
  <si>
    <t xml:space="preserve">Run the following command and verify `Uid` and `Gid` are both `0/root` and `Access` is `644`:
# stat /etc/issue.net
Access: (0644/-rw-r--r--) Uid: ( 0/ root) Gid: ( 0/ root)
</t>
  </si>
  <si>
    <t xml:space="preserve">Permissions for these files is:
 /etc/issue.net
-rw-r--r-- 1 root root 
</t>
  </si>
  <si>
    <t>Permissions for /etc/issue.net have no been configured.</t>
  </si>
  <si>
    <t>1.7.1.6</t>
  </si>
  <si>
    <t>If the `/etc/issue.net` file does not have the correct ownership it could be modified by unauthorized users with incorrect or misleading information.</t>
  </si>
  <si>
    <t>Run the following commands to set permissions on `/etc/issue.net`:
# chown root:root /etc/issue.net
# chmod 644 /etc/issue.net.</t>
  </si>
  <si>
    <t>Configure permissions on the /etc/issue.net file. One method to achieve the recommended state is to execute the following command(s) to set permissions on `/etc/issue.net`:
# chown root:root /etc/issue.net
# chmod 644 /etc/issue.net.</t>
  </si>
  <si>
    <t>DEB09-41</t>
  </si>
  <si>
    <t>Disable the eXtended InterNET Daemon (`xinetd`).</t>
  </si>
  <si>
    <t>The eXtended InterNET Daemon (`xinetd`) is an open source super daemon that replaced the original `inetd` daemon. The `xinetd` daemon listens for well known services and dispatches the appropriate daemon to properly respond to service requests.</t>
  </si>
  <si>
    <t xml:space="preserve">Run the following command to verify `xinetd` is not installed:
# dpkg -s xinetd
Verify result is:
dpkg-query: package 'xinetd' is not installed and no information is available
Use dpkg --info (= dpkg-deb --info) to examine archive files,
and dpkg --contents (= dpkg-deb --contents) to list their contents.
</t>
  </si>
  <si>
    <t>Verify `xinetd` is not installed.</t>
  </si>
  <si>
    <t>xinetd is installed.</t>
  </si>
  <si>
    <t>HCM10</t>
  </si>
  <si>
    <t>HCM10:  System has unneeded functionality installed</t>
  </si>
  <si>
    <t>2.1</t>
  </si>
  <si>
    <t>2.1.1</t>
  </si>
  <si>
    <t>If there are no `xinetd` services required, it is recommended that the package be removed.</t>
  </si>
  <si>
    <t>Run the following commands to remove `xinetd`:
# apt-get remove xinetd
# apt-get purge xinetd.</t>
  </si>
  <si>
    <t>Disable the eXtended InterNET Daemon (`xinetd`). One method to achieve the recommended state is to execute the following command(s) to remove `xinetd`:
# apt-get remove xinetd
# apt-get purge xinetd</t>
  </si>
  <si>
    <t>To close this finding, please provide a screenshot showing disabled eXtended InterNET Daemon (`xinetd`) services settings with the agency's CAP.</t>
  </si>
  <si>
    <t>DEB09-42</t>
  </si>
  <si>
    <t>Remove openbsd-inetd.</t>
  </si>
  <si>
    <t>The `inetd` daemon listens for well known services and dispatches the appropriate daemon to properly respond to service requests.</t>
  </si>
  <si>
    <t xml:space="preserve">Run the following command and verify `openbsd-inetd` is not installed:
dpkg -s openbsd-inetd
</t>
  </si>
  <si>
    <t>openbsd-inetd has been removed.</t>
  </si>
  <si>
    <t>openbsd-inetd has not been removed.</t>
  </si>
  <si>
    <t>2.1.2</t>
  </si>
  <si>
    <t>If there are no `inetd` services required, it is recommended that the daemon be removed.</t>
  </si>
  <si>
    <t>Run the following command to uninstall `openbsd-inetd`:
apt-get remove openbsd-inetd.</t>
  </si>
  <si>
    <t>Remove openbsd-inetd. One method to accomplish the recommendation is to run the following command to uninstall `openbsd-inetd`:
apt-get remove openbsd-inetd</t>
  </si>
  <si>
    <t>To close this finding, please provide a screenshot showing openbsd-inetd has been removed with the agency's CAP.</t>
  </si>
  <si>
    <t>DEB09-43</t>
  </si>
  <si>
    <t>Disable the X Window system</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</si>
  <si>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</si>
  <si>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Run the following command and verify X Windows System is not installed:
dpkg -l xserver-xorg*</t>
  </si>
  <si>
    <t xml:space="preserve">The X Window system is not installed.  Output returns no results.
</t>
  </si>
  <si>
    <t>The X Windows System is installed which is traditionally used for workstations.</t>
  </si>
  <si>
    <t>2.2</t>
  </si>
  <si>
    <t>2.2.2</t>
  </si>
  <si>
    <t>Unless your organization specifically requires graphical login access via X Windows, remove it to reduce the potential attack surface.</t>
  </si>
  <si>
    <t>Run the following command to remove the X Windows System packages:
apt-get remove xserver-xorg*.</t>
  </si>
  <si>
    <t>Disable the X Window system. One method to accomplish the recommendation is to run the following command to remove the X Windows System packages:
apt-get remove xserver-xorg*</t>
  </si>
  <si>
    <t>To close this finding, please provide a screenshot showing disabled X Window system settings with the agency's CAP.</t>
  </si>
  <si>
    <t>DEB09-44</t>
  </si>
  <si>
    <t xml:space="preserve">Disable the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</si>
  <si>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</si>
  <si>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Run the following command to verify `avahi-daemon` is not enabled:
# systemctl is-enabled avahi-daemon
disabled
Verify result is not "enabled".</t>
  </si>
  <si>
    <t xml:space="preserve">Avahi-daemon is disabled.  Output contains the following:    
disabled
</t>
  </si>
  <si>
    <t>The Avahi daemon service has not been disabled.</t>
  </si>
  <si>
    <t>2.2.3</t>
  </si>
  <si>
    <t>Automatic discovery of network services is not normally required for system functionality. It is recommended to disable the service to reduce the potential attach surface.</t>
  </si>
  <si>
    <t>Run the following command to disable `avahi-daemon`:
# systemctl disable avahi-daemon.</t>
  </si>
  <si>
    <t>Disable the Avahi Server. One method to achieve the recommended state is to execute the following command(s):
# systemctl disable avahi-daemon</t>
  </si>
  <si>
    <t>To close this finding, please provide a screenshot showing disabled Avahi Server services settings with the agency's CAP.</t>
  </si>
  <si>
    <t>DEB09-45</t>
  </si>
  <si>
    <t>Disable the Common Unix Print System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</si>
  <si>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</si>
  <si>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Run the following command to verify `cups` is not enabled:
# systemctl is-enabled cups
disabled
Verify result is not "enabled".</t>
  </si>
  <si>
    <t xml:space="preserve">CUPS is disabled.  Output contains the following:    
disabled
</t>
  </si>
  <si>
    <t>The Common Unix Printing Daemon (CUPS) has not been disabled.</t>
  </si>
  <si>
    <t>2.2.4</t>
  </si>
  <si>
    <t>If the system does not need to print jobs or accept print jobs from other systems, it is recommended that CUPS be disabled to reduce the potential attack surface.</t>
  </si>
  <si>
    <t>Run the following command to disable `cups`:
# systemctl disable cups.</t>
  </si>
  <si>
    <t>Disable the Common Unix Print System (CUPS). One method to achieve the recommended state is to execute the following command(s):
# systemctl disable cups</t>
  </si>
  <si>
    <t>To close this finding, please provide a screenshot showing disabled Common Unix Print System (CUPS) settings with the agency's CAP.</t>
  </si>
  <si>
    <t>DEB09-46</t>
  </si>
  <si>
    <t>Disable the Dynamic Host Configuration Protocol (DHCP) server</t>
  </si>
  <si>
    <t>The Dynamic Host Configuration Protocol (DHCP) is a service that allows machines to be dynamically assigned IP addresses.</t>
  </si>
  <si>
    <t>Run the following commands to verify dhcpd is not enabled:
# systemctl is-enabled isc-dhcp-server
disabled
# systemctl is-enabled isc-dhcp-server6
disabled
Verify both results are not "enabled".</t>
  </si>
  <si>
    <t xml:space="preserve">DHCP is disabled.  Output contains the following:    
disabled
</t>
  </si>
  <si>
    <t xml:space="preserve">The Dynamic Host Configuration Protocol (DHCP) serve has not been disabled. </t>
  </si>
  <si>
    <t>2.2.5</t>
  </si>
  <si>
    <t>Unless a system is specifically set up to act as a DHCP server, it is recommended that this service be disabled to reduce the potential attack surface.</t>
  </si>
  <si>
    <t>Run the following commands to disable dhcpd:
# systemctl disable isc-dhcp-server
# systemctl disable isc-dhcp-server6.</t>
  </si>
  <si>
    <t>Disable the Dynamic Host Configuration Protocol (DHCP). One method to achieve the recommended state is to execute the following command(s):
# systemctl disable isc-dhcp-server
# systemctl disable isc-dhcp-server6</t>
  </si>
  <si>
    <t>To close this finding, please provide a screenshot showing disabled Dynamic Host Configuration Protocol (DHCP) server settings with the agency's CAP.</t>
  </si>
  <si>
    <t>DEB09-47</t>
  </si>
  <si>
    <t>Disable the Lightweight Directory Access Protocol (LDAP) server</t>
  </si>
  <si>
    <t>The Lightweight Directory Access Protocol (LDAP) was introduced as a replacement for NIS/YP. It is a service that provides a method for looking up information from a central database.</t>
  </si>
  <si>
    <t>Run the following command to verify `slapd` is not enabled:
# systemctl is-enabled slapd
disabled
Verify result is not "enabled".</t>
  </si>
  <si>
    <t xml:space="preserve">LDAP is disabled.  Output contains the following:    
disabled
</t>
  </si>
  <si>
    <t>The Lightweight Directory Access Protocol (LDAP) service has not been disabled.</t>
  </si>
  <si>
    <t>2.2.6</t>
  </si>
  <si>
    <t>If the system will not need to act as an LDAP server, it is recommended that the software be disabled to reduce the potential attack surface.</t>
  </si>
  <si>
    <t>Run the following command to disable `slapd`:
# systemctl disable slapd.</t>
  </si>
  <si>
    <t>Disable the Lightweight Directory Access Protocol (LDAP) server. One method to achieve the recommended state is to execute the following command(s):
# systemctl disable slapd</t>
  </si>
  <si>
    <t>To close this finding, please provide a screenshot showing disabled  Lightweight Directory Access Protocol (LDAP) server settings with the agency's CAP.</t>
  </si>
  <si>
    <t>DEB09-48</t>
  </si>
  <si>
    <t>Disable the Network File System (NFS) and RPC.</t>
  </si>
  <si>
    <t>The Network File System (NFS) is one of the first and most widely distributed file systems in the UNIX environment. It provides the ability for systems to mount file systems of other servers through the network.</t>
  </si>
  <si>
    <t>Run the following command to verify `nfs` is not enabled:
# systemctl is-enabled nfs-server
disabled
Verify result is not "enabled".
Run the following command to verify `rpcbind` is not enabled:
# systemctl is-enabled rpcbind
disabled
Verify result is not "enabled".</t>
  </si>
  <si>
    <t xml:space="preserve">NFS and rpcbind is disabled.  Output contains the following:    
disabled
</t>
  </si>
  <si>
    <t>The NFS and RPCBind services have not been disabled.</t>
  </si>
  <si>
    <t>2.2.7</t>
  </si>
  <si>
    <t>If the system does not export NFS shares or act as an NFS client, it is recommended that these services be disabled to reduce remote attack surface.</t>
  </si>
  <si>
    <t>Run the following commands to disable `nfs` and `rpcbind`:
# systemctl disable nfs-server
# systemctl disable rpcbind.</t>
  </si>
  <si>
    <t>Disable the Network File System (NFS) and RPC. One method to achieve the recommended state is to execute the following command(s):
# systemctl disable nfs-server
# systemctl disable rpcbind.</t>
  </si>
  <si>
    <t>To close this finding, please provide a screenshot of the  disabled Network File System (NFS) and RPC settings with the agency's CAP.</t>
  </si>
  <si>
    <t>DEB09-49</t>
  </si>
  <si>
    <t xml:space="preserve">Disable the Domain Name System (DNS) Server </t>
  </si>
  <si>
    <t>The Domain Name System (DNS) is a hierarchical naming system that maps names to IP addresses for computers, services and other resources connected to a network.</t>
  </si>
  <si>
    <t>Run the following command to verify `named` is not enabled:
# systemctl is-enabled bind9
disabled
Verify result is not "enabled".</t>
  </si>
  <si>
    <t xml:space="preserve">DNS named is disabled.  Output contains the following:    
disabled
</t>
  </si>
  <si>
    <t>The Domain Name Service has not been disabled.</t>
  </si>
  <si>
    <t>2.2.8</t>
  </si>
  <si>
    <t>Unless a system is specifically designated to act as a DNS server, it is recommended that the package be deleted to reduce the potential attack surface.</t>
  </si>
  <si>
    <t>Run the following command to disable `named`:
# systemctl disable bind9.</t>
  </si>
  <si>
    <t>Disable the Domain Name System (DNS) Server.  One method to achieve the recommended state is to execute the following command(s):
# systemctl disable bind9.</t>
  </si>
  <si>
    <t>To close this finding, please provide a screenshot showing disabled Domain Name System (DNS) Server settings with the agency's CAP.</t>
  </si>
  <si>
    <t>DEB09-50</t>
  </si>
  <si>
    <t xml:space="preserve">Disable the File Transfer Protocol (FTP) Server </t>
  </si>
  <si>
    <t>The File Transfer Protocol (FTP) provides networked computers with the ability to transfer files.</t>
  </si>
  <si>
    <t>Run the following command to verify `vsftpd` is not enabled:
# systemctl is-enabled vsftpd
disabled
Verify result is not "enabled".</t>
  </si>
  <si>
    <t xml:space="preserve">The VSFTPD FTP service is disabled.  Output contains the following:    
disabled
</t>
  </si>
  <si>
    <t>The VSFTPD FTP service has not been disabled.</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</si>
  <si>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</si>
  <si>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</si>
  <si>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disable vsftpd.</t>
  </si>
  <si>
    <t>Disable the Trivial File Transfer Protocol (TFTP) server. One method to achieve the recommended state is to execute the following command(s):
# systemctl disable vsftpd.</t>
  </si>
  <si>
    <t>To close this finding, please provide a screenshot showing disabled Trivial File Transfer Protocol (TFTP) server services settings with the agency's CAP.</t>
  </si>
  <si>
    <t>DEB09-51</t>
  </si>
  <si>
    <t>Disable the HTTP Proxy Server.</t>
  </si>
  <si>
    <t>HTTP or web servers provide the ability to host web site content.</t>
  </si>
  <si>
    <t>Run the following command to verify `apache2` is not enabled:
# systemctl is-enabled apache2
disabled
Verify result is not "enabled".</t>
  </si>
  <si>
    <t xml:space="preserve">Squid HTTP Proxy service is disabled.  Output contains the following:    
disabled
</t>
  </si>
  <si>
    <t>The Squid HTTP Proxy service has not been disabled.</t>
  </si>
  <si>
    <t>2.2.10</t>
  </si>
  <si>
    <t>Unless there is a need to run the system as a web server, it is recommended that the package be deleted to reduce the potential attack surface.</t>
  </si>
  <si>
    <t>Run the following command to disable `apache2`:
# systemctl disable apache2.</t>
  </si>
  <si>
    <t>Disable the HTTP Proxy Server. One method to achieve the recommended state is to execute the following command(s):
# systemctl disable apache2.</t>
  </si>
  <si>
    <t>To close this finding, please provide a screenshot showing disabled HTTP Proxy Server settings with the agency's CAP.</t>
  </si>
  <si>
    <t>DEB09-52</t>
  </si>
  <si>
    <t>Disable IMAP and POP3</t>
  </si>
  <si>
    <t>`exim` is an open source IMAP and POP3 server for Linux based systems.</t>
  </si>
  <si>
    <t>Run the following command to verify `exim` is not installed:
# dpkg -s exim4
Verify result is:
dpkg-query: package 'exim4' is not installed and no information is available
Use dpkg --info (= dpkg-deb --info) to examine archive files,
and dpkg --contents (= dpkg-deb --contents) to list their contents.</t>
  </si>
  <si>
    <t xml:space="preserve">Dovecot is disabled.  Output contains the following:    
disabled
</t>
  </si>
  <si>
    <t>The Dovecot IMAP and POP3 service has not been disabled.</t>
  </si>
  <si>
    <t>2.2.11</t>
  </si>
  <si>
    <t>Unless POP3 and/or IMAP servers are to be provided by this system, it is recommended that the package be removed to reduce the potential attack surface.</t>
  </si>
  <si>
    <t>Run the following commands to remove `exim`:
# apt-get remove exim4
# apt-get purge exim4.</t>
  </si>
  <si>
    <t>Set the disable IMAP and POP3 to reduce the potential attack surface.  One method to accomplish the recommendation is to run the following commands to remove `exim`:
# apt-get remove exim4
# apt-get purge exim4.</t>
  </si>
  <si>
    <t>To close this finding, please provide a screenshot showing disabled IMAP and POP3 settings with the agency's CAP.</t>
  </si>
  <si>
    <t>DEB09-53</t>
  </si>
  <si>
    <t>Disable Samba</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</si>
  <si>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</si>
  <si>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Run the following command to verify `smbd` is not enabled:
# systemctl is-enabled smbd
disabled
Verify result is not "enabled".</t>
  </si>
  <si>
    <t xml:space="preserve">SMB Samba service is disabled.  Output contains the following:    
disabled
</t>
  </si>
  <si>
    <t>The SMB Samba service has not been disabled.</t>
  </si>
  <si>
    <t>2.2.12</t>
  </si>
  <si>
    <t>If there is no need to mount directories and file systems to Windows systems, then this service can be deleted to reduce the potential attack surface.</t>
  </si>
  <si>
    <t>Run the following command to disable `smbd`:
# systemctl disable smbd.</t>
  </si>
  <si>
    <t>Disable the Samba daemon. One method to achieve the recommended state is to execute the following command(s):
# systemctl disable smbd.</t>
  </si>
  <si>
    <t>To close this finding, please provide a screenshot showing disabled Samba daemon settings with the agency's CAP.</t>
  </si>
  <si>
    <t>DEB09-54</t>
  </si>
  <si>
    <t>Squid is a standard proxy server used in many distributions and environments.</t>
  </si>
  <si>
    <t>Run the following command to verify `squid` is not enabled:
# systemctl is-enabled squid
disabled
Verify result is not "enabled".</t>
  </si>
  <si>
    <t>2.2.13</t>
  </si>
  <si>
    <t>If there is no need for a proxy server, it is recommended that the squid proxy be deleted to reduce the potential attack surface.</t>
  </si>
  <si>
    <t>Run the following command to disable `squid`:
# systemctl disable squid.</t>
  </si>
  <si>
    <t>Disable the HTTP Proxy Server. One method to achieve the recommended state is to execute the following command(s):
# systemctl disable squid.</t>
  </si>
  <si>
    <t>DEB09-55</t>
  </si>
  <si>
    <t>Disable the Simple Network Management Protocol (SNMP) Server</t>
  </si>
  <si>
    <t>The Simple Network Management Protocol (SNMP) server is used to listen for SNMP commands from an SNMP management system, execute the commands or collect the information and then send results back to the requesting system.</t>
  </si>
  <si>
    <t>Run the following command to verify `snmpd` is not enabled:
# systemctl is-enabled snmpd
disabled
Verify result is not "enabled".</t>
  </si>
  <si>
    <t xml:space="preserve">SNMP mail service is disabled.  Output contains the following:    
disabled
</t>
  </si>
  <si>
    <t>The SNMP mail service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</si>
  <si>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</si>
  <si>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</si>
  <si>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Run the following command to disable `snmpd`:
# systemctl disable snmpd.</t>
  </si>
  <si>
    <t>Disable the Simple Network Management Protocol (SNMP) Server. One method to accomplish the recommendation is to run the following command:
# systemctl disable snmpd.</t>
  </si>
  <si>
    <t>To close this finding, please provide a screenshot showing disabled Simple Network Management Protocol (SNMP) Server settings with the agency's CAP.</t>
  </si>
  <si>
    <t>DEB09-56</t>
  </si>
  <si>
    <t>Configure the mail transfer agent for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</si>
  <si>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</si>
  <si>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Run the following command and verify that the MTA is not listening on any non-loopback address ( `127.0.0.1` or `::1` ):
# netstat -an | grep LIST | grep ":25[[:space:]]"
tcp 0 0 127.0.0.1:25 0.0.0.0:* LISTEN</t>
  </si>
  <si>
    <t xml:space="preserve">The mail transfer agent has been configure for local-only mode. 
</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</si>
  <si>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</si>
  <si>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</si>
  <si>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</si>
  <si>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Edit `/etc/postfix/main.cf` and add the following line to the RECEIVING MAIL section. If the line already exists, change it to look like the line below:
inet_interfaces = loopback-only
Restart postfix:
# systemctl restart postfix.</t>
  </si>
  <si>
    <t>Configure the mail transfer agent for local-only mode. One method to achieve the recommended state is to edit `/etc/postfix/main.cf` and add the following line to the RECEIVING MAIL section:
inet_interfaces = loopback-only
Restart postfix:
# systemctl restart postfix.</t>
  </si>
  <si>
    <t>To close this finding, please provide a screenshot showing configured mail transfer agent for local-only mode settings with the agency's CAP.</t>
  </si>
  <si>
    <t>DEB09-57</t>
  </si>
  <si>
    <t xml:space="preserve">Disable the rsync service </t>
  </si>
  <si>
    <t>The `rsyncd` service can be used to synchronize files between systems over network links.</t>
  </si>
  <si>
    <t>Run the following command to verify `rsync` is not enabled:
# systemctl is-enabled rsync
disabled
Verify result is not "enabled".</t>
  </si>
  <si>
    <t xml:space="preserve">Rsync service is disabled.  Output contains the following:    
disabled
</t>
  </si>
  <si>
    <t>The Rsync service has not been disabled.</t>
  </si>
  <si>
    <t>2.2.16</t>
  </si>
  <si>
    <t>The `rsyncd` service presents a security risk as it uses unencrypted protocols for communication.</t>
  </si>
  <si>
    <t>Run the following command to disable `rsync`:
# systemctl disable rsync.</t>
  </si>
  <si>
    <t>Disable the rsync service since `rsyncd` service. One method to achieve the recommended state is to execute the following command(s):
# systemctl disable rsync.</t>
  </si>
  <si>
    <t>To close this finding, please provide a screenshot showing disabled rsync service settings with the agency's CAP.</t>
  </si>
  <si>
    <t>DEB09-58</t>
  </si>
  <si>
    <t>Disable the Network Information Service (NIS) Server</t>
  </si>
  <si>
    <t>The Network Information Service (NIS) (formally known as Yellow Pages) is a client-server directory service protocol for distributing system configuration files. The NIS server is a collection of programs that allow for the distribution of configuration files.</t>
  </si>
  <si>
    <t>Run the following command to verify `nis` is not enabled:
# systemctl is-enabled nis
disabled
Verify result is not "enabled".</t>
  </si>
  <si>
    <t xml:space="preserve">NIS yellow page service is disabled.  Output contains the following:    
disabled
</t>
  </si>
  <si>
    <t>The NIS service has not been disabled.</t>
  </si>
  <si>
    <t>2.2.17</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</si>
  <si>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</si>
  <si>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Run the following command to disable `nis`:
# systemctl disable nis.</t>
  </si>
  <si>
    <t>Disable the Network Information Service (NIS) Serve. One method to achieve the recommended state is to execute the following command(s)`:
# systemctl disable nis.</t>
  </si>
  <si>
    <t>To close this finding, please provide a screenshot showing disabled Network Information Service (NIS) Server settings with the agency's CAP.</t>
  </si>
  <si>
    <t>DEB09-59</t>
  </si>
  <si>
    <t>AU-8</t>
  </si>
  <si>
    <t>Time Stamps</t>
  </si>
  <si>
    <t>Enable time synchronization</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</si>
  <si>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</si>
  <si>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dpkg -s ntp
# dpkg -s chrony
On virtual systems where host based time synchronization is available consult your virtualization software documentation and verify that host based synchronization is in use.</t>
  </si>
  <si>
    <t>NTP is installed.</t>
  </si>
  <si>
    <t>NTP Time services have not been enabled.</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</si>
  <si>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</si>
  <si>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</si>
  <si>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</si>
  <si>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</si>
  <si>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Enable time synchronization 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</si>
  <si>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To close this finding, please provide a screenshot showing NTP  has been installed with the agency's CAP.</t>
  </si>
  <si>
    <t>DEB09-60</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</si>
  <si>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</si>
  <si>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This recommendation only applies if ntp is in use on the system.</t>
  </si>
  <si>
    <t xml:space="preserve">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egrep "^(server|pool)" /etc/ntp.conf
server 
Multiple servers may be configured.
Verify that `ntp` is configured to run as the `ntp` user by running the following command:
# grep "RUNASUSER=ntp" /etc/init.d/ntp
RUNASUSER=ntp
</t>
  </si>
  <si>
    <t>An authoritative (U.S. IRS approved source) time-server is used. Approved sources include the US Naval Observatory NTP servers or the NIST Internet Time Service.</t>
  </si>
  <si>
    <t>Network Time Protocol (NTP) has not been synchronized to an authorities time server.</t>
  </si>
  <si>
    <t>HAU11</t>
  </si>
  <si>
    <t>HAU11:  NTP is not properly implemented</t>
  </si>
  <si>
    <t>2.2.1.2</t>
  </si>
  <si>
    <t>If ntp is in use on the system proper configuration is vital to ensuring time synchronization is working properly.</t>
  </si>
  <si>
    <t>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t>
  </si>
  <si>
    <t xml:space="preserve">Configure the Network Time Protocol (NTP). One method for implementing the recommended state is to 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
</t>
  </si>
  <si>
    <t>DEB09-61</t>
  </si>
  <si>
    <t>Configure chrony</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</si>
  <si>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</si>
  <si>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Run the following command and verify remote server is configured properly:
# egrep "^(server|pool)" /etc/chrony/chrony.conf
server 
Multiple servers may be configured.</t>
  </si>
  <si>
    <t>Chrony is installed</t>
  </si>
  <si>
    <t>Chrony Time services have not been enabled.</t>
  </si>
  <si>
    <t>2.2.1.3</t>
  </si>
  <si>
    <t>If chrony is in use on the system proper configuration is vital to ensuring time synchronization is working properly.
This recommendation only applies if chrony is in use on the system.</t>
  </si>
  <si>
    <t>Add or edit server or pool lines to `/etc/chrony/chrony.conf` as appropriate:
server.</t>
  </si>
  <si>
    <t>Configure chrony since it is vital to ensuring time synchronization is working properly. One method to accomplish the recommendation is to add or edit server or pool lines to `/etc/chrony/chrony.conf` as appropriate:
server.</t>
  </si>
  <si>
    <t>To close this finding, please provide a screenshot showing Chrony has been enabled with the agency's CAP.</t>
  </si>
  <si>
    <t>DEB09-62</t>
  </si>
  <si>
    <t xml:space="preserve">Disable the Network Information Service (NIS) Client. </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</si>
  <si>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</si>
  <si>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Run the following command and verify `nis` is not installed:
dpkg -s nis</t>
  </si>
  <si>
    <t>ypbind has been removed from the system.  Output contains the following: 
package ypbind is not installed</t>
  </si>
  <si>
    <t>ypbind has not been removed from the system.</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</si>
  <si>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</si>
  <si>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</si>
  <si>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</si>
  <si>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Run the following command to uninstall nis:
apt-get remove nis.</t>
  </si>
  <si>
    <t>Disable the Network Information Service (NIS) Client. One method for implementing the recommended state is to run the following command to uninstall nis:
apt-get remove nis.</t>
  </si>
  <si>
    <t>To close this finding, please provide a screenshot of the output provided upon executing the yum remove ypbind command with the agency's CAP.</t>
  </si>
  <si>
    <t>DEB09-63</t>
  </si>
  <si>
    <t xml:space="preserve">Disable the rsh client. </t>
  </si>
  <si>
    <t>The `rsh `package contains the client commands for the rsh services.</t>
  </si>
  <si>
    <t>Run the following commands and verify `rsh` is not installed:
dpkg -s rsh-client
dpkg -s rsh-redone-client</t>
  </si>
  <si>
    <t>RSH has been removed from the system.  Output contains the following: 
package rsh is not installed</t>
  </si>
  <si>
    <t>rsh has not been removed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</si>
  <si>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</si>
  <si>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`rcp `and `rlogin`.</t>
  </si>
  <si>
    <t>Run the following command to uninstall `rsh`:
apt-get remove rsh-client rsh-redone-client.</t>
  </si>
  <si>
    <t>Disable the rsh client. One method for implementing the recommended state is to run the following command to uninstall `rsh`:
apt-get remove rsh-client rsh-redone-client.</t>
  </si>
  <si>
    <t>To close this finding, please provide a screenshot of the output provided from executing the yum remove rsh command with the agency's CAP.</t>
  </si>
  <si>
    <t>DEB09-64</t>
  </si>
  <si>
    <t xml:space="preserve">Disable the talk client. </t>
  </si>
  <si>
    <t>The `talk` software makes it possible for users to send and receive messages across systems through a terminal session. The `talk` client, which allows initialization of talk sessions, is installed by default.</t>
  </si>
  <si>
    <t>Run the following command and verify `talk` is not installed:
dpkg -s talk</t>
  </si>
  <si>
    <t>talk has been removed from the system.  Output contains the following: 
package talk is not installed</t>
  </si>
  <si>
    <t>talk has not been removed from the system.</t>
  </si>
  <si>
    <t>2.3.3</t>
  </si>
  <si>
    <t>The software presents a security risk as it uses unencrypted protocols for communication.</t>
  </si>
  <si>
    <t>Run the following command to uninstall `talk`:
apt-get remove talk.</t>
  </si>
  <si>
    <t>Disable the talk client. One method for implementing the recommended state is to run the following command to uninstall `talk`:
apt-get remove talk.</t>
  </si>
  <si>
    <t>To close this finding, please provide a screenshot of the output provided from executing the yum remove talk command with the agency's CAP.</t>
  </si>
  <si>
    <t>DEB09-65</t>
  </si>
  <si>
    <t xml:space="preserve">Disable the telnet client. </t>
  </si>
  <si>
    <t>The `telnet` package contains the `telnet` client, which allows users to start connections to other systems via the telnet protocol.</t>
  </si>
  <si>
    <t>Run the following command and verify `telnet` is not installed:
# dpkg -s telnet</t>
  </si>
  <si>
    <t>telnet has been removed from the system.  Output contains the following: 
package telnet-server is not installed</t>
  </si>
  <si>
    <t>telnet-server has not been removed from the system.</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</si>
  <si>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</si>
  <si>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</si>
  <si>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Run the following command to uninstall `telnet`:
# apt-get remove telnet.</t>
  </si>
  <si>
    <t>Disable the telnet client. One method for implementing the recommended state is to run the following command to uninstall `telnet`:
# apt-get remove telnet.</t>
  </si>
  <si>
    <t>To close this finding, please provide a screenshot of the output provided from executing the yum remove telnet command the agency's CAP.</t>
  </si>
  <si>
    <t>DEB09-66</t>
  </si>
  <si>
    <t>Disable the Lightweight Directory Access Protocol (LDAP) client.</t>
  </si>
  <si>
    <t>Run the following command and verify `ldap-utils` is not installed:
# dpkg -s ldap-utils</t>
  </si>
  <si>
    <t>telnet-server has been removed from the system.  Output contains the following: 
package telnet is not installed</t>
  </si>
  <si>
    <t xml:space="preserve">The Lightweight Directory Access Protocol (LDAP) is not disabled. </t>
  </si>
  <si>
    <t>2.3.5</t>
  </si>
  <si>
    <t>If the system will not need to act as an LDAP client, it is recommended that the software be removed to reduce the potential attack surface.</t>
  </si>
  <si>
    <t>Uninstall `ldap-utils` using the appropriate package manager or manual installation:
# apt-get remove ldap-utils.</t>
  </si>
  <si>
    <t xml:space="preserve">Disable the Lightweight Directory Access Protocol (LDAP) client. One method for implementing the recommended state is to uninstall `ldap-utils` using the appropriate package manager or manual installation:
# apt-get remove ldap-utils.
</t>
  </si>
  <si>
    <t>To close this finding, please provide a screenshot of output provided from executing the yum remove openldap-clients command the agency's CAP.</t>
  </si>
  <si>
    <t>DEB09-67</t>
  </si>
  <si>
    <t>AC-18</t>
  </si>
  <si>
    <t>Wireless Access</t>
  </si>
  <si>
    <t>Disable the use of wireless interfaces.</t>
  </si>
  <si>
    <t>Wireless networking is used when wired networks are unavailable. Debian contains a wireless tool kit to allow system administrators to configure and use wireless networks.</t>
  </si>
  <si>
    <t>Run the following command to determine wireless interfaces on the system:
# iwconfig
Run the following command and verify wireless interfaces are active:
# ip link show up</t>
  </si>
  <si>
    <t xml:space="preserve">Wireless Interfaces are deactivated.  If any interfaces using wireless are active then this is a finding.    </t>
  </si>
  <si>
    <t>Wireless Interfaces have not been deactivated.</t>
  </si>
  <si>
    <t>3</t>
  </si>
  <si>
    <t>3.6</t>
  </si>
  <si>
    <t>If wireless is not to be used, wireless devices can be disabled to reduce the potential attack surface.</t>
  </si>
  <si>
    <t>Run the following command to disable any wireless interfaces:
# ip link set  down
Disable any wireless interfaces in your network configuration.</t>
  </si>
  <si>
    <t>Disable the use of wireless interfaces. One method to achieve the recommended state is to execute the following command(s):
# ip link set  down
Disable any wireless interfaces in your network configuration.</t>
  </si>
  <si>
    <t>To close this finding, please provide a screenshot of the output provided from executing the ip link set down command the agency's CAP.</t>
  </si>
  <si>
    <t>DEB09-68</t>
  </si>
  <si>
    <t>SC-7</t>
  </si>
  <si>
    <t>Boundary Protection</t>
  </si>
  <si>
    <t xml:space="preserve">Disable the use of IP forwarding. </t>
  </si>
  <si>
    <t>The `net.ipv4.ip_forward` and `net.ipv6.conf.all.forwarding` flags are used to tell the system whether it can forward packets or not.</t>
  </si>
  <si>
    <t>Run the following command and verify output matches:
# sysctl net.ipv4.ip_forward
net.ipv4.ip_forward = 0
# grep "net\.ipv4\.ip_forward" /etc/sysctl.conf /etc/sysctl.d/*
net.ipv4.ip_forward = 0
# sysctl net.ipv6.conf.all.forwarding
net.ipv6.conf.all.forwarding = 0
# grep "net\.ipv6\.conf\.all\.forwarding" /etc/sysctl.conf /etc/sysctl.d/*
net.ipv6.conf.all.forwarding = 0</t>
  </si>
  <si>
    <t xml:space="preserve">IP Forwarding is disabled.  The net.ipv4.ip_forward flag is set to 0.  
Output contains the following:   
net.ipv4.ip_forward = 0 
</t>
  </si>
  <si>
    <t>IP Forwarding has not been disabled.</t>
  </si>
  <si>
    <t>3.1</t>
  </si>
  <si>
    <t>3.1.1</t>
  </si>
  <si>
    <t>Setting the flags to 0 ensures that a system with multiple interfaces (for example, a hard proxy), will never be able to forward packets, and therefore, never serve as a router.</t>
  </si>
  <si>
    <t>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t>
  </si>
  <si>
    <t xml:space="preserve">Disable the use of IP forwarding. One method for implementing the recommended state is to 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
</t>
  </si>
  <si>
    <t>To close this finding, please provide a screenshot of the IP forwarding parameters in /etc/sysctl.conf or a /etc/sysctl.d/* file with the agency's CAP.</t>
  </si>
  <si>
    <t>DEB09-69</t>
  </si>
  <si>
    <t xml:space="preserve">Disable packet redirect sending. </t>
  </si>
  <si>
    <t>ICMP Redirects are used to send routing information to other hosts. As a host itself does not act as a router (in a host only configuration), there is no need to send redirects.</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</si>
  <si>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</si>
  <si>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Send Packet Redirects is disabled.  net.ipv4.conf.all.send_redirects and net.ipv4.conf.default.send_redirects parameters is set to 0 in /etc/sysctl.conf. 
Output contains the following:     
net.ipv4.conf.all.send_redirects = 0
net.ipv4.conf.default.send_redirects = 0</t>
  </si>
  <si>
    <t>Send Packet Redirects have not been disabled.</t>
  </si>
  <si>
    <t>3.1.2</t>
  </si>
  <si>
    <t>An attacker could use a compromised host to send invalid ICMP redirects to other router devices in an attempt to corrupt routing and have users access a system set up by the attacker as opposed to a valid system.</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</si>
  <si>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</si>
  <si>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accomplish the recommendation is to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</si>
  <si>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packet redirect sending has been disabled with the agency's CAP.</t>
  </si>
  <si>
    <t>DEB09-70</t>
  </si>
  <si>
    <t xml:space="preserve">Do not accept source routed packets. </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</si>
  <si>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</si>
  <si>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</si>
  <si>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</si>
  <si>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</si>
  <si>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</si>
  <si>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</si>
  <si>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</si>
  <si>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</si>
  <si>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Prevent source routed packets from being accepted by disabling them. One method for implementing the recommended state is to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</si>
  <si>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of the IPV4 accepted_source_route settings or a copy of the /etc/sysctl.conf or /etc/sysctl.d file with the agency's CAP.</t>
  </si>
  <si>
    <t>DEB09-71</t>
  </si>
  <si>
    <t xml:space="preserve">Reject ICMP redirect messages. </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</si>
  <si>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</si>
  <si>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</si>
  <si>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</si>
  <si>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</si>
  <si>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</si>
  <si>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your system packets to be captured.</t>
  </si>
  <si>
    <t xml:space="preserve">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
</t>
  </si>
  <si>
    <t>Configure the system to reject ICMP redirect messages. One method for implementing the recommended state is to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</si>
  <si>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of the tcp_wrappers have been set with the agency's CAP.</t>
  </si>
  <si>
    <t>DEB09-72</t>
  </si>
  <si>
    <t xml:space="preserve">Reject secure ICMP redirect messages. </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</si>
  <si>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</si>
  <si>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</si>
  <si>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ICMP Redirect Acceptance is disabled.   net.ipv4.conf.all.secure_redirects and net.ipv4.conf.default.secure_redirects parameters is set to 0 in /etc/sysctl.conf.
Output contains the following:    
net.ipv4.conf.all.secure_redirects = 0
net.ipv4.conf.default.secure_redirects = 0</t>
  </si>
  <si>
    <t>ICMP secure redirect messages are not being rejected.</t>
  </si>
  <si>
    <t>3.2.3</t>
  </si>
  <si>
    <t>It is still possible for even known gateways to be compromised. Setting `net.ipv4.conf.all.secure_redirects` to 0 protects the system from routing table updates by possibly compromised known gateways.</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</si>
  <si>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</si>
  <si>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Configure the system to reject secure ICMP redirect messages. One method for implementing the recommended state is to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</si>
  <si>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To close this finding, please provide a screenshot of the "net.ipv4.conf.all.accept_redirects = 0" rejecting ICMP redirect messages settings with the agency's CAP.</t>
  </si>
  <si>
    <t>DEB09-73</t>
  </si>
  <si>
    <t xml:space="preserve">Audit Generation </t>
  </si>
  <si>
    <t>Log suspicious packets.</t>
  </si>
  <si>
    <t>When enabled, this feature logs packets with un-routable source addresses to the kernel log.</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</si>
  <si>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</si>
  <si>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 and retained for 7 years.   
Output should contain something similar to the following:
net.ipv4.conf.all.log_martians = 1
net.ipv4.conf.default.log_martians = 1</t>
  </si>
  <si>
    <t>Logging is not being performed on the system.</t>
  </si>
  <si>
    <t>3.2.4</t>
  </si>
  <si>
    <t>Enabling this feature and logging these packets allows an administrator to investigate the possibility that an attacker is sending spoofed packets to their system.</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</si>
  <si>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</si>
  <si>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log suspicious packets. One method for implementing the recommended state is to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</si>
  <si>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of the IPV4 martians settings or a copy of the /etc/sysctl.conf or /etc/sysctl.d/* file with the agency's CAP.</t>
  </si>
  <si>
    <t>DEB09-74</t>
  </si>
  <si>
    <t xml:space="preserve">Ignore broadcast ICMP requests. </t>
  </si>
  <si>
    <t>Setting `net.ipv4.icmp_echo_ignore_broadcasts` to 1 will cause the system to ignore all ICMP echo and timestamp requests to broadcast and multicast addresses.</t>
  </si>
  <si>
    <t>Run the following commands and verify output matches:
# sysctl net.ipv4.icmp_echo_ignore_broadcasts
net.ipv4.icmp_echo_ignore_broadcasts = 1
# grep "net\.ipv4\.icmp_echo_ignore_broadcasts" /etc/sysctl.conf /etc/sysctl.d/*
net.ipv4.icmp_echo_ignore_broadcasts = 1</t>
  </si>
  <si>
    <t>Ignore Broadcast Requests is enabled.  net.ipv4.icmp_echo_ignore_broadcasts parameter is set to 1 in /etc/sysctl.conf.  
Output should contain something similar to the following:
net.ipv4.icmp_echo_ignore_broadcasts = 1</t>
  </si>
  <si>
    <t>Ignore Broadcast Requests has not been enabled.</t>
  </si>
  <si>
    <t>3.2.5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</si>
  <si>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</si>
  <si>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parameters in `/etc/sysctl.conf` or a `/etc/sysctl.d/*` file:
net.ipv4.icmp_echo_ignore_broadcasts = 1
Run the following commands to set the active kernel parameters:
# sysctl -w net.ipv4.icmp_echo_ignore_broadcasts=1
# sysctl -w net.ipv4.route.flush=1.</t>
  </si>
  <si>
    <t>Configure the system to ignore broadcast ICMP requests. One method for implementing the recommended state is to set the following parameters in `/etc/sysctl.conf` or a `/etc/sysctl.d/*` file:
net.ipv4.icmp_echo_ignore_broadcasts = 1
Run the following command(s) to set the active kernel parameters:
# sysctl -w net.ipv4.icmp_echo_ignore_broadcasts=1
# sysctl -w net.ipv4.route.flush=1.</t>
  </si>
  <si>
    <t>To close this finding, please provide a screenshot of the /etc/hosts.allow settings with the agency's CAP.</t>
  </si>
  <si>
    <t>DEB09-75</t>
  </si>
  <si>
    <t>Ignore bogus ICMP responses.</t>
  </si>
  <si>
    <t>Setting `icmp_ignore_bogus_error_responses` 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</si>
  <si>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"net.ipv4.icmp_ignore_bogus_error_responses" /etc/sysctl.conf /etc/sysctl.d/*
net.ipv4.icmp_ignore_bogus_error_responses = 1</t>
  </si>
  <si>
    <t>Ignore Bogus ICMP responses is enabled.  net.ipv4.icmp_ignore_bogus_error_responses parameter is set to 1 in /etc/sysctl.conf.  
Output should contain something similar to the following:
net.ipv4.icmp_ignore_bogus_error_responses = 1</t>
  </si>
  <si>
    <t>Ignore bogus ICMP Requests has not been enabled.</t>
  </si>
  <si>
    <t>3.2.6</t>
  </si>
  <si>
    <t>Some routers (and some attackers) will send responses that violate RFC-1122 and attempt to fill up a log file system with many useless error messages.</t>
  </si>
  <si>
    <t>Set the following parameter in `/etc/sysctl.conf` or a `/etc/sysctl.d/*` file:
net.ipv4.icmp_ignore_bogus_error_responses = 1
Run the following commands to set the active kernel parameters:
# sysctl -w net.ipv4.icmp_ignore_bogus_error_responses=1
# sysctl -w net.ipv4.route.flush=1.</t>
  </si>
  <si>
    <t>Configure the system to ignore bogus ICMP responses. One method for implementing the recommended state is to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</si>
  <si>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a screenshot of the ignore_bogus_response settings with the agency's CAP.</t>
  </si>
  <si>
    <t>DEB09-76</t>
  </si>
  <si>
    <t xml:space="preserve">Enable Reverse Path Filtering. </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</si>
  <si>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</si>
  <si>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t>
  </si>
  <si>
    <t>Reverse Path Filtering is enabled.  net.ipv4.conf.all.rp_filter parameter is set to 1 in /etc/sysctl.conf.  
Output should contain something similar to the following:
net.ipv4.conf.all.rp_filter = 1</t>
  </si>
  <si>
    <t>Reverse Path Filtering has not been enabled.</t>
  </si>
  <si>
    <t>3.2.7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</si>
  <si>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</si>
  <si>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</si>
  <si>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for implementing the recommended state is to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</si>
  <si>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reverse path filter settings with the agency's CAP.</t>
  </si>
  <si>
    <t>DEB09-77</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</si>
  <si>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</si>
  <si>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</si>
  <si>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"net\.ipv4\.tcp_syncookies" /etc/sysctl.conf /etc/sysctl.d/*
net.ipv4.tcp_syncookies = 1</t>
  </si>
  <si>
    <t>TCP SYN Cookies is enabled.  net.ipv4.tcp_syncookies parameter is set to 1 in /etc/sysctl.conf.   
Output should contain something similar to the following:
net.ipv4.tcp_syncookies = 1</t>
  </si>
  <si>
    <t>TCP SYN Cookies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</si>
  <si>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</si>
  <si>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</si>
  <si>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Enable TCP SYN Cookies. One method for implementing the recommended state is to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</si>
  <si>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tcp_syncookies settings with the agency's CAP.</t>
  </si>
  <si>
    <t>DEB09-78</t>
  </si>
  <si>
    <t xml:space="preserve">Reject IPv6 router advertisements. </t>
  </si>
  <si>
    <t>This setting disables the system's ability to accept IPv6 router advertisements.</t>
  </si>
  <si>
    <t>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t>
  </si>
  <si>
    <t>IPv6 Router Advertisements are disabled.   
Output should contain something similar to the following:
net.ipv6.conf.all.accept_ra = 0
net.ipv6.conf.default.accept_ra = 0</t>
  </si>
  <si>
    <t>IPv6 Router Advertisements have not been disabled.</t>
  </si>
  <si>
    <t>3.2.9</t>
  </si>
  <si>
    <t>It is recommended that systems not accept router advertisements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</si>
  <si>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</si>
  <si>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Configure the system to reject IPv6 router advertisements. One method for implementing the recommended state is to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</si>
  <si>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a screenshot of the IPV6 router advertisement settings with the agency's CAP.</t>
  </si>
  <si>
    <t>DEB09-79</t>
  </si>
  <si>
    <t xml:space="preserve">Install TCP Wrappers. </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</si>
  <si>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</si>
  <si>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 Wrappers is installed:
dpkg -s tcpd
</t>
  </si>
  <si>
    <t xml:space="preserve">TCP Wrappers are enabled. 
Output contains the following:
tcp_wrappers
</t>
  </si>
  <si>
    <t>TCP Wrappers have not been enabled.</t>
  </si>
  <si>
    <t>3.3</t>
  </si>
  <si>
    <t>3.3.1</t>
  </si>
  <si>
    <t>TCP Wrappers provide a good simple access list mechanism to services that may not have that support built in. It is recommended that all services that can support TCP Wrappers, use it.</t>
  </si>
  <si>
    <t>Run the following command to install TCP Wrappers:
apt-get install tcpd.</t>
  </si>
  <si>
    <t>Install TCP Wrappers. One method for implementing the recommended state is to run the following commands:
apt-get install tcpd.</t>
  </si>
  <si>
    <t>To close this finding, please provide a screenshot of the output provided upon executing the yum install tcp_wrappers command with the agency's CAP.</t>
  </si>
  <si>
    <t>DEB09-80</t>
  </si>
  <si>
    <t>Configure permissions on the /etc/hosts.allow file.</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</si>
  <si>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</si>
  <si>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</si>
  <si>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Permission on /etc/hosts.allow is not more permissive than 644.</t>
  </si>
  <si>
    <t>Permissions are excessive on /etc/hosts.allow.</t>
  </si>
  <si>
    <t>3.3.2</t>
  </si>
  <si>
    <t>The `/etc/hosts.allow` file supports access control by IP and helps ensure that only authorized systems can connect to the system.</t>
  </si>
  <si>
    <t>Run the following command to create `/etc/hosts.allow`:
# echo "ALL: /, /, ..." &gt;/etc/hosts.allow
where each `/` combination (for example, "192.168.1.0/255.255.255.0") represents one network block in use by your organization that requires access to this system.</t>
  </si>
  <si>
    <t>Configure permissions on the /etc/hosts.allow file. One method for implementing the recommended state is to run the following command to commands:
# echo "ALL: /, /, ..." &gt;/etc/hosts.allow
where each `/` combination (for example, "192.168.1.0/255.255.255.0") represents one network block in use by your organization that requires access to this system.</t>
  </si>
  <si>
    <t>To close this finding, please provide a screenshot of the /etc/hosts.allow permission and ownership settings with the agency's CAP.</t>
  </si>
  <si>
    <t>DEB09-81</t>
  </si>
  <si>
    <t>Configure the /etc/hosts.deny file.</t>
  </si>
  <si>
    <t>The `/etc/hosts.deny` file specifies which IP addresses are **not** permitted to connect to the host. It is intended to be used in conjunction with the `/etc/hosts.allow` file.</t>
  </si>
  <si>
    <t>Run the following command and verify the contents of the `/etc/hosts.deny` file:
# cat /etc/hosts.deny
ALL: ALL</t>
  </si>
  <si>
    <t>The access control program is configured to deny all systems besides those listed in the /etc/hosts.allow file.</t>
  </si>
  <si>
    <t>The /etc/hosts.deny has not been configured appropriately.</t>
  </si>
  <si>
    <t>3.3.3</t>
  </si>
  <si>
    <t>The `/etc/hosts.deny` file serves as a failsafe so that any host not specified in `/etc/hosts.allow` is denied access to the system.</t>
  </si>
  <si>
    <t>Run the following command to create `/etc/hosts.deny`:
# echo "ALL: ALL" &gt;&gt; /etc/hosts.deny.</t>
  </si>
  <si>
    <t xml:space="preserve">Configure the /etc/hosts.deny file. One method for implementing the recommended state is to run the following commands:
# echo "ALL: ALL" &gt;&gt; /etc/hosts.deny.
</t>
  </si>
  <si>
    <t>To close this finding, please provide a screenshot of the /etc/hosts.deny blacklist settings with the agency's CAP.</t>
  </si>
  <si>
    <t>DEB09-82</t>
  </si>
  <si>
    <t>Configure the /etc/host.allow file.</t>
  </si>
  <si>
    <t>The `/etc/hosts.allow` file contains networking information that is used by many applications and therefore must be readable for these applications to operate.</t>
  </si>
  <si>
    <t xml:space="preserve">Run the following command and verify `Uid` and `Gid` are both `0/root` and `Access` is `644`:
# stat /etc/hosts.allow
Access: (0644/-rw-r--r--) Uid: ( 0/ root) Gid: ( 0/ root)
</t>
  </si>
  <si>
    <t>The access control program is configured to grant system access to specific hosts.</t>
  </si>
  <si>
    <t>/etc/hosts.allow has not been configured appropriately.</t>
  </si>
  <si>
    <t>3.3.4</t>
  </si>
  <si>
    <t>It is critical to ensure that the `/etc/hosts.allow` file is protected from unauthorized write access. Although it is protected by default, the file permissions could be changed either inadvertently or through malicious actions.</t>
  </si>
  <si>
    <t>Run the following commands to set permissions on `/etc/hosts.allow`:
# chown root:root /etc/hosts.allow
# chmod 644 /etc/hosts.allow.</t>
  </si>
  <si>
    <t>Configure the /etc/host.allow file to allow only authorized systems to connect to the system. One method for implementing the recommended state is to run the following commands:
# chown root:root /etc/hosts.allow
# chmod 644 /etc/hosts.allow.</t>
  </si>
  <si>
    <t>To close this finding, please provide a screenshot of the /etc/hosts.allow whitelist settings with the agency's CAP.</t>
  </si>
  <si>
    <t>DEB09-83</t>
  </si>
  <si>
    <t>Configure the 644 permission on the /etc/host.deny file.</t>
  </si>
  <si>
    <t>The `/etc/hosts.deny` file contains network information that is used by many system applications and therefore must be readable for these applications to operate.</t>
  </si>
  <si>
    <t xml:space="preserve">Run the following command and verify `Uid` and `Gid` are both `0/root` and `Access` is `644` :
# stat /etc/hosts.deny
Access: (0644/-rw-r--r--) Uid: ( 0/ root) Gid: ( 0/ root)
</t>
  </si>
  <si>
    <t>Permission on /etc/hosts.deny is not more permissive than 644.</t>
  </si>
  <si>
    <t>Permissions are excessive on /etc/hosts.deny.</t>
  </si>
  <si>
    <t>3.3.5</t>
  </si>
  <si>
    <t>It is critical to ensure that the `/etc/hosts.deny` file is protected from unauthorized write access. Although it is protected by default, the file permissions could be changed either inadvertently or through malicious actions.</t>
  </si>
  <si>
    <t>Run the following commands to set permissions on `/etc/hosts.deny` :
# chown root:root /etc/hosts.deny
# chmod 644 /etc/hosts.deny.</t>
  </si>
  <si>
    <t xml:space="preserve">Configure the 644 permission on the /etc/host.deny file.  One method for implementing the recommended state is to run the following commands:
# chown root:root /etc/hosts.deny
# chmod 644 /etc/hosts.deny.
</t>
  </si>
  <si>
    <t>To close this finding, please provide a screenshot of the /etc/hosts.deny permissions  and ownership settings with the agency's CAP.</t>
  </si>
  <si>
    <t>DEB09-84</t>
  </si>
  <si>
    <t>Disable the Datagram Congestion Control Protocol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</si>
  <si>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</si>
  <si>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Run the following commands and verify the output is as indicated:
# modprobe -n -v dccp
install /bin/true
# lsmod | grep dccp</t>
  </si>
  <si>
    <t xml:space="preserve">DCCP is disabled.  
Output contains the following:
# modprobe -n -v dccp
install /bin/true
# lsmod | grep dccp
&lt;No output&gt;
</t>
  </si>
  <si>
    <t>Datagram Congestion Control Protocol (DCCP) has not been disabled.</t>
  </si>
  <si>
    <t>3.4</t>
  </si>
  <si>
    <t>3.4.1</t>
  </si>
  <si>
    <t>If the protocol is not required, it is recommended that the drivers not be installed to reduce the potential attack surface.</t>
  </si>
  <si>
    <t xml:space="preserve">Edit or create a file in the `/etc/modprobe.d/` directory ending in .conf
Example: `vim /etc/modprobe.d/dccp.conf`
and add the following line:
install dccp /bin/true.
</t>
  </si>
  <si>
    <t xml:space="preserve">Disable the Datagram Congestion Control Protocol (DCCP). One method for implementing the recommended state is to edit or create a file in the `/etc/modprobe.d/` directory ending in .conf
Example: `vim /etc/modprobe.d/dccp.conf`
and add the following line:
install dccp /bin/true.
</t>
  </si>
  <si>
    <t>To close this finding, please provide a screenshot of the dccp settings in the /etc/modprobe.d/CIS.conf' files with the agency's CAP.</t>
  </si>
  <si>
    <t>DEB09-85</t>
  </si>
  <si>
    <t>Disable the Stream Control Transmission Protocol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</si>
  <si>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</si>
  <si>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</si>
  <si>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SCTP is disabled.  
Output contains the following:
# modprobe -n -v sctp
install /bin/true
# lsmod | grep sctp
&lt;No output&gt;</t>
  </si>
  <si>
    <t>Stream Control Transmission Protocol (SCTP) has not been disabled.</t>
  </si>
  <si>
    <t>3.4.2</t>
  </si>
  <si>
    <t>If the protocol is not being used, it is recommended that kernel module not be loaded, disabling the service to reduce the potential attack surface.</t>
  </si>
  <si>
    <t xml:space="preserve">Edit or create a file in the `/etc/modprobe.d/` directory ending in .conf
Example: vim /etc/modpobe.d/sctp.conf
and add the following line:
install sctp /bin/true.
</t>
  </si>
  <si>
    <t>Disable the Stream Control Transmission Protocol (SCTP). One method for implementing the recommended state is to edit or create a file in the `/etc/modprobe.d/` directory ending in .conf
Example: vim /etc/modpobe.d/sctp.conf
and add the following line:
install sctp /bin/true.</t>
  </si>
  <si>
    <t>To close this finding, please provide a screenshot of the sctp settings in the /etc/modprobe.d/CIS.conf' file with the agency's CAP.</t>
  </si>
  <si>
    <t>DEB09-86</t>
  </si>
  <si>
    <t xml:space="preserve">Disable the Reliable Datagram Sockets (RDS) protocol. </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</si>
  <si>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</si>
  <si>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</si>
  <si>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RDS is disabled.  
Output contains the following:
# modprobe -n -v rds
install /bin/true
# lsmod | grep rds
&lt;No output&gt;</t>
  </si>
  <si>
    <t>Reliable Datagram Sockets (RDS) protocol has not been disabled.</t>
  </si>
  <si>
    <t>3.4.3</t>
  </si>
  <si>
    <t xml:space="preserve">Edit or create a file in the `/etc/modprobe.d/` directory ending in .conf 
Example: `vim /et/modprobe.d/rds.conf`
and add the following line:
install rds /bin/true.
</t>
  </si>
  <si>
    <t>Disable the Reliable Datagram Sockets (RDS) protocol. One method for implementing the recommended state is to edit or create a file in the `/etc/modprobe.d/` directory ending in .conf 
Example: `vim /et/modprobe.d/rds.conf`
and add the following line:
install rds /bin/true.</t>
  </si>
  <si>
    <t>To close this finding, please provide a screenshot of the /etc/modprobe.d/CIS.conf' file settings with the agency's CAP.</t>
  </si>
  <si>
    <t>DEB09-87</t>
  </si>
  <si>
    <t>Disable the Transparent Inter-Process Communication (TIPC) protocol.</t>
  </si>
  <si>
    <t>The Transparent Inter-Process Communication (TIPC) protocol is designed to provide communication between cluster nodes.</t>
  </si>
  <si>
    <t xml:space="preserve">Run the following commands and verify the output is as indicated:
# modprobe -n -v tipc
install /bin/true
# lsmod | grep tipc
</t>
  </si>
  <si>
    <t>TIPC is disabled.  
Output contains the following:
# modprobe -n -v tipc
install /bin/true
# lsmod | grep tipc
&lt;No output&gt;</t>
  </si>
  <si>
    <t>Transparent Inter-Process Communication (TIPC) protocol has not been disabled.</t>
  </si>
  <si>
    <t>3.4.4</t>
  </si>
  <si>
    <t xml:space="preserve">Edit or create a file in the `/etc/modprobe.d/` directory ending in .conf 
Example: `vim /tc/modprobe.d/tipc.conf`
and add the following line:
install tipc /bin/true.
</t>
  </si>
  <si>
    <t xml:space="preserve">Disable the Transparent Inter-Process Communication (TIPC) protocol. One method for implementing the recommended state is to edit or create a file in the `/etc/modprobe.d/` directory ending in .conf 
Example: `vim /tc/modprobe.d/tipc.conf`
and add the following line:
install tipc /bin/true.
</t>
  </si>
  <si>
    <t>To close this finding, please provide a screenshot of the tipc settings in the /etc/modprobe.d/CIS.conf' file with the agency's CAP.</t>
  </si>
  <si>
    <t>DEB09-88</t>
  </si>
  <si>
    <t xml:space="preserve">Install IPtables. </t>
  </si>
  <si>
    <t>`iptables` allows configuration of the IPv4 tables in the Linux kernel and the rules stored within them. Most firewall configuration utilities operate as a front end to `iptables`.</t>
  </si>
  <si>
    <t>Run the following command and verify iptables is installed:
# dpkg -s iptables</t>
  </si>
  <si>
    <t>IPtables is installed
Output contains the following:
iptables-_&lt;version&gt;_</t>
  </si>
  <si>
    <t>IPtables has not been enabled.</t>
  </si>
  <si>
    <t>3.5</t>
  </si>
  <si>
    <t>3.5.3</t>
  </si>
  <si>
    <t>iptables is required for firewall management and configuration.</t>
  </si>
  <si>
    <t>Run the following command to install `iptables`:
# apt-get install iptables.</t>
  </si>
  <si>
    <t>Install IPtables. One method for implementing the recommended state is to run the following commands:
# apt-get install iptables.</t>
  </si>
  <si>
    <t>To close this finding, please provide a screenshot of the output produced from executing the yum install iptables command with the agency's CAP.</t>
  </si>
  <si>
    <t>DEB09-89</t>
  </si>
  <si>
    <t xml:space="preserve">Configure the default deny firewall policy. </t>
  </si>
  <si>
    <t>A default deny all policy on connections ensures that any unconfigured network usage will be rejected.</t>
  </si>
  <si>
    <t>Run the following command and verify that the policy for the `INPUT` , `OUTPUT` , and `FORWARD` chains is `DROP` or `REJECT` :
# iptables -L
Chain INPUT (policy DROP)
Chain FORWARD (policy DROP)
Chain OUTPUT (policy DROP)</t>
  </si>
  <si>
    <t>The default deny policy exists. Allow access rules are added as needed.
Chain INPUT (policy DROP)
Chain FORWARD (policy DROP)
Chain OUTPUT (policy DROP)</t>
  </si>
  <si>
    <t>IPTables is not configured with a default deny policy.</t>
  </si>
  <si>
    <t>3.5.1</t>
  </si>
  <si>
    <t>3.5.1.1</t>
  </si>
  <si>
    <t>With a default accept policy the firewall will accept any packet that is not configured to be denied. It is easier to white list acceptable usage than to black list unacceptable usage.</t>
  </si>
  <si>
    <t>Run the following commands to implement a default DROP policy:
# iptables -P INPUT DROP
# iptables -P OUTPUT DROP
# iptables -P FORWARD DROP.</t>
  </si>
  <si>
    <t xml:space="preserve">Configure the default deny firewall policy. One method for implementing the recommended state is to run the following commands:
# iptables -P INPUT DROP
# iptables -P OUTPUT DROP
# iptables -P FORWARD DROP.
</t>
  </si>
  <si>
    <t>To close this finding, please provide a screenshot of the iptables settings with the agency's CAP.</t>
  </si>
  <si>
    <t>DEB09-90</t>
  </si>
  <si>
    <t>Configure loopback traffic</t>
  </si>
  <si>
    <t>Configure the loopback interface to accept traffic. Configure all other interfaces to deny traffic to the loopback network (127.0.0.0/8).</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</si>
  <si>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</si>
  <si>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The loopback subnet has access to itself, all other networks cannot access it.</t>
  </si>
  <si>
    <t>The Loopback interface has excessive permissions granted.</t>
  </si>
  <si>
    <t>3.5.1.2</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</si>
  <si>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</si>
  <si>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Run the following commands to implement the loopback rules:
# iptables -A INPUT -i lo -j ACCEPT
# iptables -A OUTPUT -o lo -j ACCEPT
# iptables -A INPUT -s 127.0.0.0/8 -j DROP.</t>
  </si>
  <si>
    <t>Configure loopback traffic rules. One method to accomplish the recommendation is to run the following commands:
# iptables -A INPUT -i lo -j ACCEPT
# iptables -A OUTPUT -o lo -j ACCEPT
# iptables -A INPUT -s 127.0.0.0/8 -j DROP.</t>
  </si>
  <si>
    <t>To close this finding, please provide a screenshot showing the loopback subnet has access to itself, all other networks cannot access it with the agency's CAP.</t>
  </si>
  <si>
    <t>DEB09-91</t>
  </si>
  <si>
    <t>Configure outbound and established connections</t>
  </si>
  <si>
    <t>Configure the firewall rules for new outbound, and established connections.</t>
  </si>
  <si>
    <t>Run the following command and verify all rules for new outbound, and established connections match site policy:
# iptables -L -v -n</t>
  </si>
  <si>
    <t>Ensure only necessary connections are allowed into the system.</t>
  </si>
  <si>
    <t>Excessive connections are allowed into the system.</t>
  </si>
  <si>
    <t>3.5.1.3</t>
  </si>
  <si>
    <t>If rules are not in place for new outbound, and established connections all packets will be dropped by the default policy preventing network usage.</t>
  </si>
  <si>
    <t xml:space="preserve">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</si>
  <si>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Configure outbound and established connections since all packets will be dropped by the default policy preventing network usage.  One method to accomplish the recommendation is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</si>
  <si>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configuration file for outbound and established connections settings with the agency's CAP.</t>
  </si>
  <si>
    <t>DEB09-92</t>
  </si>
  <si>
    <t>Confirm that firewall rules exist for all open ports</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</si>
  <si>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</si>
  <si>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</si>
  <si>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 xml:space="preserve">All ports listening on non-loopback addresses have firewall rules. </t>
  </si>
  <si>
    <t>Services listening on the server do not have access control applied.</t>
  </si>
  <si>
    <t>3.5.1.4</t>
  </si>
  <si>
    <t>Without a firewall rule configured for open ports default firewall policy will drop all packets to these ports.</t>
  </si>
  <si>
    <t xml:space="preserve">For each port identified in the audit which does not have a firewall rule establish a proper rule for accepting inbound connections:
# iptables -A INPUT -p 
 --dport 
 -m state --state NEW -j ACCEPT.
</t>
  </si>
  <si>
    <t>Configure rules for all open ports. One method to accomplish the recommendation is execute the following command:
# iptables -A INPUT -p 
 --dport 
 -m state --state NEW -j ACCEPT.</t>
  </si>
  <si>
    <t>To close this finding, please provide a screenshot showing firewall open ports settings with the agency's CAP.</t>
  </si>
  <si>
    <t>DEB09-93</t>
  </si>
  <si>
    <t>Set IPv6 default deny firewall policy</t>
  </si>
  <si>
    <t xml:space="preserve">Run the following command and verify that the policy for the INPUT, OUTPUT, and FORWARD chains is DROP or REJECT:
# ip6tables -L
Chain INPUT (policy DROP)
Chain FORWARD (policy DROP)
Chain OUTPUT (policy DROP)
OR
Run the following command and verify that all Linux lines have the ipv6.disable=1 parameter set:
# grep "^\s*Linux" /boot/grub/grub.cfg
</t>
  </si>
  <si>
    <t>The policy for the INPUT, OUTPUT, and FORWARD chains is DROP or REJECT:
# ip6tables -L
Chain INPUT (policy DROP)
Chain FORWARD (policy DROP)
Chain OUTPUT (policy DROP)</t>
  </si>
  <si>
    <t>Ip6tables is not configured with a default deny policy.</t>
  </si>
  <si>
    <t>3.5.2</t>
  </si>
  <si>
    <t>3.5.2.1</t>
  </si>
  <si>
    <t>Run the following commands to implement a default DROP policy:
# ip6tables -P INPUT DROP
# ip6tables -P OUTPUT DROP
# ip6tables -P FORWARD DROP.</t>
  </si>
  <si>
    <t>Configure the default deny firewall policy. One method to accomplish the recommendation is to run the following commands to implement a default DROP policy:
# ip6tables -P INPUT DROP
# ip6tables -P OUTPUT DROP
# ip6tables -P FORWARD DROP.</t>
  </si>
  <si>
    <t>To close this finding, please provide a screenshot showing  default deny firewall policy file settings with the agency's CAP.</t>
  </si>
  <si>
    <t>DEB09-94</t>
  </si>
  <si>
    <t xml:space="preserve">Configure IPv6 loopback traffic </t>
  </si>
  <si>
    <t>Configure the loopback interface to accept traffic. Configure all other interfaces to deny traffic to the loopback network (::1).</t>
  </si>
  <si>
    <t>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Run the following command and verify that all Linux lines have the ipv6.disable=1 parameter set:
# grep "^\s*Linux" /boot/grub/grub.cfg</t>
  </si>
  <si>
    <t>IPv6 loopback traffic has been configured.</t>
  </si>
  <si>
    <t>IPv6 loopback traffic has not been configured.</t>
  </si>
  <si>
    <t>3.5.2.2</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</si>
  <si>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t>
  </si>
  <si>
    <t>Run the following commands to implement the loopback rules:
# ip6tables -A INPUT -i lo -j ACCEPT
# ip6tables -A OUTPUT -o lo -j ACCEPT
# ip6tables -A INPUT -s ::1 -j DROP.</t>
  </si>
  <si>
    <t>Configure IPv6 loopback traffic. One method to achieve the recommended state is to execute the following command(s) to implement the loopback rules:
# ip6tables -A INPUT -i lo -j ACCEPT
# ip6tables -A OUTPUT -o lo -j ACCEPT
# ip6tables -A INPUT -s ::1 -j DROP.</t>
  </si>
  <si>
    <t>To close this finding, please provide a screenshot showing IPv6 loopback traffic has been configured with the agency's CAP.</t>
  </si>
  <si>
    <t>DEB09-95</t>
  </si>
  <si>
    <t>Configure IPv6 outbound and established connections</t>
  </si>
  <si>
    <t>Configure the firewall rules for new outbound, and established IPv6 connections.</t>
  </si>
  <si>
    <t>Run the following command and verify all rules for new outbound, and established connections match site policy:
# ip6tables -L -v -n
OR
Run the following command and verify that all Linux lines have the ipv6.disable=1 parameter set:
# grep "^\s*Linux" /boot/grub/grub.cfg</t>
  </si>
  <si>
    <t>3.5.2.3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</si>
  <si>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</si>
  <si>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IPv6 outbound and established connections. One method to accomplish the recommendation is to configure iptables in accordance with site policy.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</si>
  <si>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</si>
  <si>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DEB09-96</t>
  </si>
  <si>
    <t>Confirm that IPv6 firewall rules exist for all open ports</t>
  </si>
  <si>
    <t>Run the following command to determine open ports:
# netstat -ln
Active Internet connections (only servers)
Proto Recv-Q Send-Q Local Address Foreign Address State
tcp6 0 0 :::22 :::* LISTEN
Run the following command to determine firewall rules:
# ip6tables -L INPUT -v -n
Chain INPUT (policy DROP 0 packets, 0 bytes)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Run the following command and verify that all Linux lines have the ipv6.disable=1 parameter set:
# grep "^\s*Linux" /boot/grub/grub.cfg</t>
  </si>
  <si>
    <t>3.5.2.4</t>
  </si>
  <si>
    <t xml:space="preserve">For each port identified in the audit which does not have a firewall rule establish a proper rule for accepting inbound connections:
# ip6tables -A INPUT -p 
 --dport 
 -m state --state NEW -j ACCEPT
</t>
  </si>
  <si>
    <t>Confirm that IPv6 firewall rules exist for all open ports. One method to achieve the recommended state is to execute the following command(s)
# ip6tables -A INPUT -p 
 --dport 
 -m state --state NEW -j ACCEPT.</t>
  </si>
  <si>
    <t>To close this finding, please provide a screenshot all ports listening on non-loopback addresses have firewall rules with the agency's CAP.</t>
  </si>
  <si>
    <t>DEB09-97</t>
  </si>
  <si>
    <t>Audit Review, Analysis and Reporting</t>
  </si>
  <si>
    <t>Configure logrotate</t>
  </si>
  <si>
    <t>The system includes the capability of rotating log files regularly to avoid filling up the system with logs or making the logs unmanageable large.</t>
  </si>
  <si>
    <t>Review `/etc/logrotate.conf` and `/etc/logrotate.d/*` and verify logs are rotated according to site policy.</t>
  </si>
  <si>
    <t xml:space="preserve">Log files are being rotated.  </t>
  </si>
  <si>
    <t>Systems logs are not being rotated.</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</si>
  <si>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</si>
  <si>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</si>
  <si>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</si>
  <si>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</si>
  <si>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</si>
  <si>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</si>
  <si>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to keep log files smaller and more manageable. One method to achieve the recommended state is to edit `/etc/logrotate.conf` and `/etc/logrotate.d/*` to ensure logs are rotated according to site policy.</t>
  </si>
  <si>
    <t>DEB09-98</t>
  </si>
  <si>
    <t>AU-2</t>
  </si>
  <si>
    <t>Audit Events</t>
  </si>
  <si>
    <t>Install rsyslog or syslog-ng.</t>
  </si>
  <si>
    <t>The `rsyslog` and `syslog-ng` software are recommended replacements to the original `syslogd` daemon which provide improvements over `syslogd`, such as connection-oriented (i.e. TCP) transmission of logs, the option to log to database formats, and the encryption of log data en route to a central logging server.</t>
  </si>
  <si>
    <t>Verify either rsyslog or syslog-ng is installed. Depending on the package management in use one of the following command groups may provide the needed information:
# dpkg -s rsyslog
# dpkg -s syslog-ng</t>
  </si>
  <si>
    <t>rsyslog or syslog-ng services are turned on.
Output contains the following:
enabled</t>
  </si>
  <si>
    <t>rsyslog or syslog-ng has not been turned on.</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</si>
  <si>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</si>
  <si>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</si>
  <si>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</si>
  <si>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Install rsyslog or `syslog-ng` using one of the following commands:
# apt-get install rsyslog
# apt-get install syslog-ng.</t>
  </si>
  <si>
    <t>Configure permissions on all logfiles  since t is important to ensure that log files have the correct permissions to ensure that sensitive data is archived and protected. One method to achieve the recommended state is to execute the following command(s) to set permissions on all existing log files:
find /var/log -type f -exec chmod g-wx,o-rwx "{}" + -o -type d -exec chmod g-w,o-rwx "{}" +.</t>
  </si>
  <si>
    <t>To close this finding, please provide a screenshot showing permissions on all logfiles file with the agency's CAP.</t>
  </si>
  <si>
    <t>DEB09-99</t>
  </si>
  <si>
    <t>Configure permissions on all logfiles</t>
  </si>
  <si>
    <t>Log files stored in /var/log/ contain logged information from many services on the system, or on log hosts others as well.</t>
  </si>
  <si>
    <t>Run the following command and verify that other has no permissions on any files and group does not have write or execute permissions on any files:
# find /var/log -type f -ls</t>
  </si>
  <si>
    <t xml:space="preserve">Log Files exist and their permissions are not excessive. </t>
  </si>
  <si>
    <t>The permissions on the /var/log/ log files have not been configured appropriately.</t>
  </si>
  <si>
    <t>HAU2</t>
  </si>
  <si>
    <t>HAU2:  No auditing is being performed on the system</t>
  </si>
  <si>
    <t>4.2.4</t>
  </si>
  <si>
    <t>It is important to ensure that log files have the correct permissions to ensure that sensitive data is archived and protected.</t>
  </si>
  <si>
    <t>Run the following command to set permissions on all existing log files:
# chmod -R g-wx,o-rwx /var/log/*.</t>
  </si>
  <si>
    <t>Set the Configure permissions on all logfiles  since t is important to ensure that log files have the correct permissions to ensure that sensitive data is archived and protected.  One method to accomplish the recommendation is to Run the following commands:
# chmod -R g-wx,o-rwx /var/log/*.</t>
  </si>
  <si>
    <t>DEB09-100</t>
  </si>
  <si>
    <t xml:space="preserve">Enable the rsyslog Service. </t>
  </si>
  <si>
    <t>Once the `rsyslog` package is installed it needs to be activated.</t>
  </si>
  <si>
    <t>Run the following command to verify `rsyslog` is enabled:
# systemctl is-enabled rsyslog
enabled
Verify result is "enabled".</t>
  </si>
  <si>
    <t>rsyslog service is turned off and the rsyslog service is turned on.
Output contains the following:
enabled</t>
  </si>
  <si>
    <t>rsyslog has not been turned on.</t>
  </si>
  <si>
    <t>4.2.1</t>
  </si>
  <si>
    <t>4.2.1.1</t>
  </si>
  <si>
    <t>If the `rsyslog` service is not activated the system may default to the `syslogd` service or lack logging instead.</t>
  </si>
  <si>
    <t>Run the following command to enable `rsyslog`:
# systemctl enable rsyslog.</t>
  </si>
  <si>
    <t>Enable the syslog-ng service. One method to achieve the recommended state is to execute the following command(s):
# systemctl --now enable rsyslog.</t>
  </si>
  <si>
    <t>To close this finding, please provide a screenshot showing Enabled the syslog-ng service with the agency's CAP.</t>
  </si>
  <si>
    <t>DEB09-101</t>
  </si>
  <si>
    <t xml:space="preserve">Configure the logging options. </t>
  </si>
  <si>
    <t>The `/etc/rsyslog.conf` and `/etc/rsyslog.d/*.conf` files specifies rules for logging and which files are to be used to log certain classes of messages.</t>
  </si>
  <si>
    <t>Review the contents of the `/etc/rsyslog.conf` and `/etc/rsyslog.d/*.conf` files to ensure appropriate logging is set. In addition, run the following command and verify that the log files are logging information:
# ls -l /var/log/</t>
  </si>
  <si>
    <t>rsyslog is capturing important security-related events such as (e.g., successful and failed su attempts, failed login attempts, root login attempts, etc.).
Output should be logging the following: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</si>
  <si>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/etc/rsyslog.conf has not been configured appropriately.</t>
  </si>
  <si>
    <t>HAU4
HAU6</t>
  </si>
  <si>
    <t>HAU4:  System does not audit failed attempts to gain access
HAU6: System does not audit changes to access control settings</t>
  </si>
  <si>
    <t>4.2.1.2</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</si>
  <si>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</si>
  <si>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</si>
  <si>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Configure the logging options to capture all relevant security information (e.g., successful and failed su attempts, failed login attempts, root login attempts, etc.). One method to achieve the recommended state is to edit the following lines in the `/etc/rsyslog.conf` and `/etc/rsyslog.d/*.conf` files as appropriate for your environment:
*.emerg :omusrmsg:*
auth,authpriv.* /var/log/auth.log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 configuration:
# systemctl reload rsyslog.</t>
  </si>
  <si>
    <t>DEB09-102</t>
  </si>
  <si>
    <t xml:space="preserve">Protection of Audit Information </t>
  </si>
  <si>
    <t xml:space="preserve">Configure the default rsyslog file permissions. </t>
  </si>
  <si>
    <t>rsyslog will create logfiles that do not already exist on the system. This setting controls what permissions will be applied to these newly created files.</t>
  </si>
  <si>
    <t>Run the following command and verify that `$FileCreateMode` is `0640` or more restrictive:
# grep ^\$FileCreateMode /etc/rsyslog.conf /etc/rsyslog.d/*.conf</t>
  </si>
  <si>
    <t xml:space="preserve">rsyslog Log Files exist and their permissions are not excessive. </t>
  </si>
  <si>
    <t>The permissions on the /etc/rsyslog.conf log files have not been configured appropriately.</t>
  </si>
  <si>
    <t>4.2.1.3</t>
  </si>
  <si>
    <t>Edit the `/etc/rsyslog.conf` and `/etc/rsyslog.d/*.conf` files and set `$FileCreateMode` to `0640` or more restrictive:
$FileCreateMode 0640.</t>
  </si>
  <si>
    <t>Configure the default rsyslog file permissions. One method for implementing the recommended state is to Edit the `/etc/rsyslog.conf` and `/etc/rsyslog.d/*.conf` files and set `$FileCreateMode` to `0640` or more restrictive:
$FileCreateMode 0640.</t>
  </si>
  <si>
    <t>To close this finding, please provide a screenshot of the $FileCreateMode 0640 setting with the agency's CAP.</t>
  </si>
  <si>
    <t>DEB09-103</t>
  </si>
  <si>
    <t xml:space="preserve">Configure rsyslog to send logs to a remote log host. </t>
  </si>
  <si>
    <t>The `rsyslog` utility supports the ability to send logs it gathers to a remote log host running `syslogd(8)` or to receive messages from remote hosts, reducing administrative overhead.</t>
  </si>
  <si>
    <t>Review the `/etc/rsyslog.conf` and `/etc/rsyslog.d/*.conf` files and verify that logs are sent to a central host (where `loghost.example.com` is the name of your central log host):
# grep "^*.*[^I][^I]*@" /etc/rsyslog.conf /etc/rsyslog.d/*.conf
*.* @@loghost.example.com</t>
  </si>
  <si>
    <t xml:space="preserve">Log files are sent to a central host and stored in a secure location. </t>
  </si>
  <si>
    <t>Logs are not being sent to a remote log host.</t>
  </si>
  <si>
    <t>HAU8</t>
  </si>
  <si>
    <t>HAU8:  Logs are not maintained on a centralized log server</t>
  </si>
  <si>
    <t>4.2.1.4</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</si>
  <si>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</si>
  <si>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 @@loghost.example.com
Run the following command to reload the `rsyslogd` configuration:
# pkill -HUP rsyslogd.</t>
  </si>
  <si>
    <t>Configure rsyslog to send logs to a remote log host. One method for implementing the recommended state is to 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</si>
  <si>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DEB09-104</t>
  </si>
  <si>
    <t xml:space="preserve">Only accept remote rsyslog messages on designated log hosts. </t>
  </si>
  <si>
    <t>By default, `rsyslog` does not listen for log messages coming in from remote systems. The `ModLoad` tells `rsyslog` to load the `imtcp.so` module so it can listen over a network via TCP. The `InputTCPServerRun` option instructs `rsyslogd` to listen on the specified TCP port.</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</si>
  <si>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</si>
  <si>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rsyslog is listening for remote messages.  
Output contains the following:
$ModLoad imtcp.so
$InputTCPServerRun 514</t>
  </si>
  <si>
    <t>rsyslog is not listening for remote messages.</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</si>
  <si>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</si>
  <si>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</si>
  <si>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</si>
  <si>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Set up a whitelist to only accept remote rsyslog messages on designated log hosts. One method to achieve the recommended state is to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</si>
  <si>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DEB09-105</t>
  </si>
  <si>
    <t xml:space="preserve">Enable the syslog-ng service. </t>
  </si>
  <si>
    <t>Once the `syslog-ng` package is installed it needs to be activated.</t>
  </si>
  <si>
    <t>Run the following command to verify `syslog-ng` is enabled:
# systemctl is-enabled syslog-ng
enabled
Verify result is "enabled".</t>
  </si>
  <si>
    <t>syslog-ng service is turned on.
Output contains the following:
enabled</t>
  </si>
  <si>
    <t>syslog-ng has not been turned on.</t>
  </si>
  <si>
    <t>4.2.2</t>
  </si>
  <si>
    <t>4.2.2.1</t>
  </si>
  <si>
    <t>If the `syslog-ng` service is not activated the system may default to the `syslogd` service or lack logging instead.</t>
  </si>
  <si>
    <t>Run the following command to enable `syslog-ng`:
# update-rc.d syslog-ng enable.</t>
  </si>
  <si>
    <t>Enable the syslog-ng service. One method for implementing the recommended state is to run the following commands:
# update-rc.d syslog-ng enable.</t>
  </si>
  <si>
    <t>To close this finding, please provide a screenshot of the syslog-ng service settings with the agency's CAP.</t>
  </si>
  <si>
    <t>DEB09-106</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</si>
  <si>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</si>
  <si>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</si>
  <si>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4.2.2.2</t>
  </si>
  <si>
    <t>A great deal of important security-related information is sent via `syslog-ng` (e.g., successful and failed su attempts, failed login attempts, root login attempts, etc.).</t>
  </si>
  <si>
    <t>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</si>
  <si>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DEB09-107</t>
  </si>
  <si>
    <t xml:space="preserve">Configure the default syslog-ng file permissions. </t>
  </si>
  <si>
    <t>syslog-ng will create logfiles that do not already exist on the system. This setting controls what permissions will be applied to these newly created files.</t>
  </si>
  <si>
    <t>Run the following command and verify the `perm` option is `0640` or more restrictive:
# grep ^options /etc/syslog-ng/syslog-ng.conf
options { chain_hostnames(off); flush_lines(0); perm(0640); stats_freq(3600); threaded(yes); };</t>
  </si>
  <si>
    <t xml:space="preserve">syslog-ng Log Files exist and their permissions are not excessive. </t>
  </si>
  <si>
    <t>The permissions on the /etc/syslog-ng/syslog-ng.conf log files have not been configured appropriately.</t>
  </si>
  <si>
    <t>4.2.2.3</t>
  </si>
  <si>
    <t>It is important to ensure that log files exist and have the correct permissions to ensure that sensitive `syslog-ng` data is archived and protected.</t>
  </si>
  <si>
    <t>Edit the `/etc/syslog-ng/syslog-ng.conf` and set `perm` option to `0640` or more restrictive:
options { chain_hostnames(off); flush_lines(0); perm(0640); stats_freq(3600); threaded(yes); };.</t>
  </si>
  <si>
    <t xml:space="preserve">Configure the default syslog-ng file permissions. One method for implementing the recommended state is to edit the `/etc/syslog-ng/syslog-ng.conf` and set `perm` option to `0640` or more restrictive:
options { chain_hostnames(off); flush_lines(0); perm(0640); stats_freq(3600); threaded(yes); };. </t>
  </si>
  <si>
    <t>To close this finding, please provide a screenshot of the  syslog-ng file permissions with the agency's CAP.</t>
  </si>
  <si>
    <t>DEB09-108</t>
  </si>
  <si>
    <t xml:space="preserve">Configure syslog-ng to send logs to a remote host. </t>
  </si>
  <si>
    <t>The `syslog-ng` utility supports the ability to send logs it gathers to a remote log host or to receive messages from remote hosts, reducing administrative overhead.</t>
  </si>
  <si>
    <t>Review the `/etc/syslog-ng/syslog-ng.conf` file and verify that logs are sent to a central host (where `logfile.example.com` is the name of your central log host):
destination logserver { tcp("logfile.example.com" port(514)); };
log { source(src); destination(logserver); };</t>
  </si>
  <si>
    <t>4.2.2.4</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</si>
  <si>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</si>
  <si>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host. One method for implementing the recommended state is to edit the `/etc/syslog-ng/syslog-ng.conf` file and add the following lines:
destination logserver { tcp("logfile.example.com" port(514)); };
log { source(src); destination(logserver); };
Run the following command to reload the `syslog-ng` configuration:
# pkill -HUP syslog-ng.</t>
  </si>
  <si>
    <t>DEB09-109</t>
  </si>
  <si>
    <t xml:space="preserve">Only accept remote syslog-ng messages from designated log hosts. </t>
  </si>
  <si>
    <t>By default, `syslog-ng` does not listen for log messages coming in from remote systems.</t>
  </si>
  <si>
    <t>Review the /etc/syslog-ng/syslog-ng.conf file and verify the following lines are configured appropriately on designated log hosts:
source net{ tcp(); };
destination remote { file("/var/log/remote/${FULLHOST}-log"); };
log { source(net); destination(remote); };</t>
  </si>
  <si>
    <t>rsyslog is listening for remote messages.  
Output contains the following:
source net{ tcp(); };
destination remote { file("/var/log/remote/${FULLHOST}-log"); };
log { source(net); destination(remote); };</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</si>
  <si>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</si>
  <si>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</si>
  <si>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</si>
  <si>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Only accept remote syslog-ng messages from designated log hosts. One method for implementing the recommended state is to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</si>
  <si>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DEB09-110</t>
  </si>
  <si>
    <t>Restrict root login to the system console</t>
  </si>
  <si>
    <t>The file `/etc/securetty` contains a list of valid terminals that may be logged in directly as root.</t>
  </si>
  <si>
    <t># cat /etc/securetty</t>
  </si>
  <si>
    <t>All consoles are in a physically secure location and any unauthorized consoles have not been defined.</t>
  </si>
  <si>
    <t>Root login has not been restricted on the system console.</t>
  </si>
  <si>
    <t>HRM8</t>
  </si>
  <si>
    <t>HRM8:  Direct root access is enabled on the system</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</si>
  <si>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</si>
  <si>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</si>
  <si>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</si>
  <si>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</si>
  <si>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Restrict root login to the system console. One method to accomplish the recommendation is to remove entries for any consoles that are not in a physically secure location.</t>
  </si>
  <si>
    <t>To close this finding, please provide a screenshot showing Restricted root login settings with the agency's CAP.</t>
  </si>
  <si>
    <t>DEB09-111</t>
  </si>
  <si>
    <t>Restrict access to the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</si>
  <si>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sudo group to execute `su`.</t>
  </si>
  <si>
    <t>Run the following command and verify output includes matching line:
# grep pam_wheel.so /etc/pam.d/su
auth required pam_wheel.so
Run the following command and verify users in `sudo` group match site policy:
# grep sudo /etc/group
sudo:x:10:root,</t>
  </si>
  <si>
    <t>Access has been restricted to the su Command
Output contains the following:
auth required pam_wheel.so use_uid
wheel:x:10:root,</t>
  </si>
  <si>
    <t>Access to the su command has not been restricted.</t>
  </si>
  <si>
    <t>5.6</t>
  </si>
  <si>
    <t>Restricting the use of `su`, and using `sudo` in its place, provides system administrators better control of the escalation of user privileges to execute privileged commands. The sudo utility also provides a better logging and audit mechanism, as it can log each command executed via `sudo`, whereas `su` can only record that a user executed the `su` program.</t>
  </si>
  <si>
    <t>Add the following line to the `/etc/pam.d/su` file:
auth required pam_wheel.so
Create a comma separated list of users in the sudo statement in the `/etc/group` file:
sudo:x:10:root,.</t>
  </si>
  <si>
    <t>Restrict access to the su command. One method for implementing the recommended state is to add the following line to the /etc/pam.d/su file:
auth required pam_wheel.so use_uid
Create a comma separated list of users in the wheel statement in the /etc/group file:
wheel:x:10:root.</t>
  </si>
  <si>
    <t>To close this finding, please provide a screenshot of users with the su privilege with the agency's CAP.</t>
  </si>
  <si>
    <t>DEB09-112</t>
  </si>
  <si>
    <t xml:space="preserve">Enable the cron daemon. </t>
  </si>
  <si>
    <t>The `cron` daemon is used to execute batch jobs on the system.</t>
  </si>
  <si>
    <t>Run the following command to verify `cron` is enabled:
# systemctl is-enabled cron
enabled
Verify result is "enabled".</t>
  </si>
  <si>
    <t xml:space="preserve">The crond service is enabled.  Output contains the following:    
enabled
</t>
  </si>
  <si>
    <t>The crond scheduling service has not been enabled.</t>
  </si>
  <si>
    <t>5.1</t>
  </si>
  <si>
    <t>5.1.1</t>
  </si>
  <si>
    <t>While there may not be user jobs that need to be run on the system, the system does have maintenance jobs that may include security monitoring that have to run, and `cron` is used to execute them.</t>
  </si>
  <si>
    <t>Run the following command to enable `cron`:
# systemctl enable cron.</t>
  </si>
  <si>
    <t>Enable the cron daemon. One method to achieve the recommended state is to execute the following command(s):
# systemctl enable crond.</t>
  </si>
  <si>
    <t>To close this finding, please provide a screenshot of the cron settings with the agency's CAP.</t>
  </si>
  <si>
    <t>DEB09-113</t>
  </si>
  <si>
    <t xml:space="preserve">Configure permissions on the /etc/crontab file. </t>
  </si>
  <si>
    <t>The `/etc/crontab` file is used by `cron` to control its own jobs. The commands in this item make sure that root is the user and group owner of the file and that only the owner can access the file.</t>
  </si>
  <si>
    <t>Run the following command and verify `Uid` and `Gid` are both `0/root` and `Access` does not grant permissions to `group` or `other`:
# stat /etc/crontab
Access: (0600/-rw-------) Uid: ( 0/ root) Gid: ( 0/ root)</t>
  </si>
  <si>
    <t>Output is emitted and /etc/crontab is user and group owned by root and has permissions of 600 or more restrictive.</t>
  </si>
  <si>
    <t>User/Group Owner or File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</si>
  <si>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</si>
  <si>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</si>
  <si>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Run the following commands to set ownership and permissions on `/etc/crontab`:
# chown root:root /etc/crontab
# chmod og-rwx /etc/crontab.</t>
  </si>
  <si>
    <t>Configure permissions on the /etc/crontab file. One method to achieve the recommended state is to execute the following command(s) to set ownership and permissions on `/etc/crontab` :
# chown root:root /etc/crontab
# chmod og-rwx /etc/crontab.</t>
  </si>
  <si>
    <t>DEB09-114</t>
  </si>
  <si>
    <t xml:space="preserve">Configure permissions on the /etc/cron.hourly file.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</si>
  <si>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</si>
  <si>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/etc/cron.hourly
Access: (0700/drwx------) Uid: ( 0/ root) Gid: ( 0/ root)</t>
  </si>
  <si>
    <t>Output is emitted and /etc/cron.hourly is User and Group owned by root and has permissions of 600 or more restrictive.</t>
  </si>
  <si>
    <t>User/Group Owner or File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</si>
  <si>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</si>
  <si>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</si>
  <si>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Run the following commands to set ownership and permissions on `/etc/cron.hourly` :
# chown root:root /etc/cron.hourly
# chmod og-rwx /etc/cron.hourly.</t>
  </si>
  <si>
    <t>Configure permissions on the /etc/cron.hourly file. One method to achieve the recommended state is to execute the following command(s):
# chown root:root /etc/cron.hourly
# chmod og-rwx /etc/cron.hourly.</t>
  </si>
  <si>
    <t>DEB09-115</t>
  </si>
  <si>
    <t xml:space="preserve">Configure permissions on the /etc/cron.daily file.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</si>
  <si>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</si>
  <si>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/etc/cron.daily
Access: (0700/drwx------) Uid: ( 0/ root) Gid: ( 0/ root)</t>
  </si>
  <si>
    <t xml:space="preserve">Output is emitted and /etc/cron.daily is User and Group owned by root and has permissions of 600 or more restrictive. </t>
  </si>
  <si>
    <t>User/Group Owner or File permissions on /etc/cron.daily have not been configured appropriately.</t>
  </si>
  <si>
    <t>5.1.4</t>
  </si>
  <si>
    <t>Run the following commands to set ownership and permissions on `/etc/cron.daily`:
# chown root:root /etc/cron.daily
# chmod og-rwx /etc/cron.daily.</t>
  </si>
  <si>
    <t>Configure permissions on the /etc/cron.daily file. One method to achieve the recommended state is to execute the following command(s):
# chown root:root /etc/cron.daily
# chmod og-rwx /etc/cron.daily.</t>
  </si>
  <si>
    <t>DEB09-116</t>
  </si>
  <si>
    <t xml:space="preserve">Configure permissions on the /etc/cron.weekly file. </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</si>
  <si>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</si>
  <si>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/etc/cron.weekly
Access: (0700/drwx------) Uid: ( 0/ root) Gid: ( 0/ root)
</t>
  </si>
  <si>
    <t xml:space="preserve">Output is emitted and /etc/cron.weekly is User and Group owned by root and has permissions of 600 or more restrictive. </t>
  </si>
  <si>
    <t>User/Group Owner or File permissions on /etc/cron.weekly have not been configured appropriately.</t>
  </si>
  <si>
    <t>5.1.5</t>
  </si>
  <si>
    <t>Run the following commands to set ownership and permissions on `/etc/cron.weekly` :
# chown root:root /etc/cron.weekly
# chmod og-rwx /etc/cron.weekly.</t>
  </si>
  <si>
    <t>Configure permissions on the /etc/cron.weekly file. One method to achieve the recommended state is to execute the following command(s):
# chown root:root /etc/cron.weekly
# chmod og-rwx /etc/cron.weekly.</t>
  </si>
  <si>
    <t>DEB09-117</t>
  </si>
  <si>
    <t xml:space="preserve">Configure permissions on the /etc/cron.monthly file. </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</si>
  <si>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</si>
  <si>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/etc/cron.monthly
Access: (0700/drwx------) Uid: ( 0/ root) Gid: ( 0/ root)</t>
  </si>
  <si>
    <t>Output is emitted and /etc/cron.monthly is User and Group owned by root and has permissions of 600 or more restrictive.</t>
  </si>
  <si>
    <t>User/Group Owner or File permissions on /etc/cron.monthly have not been configured appropriately.</t>
  </si>
  <si>
    <t>5.1.6</t>
  </si>
  <si>
    <t>Run the following commands to set ownership and permissions on `/etc/cron.monthly` :
# chown root:root /etc/cron.monthly
# chmod og-rwx /etc/cron.monthly.</t>
  </si>
  <si>
    <t>Configure permissions on the /etc/cron.monthly file. One method to achieve the recommended state is to execute the following command(s):
# chown root:root /etc/cron.monthly
# chmod og-rwx /etc/cron.monthly.</t>
  </si>
  <si>
    <t>DEB09-118</t>
  </si>
  <si>
    <t xml:space="preserve">Configure permissions on the /etc/cron.d file. </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</si>
  <si>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</si>
  <si>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/etc/cron.d
Access: (0700/drwx------) Uid: ( 0/ root) Gid: ( 0/ root)</t>
  </si>
  <si>
    <t>Output is emitted and /etc/cron.d is User and Group owned by root and has permissions of 600 or more restrictive.</t>
  </si>
  <si>
    <t>User/Group Owner or File permissions on /etc/cron.d have not been configured appropriately.</t>
  </si>
  <si>
    <t>5.1.7</t>
  </si>
  <si>
    <t>Run the following commands to set ownership and permissions on `/etc/cron.d` :
# chown root:root /etc/cron.d
# chmod og-rwx /etc/cron.d.</t>
  </si>
  <si>
    <t>Configure permissions to be no less restrictive than 600 for the root user on the /etc/cron.d file. One method to achieve the recommended state is to execute the following command(s) to set ownership and permissions on `/etc/cron.d` :
# chown root:root /etc/cron.d
# chmod og-rwx /etc/cron.d.</t>
  </si>
  <si>
    <t>DEB09-119</t>
  </si>
  <si>
    <t xml:space="preserve">Restrict at/cron to authorized users only. </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</si>
  <si>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</si>
  <si>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</si>
  <si>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</si>
  <si>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</si>
  <si>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</si>
  <si>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</si>
  <si>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</si>
  <si>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to remove/etc/cron.deny and/etc/at.deny and create and set permissions and ownership for/etc/cron.allow and/etc/at.allow:
# rm /etc/cron.deny
# rm /etc/at.deny
# touch /etc/cron.allow
# touch /etc/at.allow
# chmod og-rwx /etc/cron.allow
# chmod og-rwx /etc/at.allow
# chown root:root /etc/cron.allow
# chown root:root /etc/at.allow.</t>
  </si>
  <si>
    <t>To close this finding, please provide a screenshot of the contents of the /etc/cron.allow and /etc/at.allow file settings with the agency's CAP.</t>
  </si>
  <si>
    <t>DEB09-120</t>
  </si>
  <si>
    <t xml:space="preserve">Configure permissions on the /etc/ssh/sshd_config file. </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</si>
  <si>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</si>
  <si>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/etc/ssh/sshd_config
Access: (0600/-rw-------) Uid: ( 0/ root) Gid: ( 0/ root)</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</si>
  <si>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</si>
  <si>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</si>
  <si>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</si>
  <si>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</si>
  <si>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</si>
  <si>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Run the following commands to set ownership and permissions on `/etc/ssh/sshd_config`:
# chown root:root /etc/ssh/sshd_config
# chmod og-rwx /etc/ssh/sshd_config.</t>
  </si>
  <si>
    <t>Configure permissions to be no less restrictive than 600 for the root user on the /etc/ssh/sshd_config file. One method to achieve the recommended state is to execute the following command(s) to set ownership and permissions on `/etc/ssh/sshd_config`:
# chown root:root /etc/ssh/sshd_config
# chmod og-rwx /etc/ssh/sshd_config.</t>
  </si>
  <si>
    <t>DEB09-121</t>
  </si>
  <si>
    <t>Set ownership and permissions on the private SSH host key files</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</si>
  <si>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</si>
  <si>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command and verify Uid is 0/root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</si>
  <si>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Ownership and permissions have been set on the private SSH host key files.</t>
  </si>
  <si>
    <t>Ownership and permissions have not been set on the private SSH host key files.</t>
  </si>
  <si>
    <t>HCM45</t>
  </si>
  <si>
    <t>HCM45: System configuration provides additional attack surface</t>
  </si>
  <si>
    <t>5.2.2</t>
  </si>
  <si>
    <t>If an unauthorized user obtains the private SSH host key file, the host could be impersonated</t>
  </si>
  <si>
    <t>Run the following commands to set ownership and permissions on the private SSH host key files
# find /etc/ssh -xdev -type f -name 'ssh_host_*_key' -exec chown root:root {} \;
# find /etc/ssh -xdev -type f -name 'ssh_host_*_key' -exec chmod 0600 {} \;.</t>
  </si>
  <si>
    <t>Set ownership and permissions on the private SSH host key files. One method to achieve the recommended state is to execute the following command(s) to set ownership and permissions on the private SSH host key files
# find /etc/ssh -xdev -type f -name 'ssh_host_*_key' -exec chown root:root {} \;
# find /etc/ssh -xdev -type f -name 'ssh_host_*_key' -exec chmod 0600 {} \;.</t>
  </si>
  <si>
    <t>To close this finding, please provide a screenshot showing ownership and permissions have been set on the private SSH host key files with the agency's CAP.</t>
  </si>
  <si>
    <t>DEB09-122</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</si>
  <si>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</si>
  <si>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</si>
  <si>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 xml:space="preserve">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
</t>
  </si>
  <si>
    <t>Permissions and ownership have been set on the SSH host public key files.</t>
  </si>
  <si>
    <t>Permissions and ownership have not been set on the SSH host public key files.</t>
  </si>
  <si>
    <t>5.2.3</t>
  </si>
  <si>
    <t>If a public host key file is modified by an unauthorized user, the SSH service may be compromised.</t>
  </si>
  <si>
    <t>Run the following commands to set permissions and ownership on the SSH host public key files
# find /etc/ssh -xdev -type f -name 'ssh_host_*_key.pub' -exec chmod 0644 {} \;
#find /etc/ssh -xdev -type f -name 'ssh_host_*_key.pub' -exec chown root:root {} \;.</t>
  </si>
  <si>
    <t>Set permissions and ownership on the SSH host public key files. One method to achieve the recommended state is to execute the following command(s) to set permissions and ownership on the SSH host public key files
# find /etc/ssh -xdev -type f -name 'ssh_host_*_key.pub' -exec chmod 0644 {} \;
#find /etc/ssh -xdev -type f -name 'ssh_host_*_key.pub' -exec chown root:root {} \;.</t>
  </si>
  <si>
    <t>To close this finding, please provide a screenshot showing ownership and permissions have been set on the private SSH host public key with the agency's CAP.</t>
  </si>
  <si>
    <t>DEB09-123</t>
  </si>
  <si>
    <t xml:space="preserve">Set SSH Protocol to '2'. </t>
  </si>
  <si>
    <t>Older versions of SSH support two different and incompatible protocols: SSH1 and SSH2. SSH1 was the original protocol and was subject to security issues. SSH2 is more advanced and secure.</t>
  </si>
  <si>
    <t>Run the following command and verify that output matches:
# grep ^Protocol /etc/ssh/sshd_config
Protocol 2</t>
  </si>
  <si>
    <t>SSH is not using v1 compatibility, only v2 connections are accepted.
Output contains the following:
Protocol 2</t>
  </si>
  <si>
    <t>SSH v2 is not being utilized on the system.</t>
  </si>
  <si>
    <t>HSC42:  Encryption capabilities do not meet the latest FIPS 140 requirements</t>
  </si>
  <si>
    <t>5.2.4</t>
  </si>
  <si>
    <t>SSH v1 suffers from insecurities that do not affect SSH v2.</t>
  </si>
  <si>
    <t>Edit the `/etc/ssh/sshd_config` file to set the parameter as follows:
Protocol 2.</t>
  </si>
  <si>
    <t>Set SSH Protocol to '2'. One method for implementing the recommended state is to edit the /etc/ssh/sshd_config file to set the parameter as follows:
Protocol 2.</t>
  </si>
  <si>
    <t>To close this finding, please provide a screenshot of the allowed SSH Protocols in the /etc/ssh/sshd_config' file with the agency's CAP.</t>
  </si>
  <si>
    <t>DEB09-124</t>
  </si>
  <si>
    <t>Set SSH LogLevel to 'INFO.'</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</si>
  <si>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</si>
  <si>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Run the following command and verify that output matches:
# sshd -T | grep loglevel
LogLevel VERBOSE
OR
loglevel INFO</t>
  </si>
  <si>
    <t>LogLevel is set to INFO
Output contains the following:
LogLevel INFO</t>
  </si>
  <si>
    <t>LogLevel has not been set to INFO.</t>
  </si>
  <si>
    <t>HAU4</t>
  </si>
  <si>
    <t>HAU4:  System does not audit failed attempts to gain access</t>
  </si>
  <si>
    <t>5.2.5</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</si>
  <si>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</si>
  <si>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</si>
  <si>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Set SSH LogLevel to 'INFO.' One method for implementing the recommended state is to edit the/etc/ssh/sshd_config` file to set the parameter as follows:
LogLevel INFO.</t>
  </si>
  <si>
    <t>DEB09-125</t>
  </si>
  <si>
    <t>Set MaxAuthTries to '3.'</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</si>
  <si>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</si>
  <si>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sshd -T | grep maxauthtries
MaxAuthTries 3
</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</si>
  <si>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</si>
  <si>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</si>
  <si>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</si>
  <si>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</si>
  <si>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</si>
  <si>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5.2.7</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</si>
  <si>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</si>
  <si>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</si>
  <si>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Set MaxAuthTries to '3.' One method for implementing the recommended state is to edit the /etc/ssh/sshd_config file to set the parameter as follows:
MaxAuthTries 3.</t>
  </si>
  <si>
    <t>To close this finding, please provide a screenshot of the Set MaxAuthTries setting in the /etc/ssh/sshd_config file with the agency's CAP.</t>
  </si>
  <si>
    <t>DEB09-126</t>
  </si>
  <si>
    <t xml:space="preserve">Enable SSH IgnoreRhosts. </t>
  </si>
  <si>
    <t>The `IgnoreRhosts` parameter specifies that `.rhosts` and `.shosts` files will not be used in `RhostsRSAAuthentication` or `HostbasedAuthentication`.</t>
  </si>
  <si>
    <t>Run the following command and verify that output matches:
# sshd -T | grep ignorerhosts
IgnoreRhosts yes</t>
  </si>
  <si>
    <t>SSH IgnoreRhosts is set to Yes
Output contains the following:
IgnoreRhosts yes</t>
  </si>
  <si>
    <t>SSH IgnoreRhosts has not been set to Yes.</t>
  </si>
  <si>
    <t>5.2.8</t>
  </si>
  <si>
    <t>Setting this parameter forces users to enter a password when authenticating with ssh.</t>
  </si>
  <si>
    <t>Edit the `/etc/ssh/sshd_config` file to set the parameter as follows:
IgnoreRhosts yes.</t>
  </si>
  <si>
    <t>Enable SSH IgnoreRhosts. One method for implementing the recommended state is to edit the /etc/ssh/sshd_config file to set the parameter as follows:
IgnoreRhosts yes.</t>
  </si>
  <si>
    <t>To close this finding, please provide a screenshot of the SSH IgnoreRhosts setting in the /etc/ssh/sshd_config file with the agency's CAP.</t>
  </si>
  <si>
    <t>DEB09-127</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</si>
  <si>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</si>
  <si>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</si>
  <si>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sshd -T | grep hostbasedauthentication
HostbasedAuthentication no</t>
  </si>
  <si>
    <t>SSH HostbasedAuthentication is set to No
Output contains the following:
HostbasedAuthentication no</t>
  </si>
  <si>
    <t>SSH HostbasedAuthentication has not been set to No.</t>
  </si>
  <si>
    <t>5.2.9</t>
  </si>
  <si>
    <t>Even though the `.rhosts` files are ineffective if support is disabled in `/etc/pam.conf`, disabling the ability to use `.rhosts` files in SSH provides an additional layer of protection.</t>
  </si>
  <si>
    <t xml:space="preserve">Edit the `/etc/ssh/sshd_config` file to set the parameter as follows:
HostbasedAuthentication no.
</t>
  </si>
  <si>
    <t>Disable SSH HostbasedAuthentication. One method for implementing the recommended state is to edit the /etc/ssh/sshd_config file to set the parameter as follows:
HostbasedAuthentication no.</t>
  </si>
  <si>
    <t>To close this finding, please provide a screenshot of the SSH HostbasedAuthentication setting in the /etc/ssh/sshd_config file with the agency's CAP.</t>
  </si>
  <si>
    <t>DEB09-128</t>
  </si>
  <si>
    <t>Disable SSH root login.</t>
  </si>
  <si>
    <t>The `PermitRootLogin` parameter specifies if the root user can log in using ssh. The default is no.</t>
  </si>
  <si>
    <t>Run the following command and verify that output matches:
# sshd -T | grep permitrootlogin
PermitRootLogin no</t>
  </si>
  <si>
    <t>SSH Root Login is disabled
Output contains the following:
PermitRootLogin no</t>
  </si>
  <si>
    <t>SSH Root Login has not been disabled.</t>
  </si>
  <si>
    <t>HAC22</t>
  </si>
  <si>
    <t>HAC22:  Administrators do not use su or sudo command to access root privileges</t>
  </si>
  <si>
    <t>5.2.10</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</si>
  <si>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</si>
  <si>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</si>
  <si>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One method for implementing the recommended state is to edit the /etc/ssh/sshd_config file to set the parameter as follows:
PermitRootLogin no.</t>
  </si>
  <si>
    <t>To close this finding, please provide a screenshot of the  PermitRootLogin option in the /etc/ssh/sshd_config file with the agency's CAP.</t>
  </si>
  <si>
    <t>DEB09-129</t>
  </si>
  <si>
    <t>Disable SSH PermitEmptyPasswords.</t>
  </si>
  <si>
    <t>The `PermitEmptyPasswords` parameter specifies if the SSH server allows login to accounts with empty password strings.</t>
  </si>
  <si>
    <t>Run the following command and verify that output matches:
# sshd -T | grep permitemptypasswords
PermitEmptyPasswords no</t>
  </si>
  <si>
    <t>SSH PermitEmptyPasswords is set to No
Output contains the following:
PermitEmptyPasswords no</t>
  </si>
  <si>
    <t>SSH PermitEmptyPasswords has not been set to No.</t>
  </si>
  <si>
    <t>5.2.11</t>
  </si>
  <si>
    <t>Disallowing remote shell access to accounts that have an empty password reduces the probability of unauthorized access to the system</t>
  </si>
  <si>
    <t xml:space="preserve">Edit the `/etc/ssh/sshd_config` file to set the parameter as follows:
PermitEmptyPasswords no.
</t>
  </si>
  <si>
    <t>Disable SSH PermitEmptyPasswords. One method for implementing the recommended state is to edit the /etc/ssh/sshd_config file to set the parameter as follows:
PermitEmptyPasswords no.</t>
  </si>
  <si>
    <t>To close this finding, please provide a screenshot of the PermitEmptyPasswords option in the /etc/ssh/sshd_config file with the agency's CAP.</t>
  </si>
  <si>
    <t>DEB09-130</t>
  </si>
  <si>
    <t>Disable the SSH PermitUserEnvironment.</t>
  </si>
  <si>
    <t>The `PermitUserEnvironment` option allows users to present environment options to the `ssh` daemon.</t>
  </si>
  <si>
    <t>Run the following command and verify that output matches:
# sshd -T | grep permituserenvironment
PermitUserEnvironment no</t>
  </si>
  <si>
    <t>PermitUserEnvironment option is set to No
Output contains the following:
PermitUserEnvironment no</t>
  </si>
  <si>
    <t>Users are allowed to the Set Environment Options.</t>
  </si>
  <si>
    <t>5.2.12</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</si>
  <si>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</si>
  <si>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</si>
  <si>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the SSH PermitUserEnvironment. One method for implementing the recommended state is to edit the /etc/ssh/sshd_config file to set the parameter as follows:
PermitUserEnvironment no.</t>
  </si>
  <si>
    <t>To close this finding, please provide a screenshot of the  PermitUserEnvironment.option in the /etc/ssh/sshd_config file with the agency's CAP.</t>
  </si>
  <si>
    <t>DEB09-131</t>
  </si>
  <si>
    <t>SC-13</t>
  </si>
  <si>
    <t>Cryptographic Protection</t>
  </si>
  <si>
    <t>Use approved ciphers only.</t>
  </si>
  <si>
    <t>This variable limits the ciphers that SSH can use during communication.</t>
  </si>
  <si>
    <t>Run the following command and verify that output does not contain any of the listed weak ciphers
# sshd -T | grep ciphers
Week Ciphers:
3des-cbc
aes128-cbc
aes192-cbc
aes256-cbc
arcfour
arcfour128
arcfour256
blowfish-cbc
cast128-cbc
rijndael-cbc@lysator.liu.se</t>
  </si>
  <si>
    <t>Only approved ciphers are being used.</t>
  </si>
  <si>
    <t>Approved ciphers are not being used.</t>
  </si>
  <si>
    <t>5.2.13</t>
  </si>
  <si>
    <t>Weak ciphers that are used for authentication to the cryptographic module cannot be relied upon to provide confidentiality or integrity, and system data may be compromised
The DES, Triple DES, and Blowfish ciphers, as used in SSH, have a birthday bound of approximately four billion blocks, which makes it easier for remote attackers to obtain cleartext data via a birthday attack against a long-duration encrypted session, aka a "Sweet32" attack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The passwords used during an SSH session encrypted with RC4 can be recovered by an attacker who is able to capture and replay the session
Error handling in the SSH protocol; Client and Server, when using a block cipher algorithm in Cipher Block Chaining (CBC) mode, makes it easier for remote attackers to recover certain plaintext data from an arbitrary block of ciphertext in an SSH session via unknown vectors
The mm_newkeys_from_blob function in monitor_wrap.c, when an AES-GCM cipher is used, does not properly initialize memory for a MAC context data structure, which allows remote authenticated users to bypass intended Force Command and login-shell restrictions via packet data that provides a crafted callback address</t>
  </si>
  <si>
    <t>Edit the `/etc/ssh/sshd_config` file add/modify the `Ciphers` line to contain a comma separated list of the site approved ciphers
Example:
Ciphers chacha20-poly1305@openssh.com,aes256-gcm@openssh.com,aes128-gcm@openssh.com,aes256-ctr,aes192-ctr,aes128-ctr.</t>
  </si>
  <si>
    <t>Use approved ciphers only. One method for implementing the recommended state is to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</si>
  <si>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approved ciphers are used with the agency's CAP.</t>
  </si>
  <si>
    <t>DEB09-132</t>
  </si>
  <si>
    <t>IA-7</t>
  </si>
  <si>
    <t>Cryptographic Module Authentication</t>
  </si>
  <si>
    <t>Use approved MAC algorithms only.</t>
  </si>
  <si>
    <t>This variable limits the types of MAC algorithms that SSH can use during communication.</t>
  </si>
  <si>
    <t>Run the following command and verify that output does not contain any of the listed week MAC algorithms:
# sshd -T | grep -i "MACs"
Weak MAC algorithms:
hmac-md5
hmac-md5-96
hmac-ripemd160
hmac-sha1
hmac-sha1-96
umac-64@openssh.com
umac-128@openssh.com
hmac-md5-etm@openssh.com
hmac-md5-96-etm@openssh.com
hmac-ripemd160-etm@openssh.com
hmac-sha1-etm@openssh.com
hmac-sha1-96-etm@openssh.com
umac-64-etm@openssh.com
umac-128-etm@openssh.com</t>
  </si>
  <si>
    <t>Only approved MAC Algorithms are used. 
Output contains the following:
MACs hmac-sha2-512-etm@openssh.com,hmac-sha2-256-etm@openssh.com,umac-128-etm@openssh.com,hmac-sha2-512,hmac-sha2-256,umac-128@openssh.com,curve25519-sha256@libssh.org,diffie-hellman-group-exchange-sha256</t>
  </si>
  <si>
    <t>Approved MAC algorithms are not being used.</t>
  </si>
  <si>
    <t>5.2.14</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</si>
  <si>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</si>
  <si>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approved MACs
Example:
MACs hmac-sha2-512-etm@openssh.com,hmac-sha2-256-etm@openssh.com,hmac-sha2-512,hmac-sha2-256.</t>
  </si>
  <si>
    <t>Use approved MAC algorithms only. One method for implementing the recommended state is to edit the `/etc/ssh/sshd_config` file and add/modify the MACs line to contain a comma separated list of the site approved MACs
Example:
MACs hmac-sha2-512-etm@openssh.com,hmac-sha2-256-etm@openssh.com,hmac-sha2-512,hmac-sha2-256.</t>
  </si>
  <si>
    <t>To close this finding, please provide a screenshot of the  approved MAC algorithms defined in the /etc/ssh/sshd_config file with the agency's CAP.</t>
  </si>
  <si>
    <t>DEB09-133</t>
  </si>
  <si>
    <t>Use approved Key Exchange algorithms only.</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</si>
  <si>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t>
  </si>
  <si>
    <t>Run the following command and verify that output does not contain any of the listed week Key Exchange algorithms
# sshd -T | grep kexalgorithms
Weak Key Exchange Algorithms:
diffie-hellman-group1-sha1
diffie-hellman-group14-sha1
diffie-hellman-group-exchange-sha1</t>
  </si>
  <si>
    <t>Only approved Key Exchange algorithms are being used.</t>
  </si>
  <si>
    <t>Approved Key Exchange algorithms are not being used.</t>
  </si>
  <si>
    <t>5.2.15</t>
  </si>
  <si>
    <t>Key exchange methods that are considered weak should be removed. A key exchange method may be weak because too few bits are used, or the hashing algorithm is considered too weak. Using weak algorithms could expose connections to man-in-the-middle attacks</t>
  </si>
  <si>
    <t xml:space="preserve">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
</t>
  </si>
  <si>
    <t>Use approved Key Exchange algorithms only. One method for implementing the recommended state is to 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</si>
  <si>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To close this finding, please provide a screenshot showing only approved Key Exchange algorithms are used with the agency's CAP.</t>
  </si>
  <si>
    <t>DEB09-134</t>
  </si>
  <si>
    <t>AC-12</t>
  </si>
  <si>
    <t>Session Termination</t>
  </si>
  <si>
    <t xml:space="preserve">Configure SSH Idle Timeout Intervals. </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</si>
  <si>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0, the client `ssh` session will be terminated after 1800 seconds of idle time.</t>
  </si>
  <si>
    <t xml:space="preserve">Run the following commands and verify `ClientAliveInterval` is 1800 `ClientAliveCountMax` is 3 or less:
# sshd -T | grep clientaliveinterval
ClientAliveInterval 1800
# sshd -T | grep clientalivecountmax
ClientAliveCountMax 0
</t>
  </si>
  <si>
    <t>Idle Timeout has been set to 30 minutes or 1800 seconds. 
Output contains the following:
ClientAliveInterval 1800
ClientAliveCountMax 0</t>
  </si>
  <si>
    <t>Idle timeout has not been configured to meet IRS Requirements.</t>
  </si>
  <si>
    <t>Updated to 30 Minutes (1800 seconds) from 15 minutes (1800 seconds)</t>
  </si>
  <si>
    <t>HRM5</t>
  </si>
  <si>
    <t>HRM5:User sessions do not terminate after the Publication 1075 period of inactivity</t>
  </si>
  <si>
    <t>5.2.16</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</si>
  <si>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</si>
  <si>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Edit the `/etc/ssh/sshd_config` file to set the parameters according to site policy:
ClientAliveInterval 1800
ClientAliveCountMax 0.</t>
  </si>
  <si>
    <t>Configure SSH Idle Timeout Intervals. One method for implementing the recommended state is to edit the/etc/ssh/sshd_config` file to set the parameters according to site policy:
ClientAliveInterval 1800
ClientAliveCountMax 0.</t>
  </si>
  <si>
    <t>DEB09-135</t>
  </si>
  <si>
    <t xml:space="preserve">Set SSH LoginGraceTime to one minute or less. </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</si>
  <si>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</si>
  <si>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 is between 1 and 60:
# sshd -T | grep logingracetime
LoginGraceTime 60</t>
  </si>
  <si>
    <t>Verify that output LoginGraceTime is 60 or less:
Output contains the following:
LoginGraceTime 60</t>
  </si>
  <si>
    <t>Login timeout has not been configured to meet IRS Requirements.</t>
  </si>
  <si>
    <t>HSC2</t>
  </si>
  <si>
    <t>HSC2:  FTI is emailed outside of the agency</t>
  </si>
  <si>
    <t>5.2.17</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</si>
  <si>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</si>
  <si>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 xml:space="preserve">Edit the `/etc/ssh/sshd_config` file to set the parameter as follows:
LoginGraceTime 60
</t>
  </si>
  <si>
    <t>Set SSH LoginGraceTime to one minute or less. One method for implementing the recommended state is to edit the/etc/ssh/sshd_config` file to set the parameter as follows:
LoginGraceTime 60.</t>
  </si>
  <si>
    <t>DEB09-136</t>
  </si>
  <si>
    <t xml:space="preserve">Limit SSH access. </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</si>
  <si>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</si>
  <si>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Run the following commands and verify that output matches for at least one:
# sshd -T | grep allowusers
AllowUsers 
# sshd -T | grep allowgroups
AllowGroups 
# sshd -T | grep denyusers
DenyUsers 
# sshd -T | grep "denygroups
DenyGroups</t>
  </si>
  <si>
    <t xml:space="preserve">Review output and ensure that at least one of these options is being leveraged AllowUsers, AllowGroups, DenyUsers, and/or DenyGroups.  </t>
  </si>
  <si>
    <t>Remote access via SSH has not been restricted.</t>
  </si>
  <si>
    <t>5.2.18</t>
  </si>
  <si>
    <t>Restricting which users can remotely access the system via SSH will help ensure that only authorized users access the system.</t>
  </si>
  <si>
    <t xml:space="preserve">Edit the `/etc/ssh/sshd_config` file to set one or more of the parameter as follows:
AllowUsers 
AllowGroups 
DenyUsers 
DenyGroups 
</t>
  </si>
  <si>
    <t>Limit SSH access. One method for implementing the recommended state is to edit the /etc/ssh/sshd_config file to set one or more of the parameters as follows:
AllowUsers 
AllowGroups 
DenyUsers 
DenyGroups.</t>
  </si>
  <si>
    <t>To close this finding, please provide a screenshot of the allowed users and groups in the /etc/ssh/sshd_config file with the agency's CAP.</t>
  </si>
  <si>
    <t>DEB09-137</t>
  </si>
  <si>
    <t xml:space="preserve">Configure the SSH warning banner. </t>
  </si>
  <si>
    <t>The `Banner` parameter specifies a file whose contents must be sent to the remote user before authentication is permitted. By default, no banner is displayed.</t>
  </si>
  <si>
    <t xml:space="preserve">Run the following command and verify that output matches:
# sshd -T | grep banner
Banner /etc/issue.net
</t>
  </si>
  <si>
    <t>The warning banner is not Publication 1075 compliant.</t>
  </si>
  <si>
    <t>Updated to IRS Warning Banner</t>
  </si>
  <si>
    <t>5.2.19</t>
  </si>
  <si>
    <t>Banners are used to warn connecting users of the particular site's policy regarding connection. Presenting a warning message prior to the normal user login may assist the prosecution of trespassers on the computer system.</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</si>
  <si>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One method for implementing the recommended state is to perform the following: 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</si>
  <si>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One method to achieve the recommended state is to execute the following command(s): Edit the `/etc/ssh/sshd_config` file to set the parameter as follows:
Banner /etc/issue.net.</t>
  </si>
  <si>
    <t>DEB09-138</t>
  </si>
  <si>
    <t>Authenticator Management</t>
  </si>
  <si>
    <t>Configure the password creation requirements.</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</si>
  <si>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</si>
  <si>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</si>
  <si>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</si>
  <si>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Current password parameters do not meet IRS requirements.</t>
  </si>
  <si>
    <t>Change the password minimum length of 8 to 14 characters to comply with the new publication</t>
  </si>
  <si>
    <t>HPW3</t>
  </si>
  <si>
    <t>HPW3:  Minimum password length is too short</t>
  </si>
  <si>
    <t>5.3</t>
  </si>
  <si>
    <t>5.3.1</t>
  </si>
  <si>
    <t>Strong passwords protect systems from being hacked through brute force methods.</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</si>
  <si>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</si>
  <si>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Configure the password creation standards to meet IRS requirements for length and complexity. One method to achieve the recommended state is to edit the file `/etc/security/pwquality.conf` and add or modify the following line for password length to conform to site policy:
minlen = 14
Edit the file `/etc/security/pwquality.conf` and add or modify the following line for password complexity to conform to site policy
minclass = 4.</t>
  </si>
  <si>
    <t>To close this finding, please provide a screenshot of the /etc/pam.d/password-auth /etc/pam.d/system-auth file password complexity settings with the agency's CAP.</t>
  </si>
  <si>
    <t>DEB09-139</t>
  </si>
  <si>
    <t>AC-7</t>
  </si>
  <si>
    <t>Unsuccessful Logon Attempts</t>
  </si>
  <si>
    <t>Configure the lockout for failed password attempts.</t>
  </si>
  <si>
    <t>Lock out users after _n_ unsuccessful consecutive login attempts. 
- deny= - Number of attempts before the account is locked
- unlock_time= - Time in seconds before the account is unlocked 
Set the lockout number and unlock time to follow local site policy.</t>
  </si>
  <si>
    <t>Verify password lockouts are configured. These settings are commonly configured with the `pam_tally2.so` and `pam_failock.so` modules found in `/etc/pam.d/common-auth` or `/etc/pam.d/system-auth` and `/etc/pam.d/password-auth` . Examples:
Run the following command are review the output to ensure that it follow local site policy. `deny` should be no greater that `3` and `unlock_time` should be no less than 900 seconds
# grep -E '^\s*auth\s+required\s+pam_faillock.so\s+' /etc/pam.d/password-auth /etc/pam.d/system-auth
Output should look similar to:
/etc/pam.d/password-auth:auth required pam_faillock.so preauth silent deny=3 unlock_time=900
/etc/pam.d/password-auth:auth required pam_faillock.so authfail deny=3 unlock_time=900
/etc/pam.d/system-auth:auth required pam_faillock.so preauth silent deny=3 unlock_time=900
/etc/pam.d/system-auth:auth required pam_faillock.so authfail deny=3 unlock_time=900</t>
  </si>
  <si>
    <t>Lockout for Failed Password Attempts is set to 3</t>
  </si>
  <si>
    <t>Lockout for failed password attempts has not been configured per IRS requirements.</t>
  </si>
  <si>
    <t>Updated from 5 to 3
Updated Unlock time to 900 (15Minutes)</t>
  </si>
  <si>
    <t>5.3.2</t>
  </si>
  <si>
    <t>Locking out user IDs after _n_ unsuccessful consecutive login attempts mitigates brute force password attacks against your systems.</t>
  </si>
  <si>
    <t>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</si>
  <si>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Configure the lockout to three (3) of fewer failed password attempts. One method for implementing the recommended state is to edit the /etc/pam.d/password-auth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</si>
  <si>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To close this finding, please provide a screenshot of the /etc/pam.d/password-auth file settings with the agency's CAP.</t>
  </si>
  <si>
    <t>DEB09-140</t>
  </si>
  <si>
    <t>Limit password reuse.</t>
  </si>
  <si>
    <t>The `/etc/security/opasswd` file stores the users' old passwords and can be checked to ensure that users are not recycling recent passwords.</t>
  </si>
  <si>
    <t xml:space="preserve">Run the following commands and ensure the `remember` option is '`24`' or more and included in all results:
# grep -E '^password\s+required\s+pam_pwhistory.so' /etc/pam.d/common-password
password required pam_pwhistory.so remember=24
</t>
  </si>
  <si>
    <t xml:space="preserve">Password history is set to 24 passwords remembered.  </t>
  </si>
  <si>
    <t>Password History has not been configured per IRS requirements.</t>
  </si>
  <si>
    <t>Updated from 5 to 24</t>
  </si>
  <si>
    <t>HPW6</t>
  </si>
  <si>
    <t>HPW6:  Password history is insufficient</t>
  </si>
  <si>
    <t>5.3.3</t>
  </si>
  <si>
    <t>Forcing users not to reuse their past 5 passwords make it less likely that an attacker will be able to guess the password.
Note that these change only apply to accounts configured on the local system.</t>
  </si>
  <si>
    <t>Edit the `/etc/pam.d/common-password` file to include the `remember` option and conform to site policy as shown:
password required pam_pwhistory.so remember=24.</t>
  </si>
  <si>
    <t>Limit password reuse to 24 iterations. One method for implementing the recommended state is to edit the/etc/pam.d/password-auth` and/etc/pam.d/system-auth` files to include the remember` option and conform to site policy as shown:
password sufficient pam_unix.so remember=24.</t>
  </si>
  <si>
    <t>DEB09-141</t>
  </si>
  <si>
    <t xml:space="preserve">Set the password hashing algorithm to SHA-512. </t>
  </si>
  <si>
    <t>The commands below change password encryption from `md5` to `sha512` (a much stronger hashing algorithm). All existing accounts will need to perform a password change to upgrade the stored hashes to the new algorithm.</t>
  </si>
  <si>
    <t>Run the following commands and ensure the sha512 option is included in all results:
# egrep '^password\s+(\S+\s+)+pam_unix\.so\s+(\S+\s+)*sha512' /etc/pam.d/common-password
password sufficient pam_unix.so sha512</t>
  </si>
  <si>
    <t>Password hashing algorithm is set to SHA-512.  
Output contains the following:
sha51</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</si>
  <si>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</si>
  <si>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</si>
  <si>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</si>
  <si>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 xml:space="preserve">Edit the `/etc/pam.d/common-password` file to include the `sha512` option for `pam_unix.so` as shown:
password [success=1 default=ignore] pam_unix.so sha512.
</t>
  </si>
  <si>
    <t>Set the password hashing algorithm to SHA-512. One method for implementing the recommended state is to edit the /etc/pam.d/password-auth and/etc/pam.d/system-auth files to include thesha512 option forpam_unix.so as shown:
password sufficient pam_unix.so sha512.</t>
  </si>
  <si>
    <t>To close this finding, please provide a screenshot of the /etc/pam.d/password-auth and /etc/pam.d/system-auth file hash algorithm settings with the agency's CAP.</t>
  </si>
  <si>
    <t>DEB09-142</t>
  </si>
  <si>
    <t xml:space="preserve">Account Management </t>
  </si>
  <si>
    <t xml:space="preserve">Restrict login privileges for system accounts. </t>
  </si>
  <si>
    <t>There are a number of accounts provided with Debian that are used to manage applications and are not intended to provide an interactive shell.</t>
  </si>
  <si>
    <t>Run the following scripts and verify no results are returned:
egrep -v "^\+" /etc/passwd | awk -F: '($1!="root" &amp;&amp; $1!="sync" &amp;&amp; $1!="shutdown" &amp;&amp; $1!="halt" &amp;&amp; $3</t>
  </si>
  <si>
    <t>System accounts cannot be accessed by users.</t>
  </si>
  <si>
    <t>System accounts may be accessed by regular users.</t>
  </si>
  <si>
    <t>HAC2</t>
  </si>
  <si>
    <t>HAC2:  User sessions do not lock after the Publication 1075 required timeframe</t>
  </si>
  <si>
    <t>5.4</t>
  </si>
  <si>
    <t>5.4.2</t>
  </si>
  <si>
    <t>It is important to make sure that accounts that are not being used by regular users are prevented from being used to provide an interactive shell. By default, Debian sets the password field for these accounts to an invalid string, but it is also recommended that the shell field in the password file be set to `/usr/sbin/nologin`. Some built-in accounts use `/bin/false` which is also acceptable. This prevents the account from potentially being used to run any commands.</t>
  </si>
  <si>
    <t>Set the shell for any accounts returned by the audit script to `/usr/sbin/nologin`:
# usermod -s /usr/sbin/nologin 
# passwd -l 
The following script will automatically set all user shells required to `/usr/sbin/nologin` and lock the `sync`, `shutdown`, and `halt` users:
#!/bin/bash
for user in `awk -F: '($3 &lt; 1000) {print $1 }' /etc/passwd`; do
 if [ $user != "root" ]; then
 usermod -L $user
 if [ $user != "sync" ] &amp;&amp; [ $user != "shutdown" ] &amp; then
 usermod -s /usr/sbin/nologin $user
 fi
 fi
done.</t>
  </si>
  <si>
    <t>Restrict login privileges for system accounts. One method for implementing the recommended state is to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</si>
  <si>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DEB09-143</t>
  </si>
  <si>
    <t>Set the default group for the root account to GID 0.</t>
  </si>
  <si>
    <t>The usermod command can be used to specify which group the root user belongs to. This affects permissions of files that are created by the root user.</t>
  </si>
  <si>
    <t>Run the following command and verify the result is `0`:
# grep "^root:" /etc/passwd | cut -f4 -d:
0</t>
  </si>
  <si>
    <t xml:space="preserve">Root Account has a GID 0.  </t>
  </si>
  <si>
    <t>The Root account has not been assigned a GID of 0.</t>
  </si>
  <si>
    <t>5.4.3</t>
  </si>
  <si>
    <t>Using GID 0 for the `root` account helps prevent `root`-owned files from accidentally becoming accessible to non-privileged users.</t>
  </si>
  <si>
    <t>Run the following command to set the `root` user default group to GID `0`:
# usermod -g 0 root.</t>
  </si>
  <si>
    <t>Set the default group for the root account to GID 0. One method for implementing the recommended state is to run the following command:
# usermod -g 0 root.</t>
  </si>
  <si>
    <t>To close this finding, please provide a screenshot of the GID 0 for the root account settings with the agency's CAP.</t>
  </si>
  <si>
    <t>DEB09-144</t>
  </si>
  <si>
    <t xml:space="preserve">Set the default user umask to 027 or a value that is more restrictive. </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</si>
  <si>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</si>
  <si>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Run the following commands and verify all umask lines returned are 027 or more restrictive.
# grep "umask" /etc/bash.bashrc
umask 027
# grep "umask" /etc/profile /etc/profile.d/*.sh
umask 027</t>
  </si>
  <si>
    <t>Default users' umask has been set to a value of 027.</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</si>
  <si>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</si>
  <si>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</si>
  <si>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 xml:space="preserve">Edit the `/etc/bash.bashrc`, `/etc/profile` and `/etc/profile.d/*.sh` files (and the appropriate files for any other shell supported on your system) and add or edit any umask parameters as follows:
umask 027.
</t>
  </si>
  <si>
    <t>Set the default user umask to 027 or a value that is more restrictive. One method for implementing the recommended state is to edit the /etc/bashrc,/etc/profile and/etc/profile.d/*.sh files (and the appropriate files for any other shell supported on the system) and add or edit any umask parameters as follows:
umask 027.</t>
  </si>
  <si>
    <t>To close this finding, please provide a screenshot of the umask settings in the /etc/bashrc, /etc/profile and /etc/profile.d/*.sh files' with the agency's CAP.</t>
  </si>
  <si>
    <t>DEB09-145</t>
  </si>
  <si>
    <t>Set password expiration to 90 days or less for admin and  non-admin users</t>
  </si>
  <si>
    <t>The `PASS_MAX_DAYS` parameter in `/etc/login.defs` allows an administrator to force passwords to expire once they reach a defined age. It is recommended that the `PASS_MAX_DAYS` parameter be set to less than or equal to 90 days.</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</si>
  <si>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</si>
  <si>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Password expiration has been set to 90 days or less for admin and non admin users</t>
  </si>
  <si>
    <t>Password Expiration has not been configured per IRS requirements.</t>
  </si>
  <si>
    <t xml:space="preserve">Updated Passwords are required to be changed every 90 days all user accounts </t>
  </si>
  <si>
    <t>HPW2</t>
  </si>
  <si>
    <t>HPW2:  Password does not expire timely</t>
  </si>
  <si>
    <t>5.4.1</t>
  </si>
  <si>
    <t>5.4.1.1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</si>
  <si>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</si>
  <si>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Set the PASS_MAX_DAYS parameter to conform to site policy in/etc/login.defs:
PASS_MAX_DAYS 90
Modify user parameters for all users with a password set to match:
# chage --maxdays 90</t>
  </si>
  <si>
    <t>Set password expiration to 90 days or less. One method for implementing the recommended state is to set  the PASS_MAX_DAYS parameter to conform to site policy in/etc/login.defs:
PASS_MAX_DAYS 90
Modify user parameters for all users with a password set to match:
# chage --maxdays 90</t>
  </si>
  <si>
    <t>To close this finding, please provide a screenshot of the PASS_MAX_DAYS setting with the agency's CAP.</t>
  </si>
  <si>
    <t>DEB09-146</t>
  </si>
  <si>
    <t xml:space="preserve">Set minimum days between password changes to 1 or more days. </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</si>
  <si>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</si>
  <si>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 xml:space="preserve">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grep -E ^[^:]+:[^\!*] /etc/shadow | cut -d: -f1,4
:
</t>
  </si>
  <si>
    <t xml:space="preserve">Minimum days between password changes has been set to 1 or more days. </t>
  </si>
  <si>
    <t>Password Minimum age has not been configured per IRS requirements.</t>
  </si>
  <si>
    <t>Changed from 7 to 1</t>
  </si>
  <si>
    <t>HPW4</t>
  </si>
  <si>
    <t>HPW4:  Minimum password age does not exist</t>
  </si>
  <si>
    <t>5.4.1.2</t>
  </si>
  <si>
    <t>By restricting the frequency of password changes, an administrator can prevent users from repeatedly changing their password in an attempt to circumvent password reuse controls.</t>
  </si>
  <si>
    <t>Set the `PASS_MIN_DAYS` parameter to 1 in `/etc/login.defs` :
PASS_MIN_DAYS 1
Modify user parameters for all users with a password set to match:
# chage --mindays 1.</t>
  </si>
  <si>
    <t>Set minimum days between password changes to 1 or more days. One method to achieve the recommended state is to execute the following command(s):
Set the PASS_MIN_DAYS parameter to 1 in/etc/login.defs:
PASS_MIN_DAYS 1
Modify user parameters for all users with a password set to match:
# chage --mindays 1.</t>
  </si>
  <si>
    <t>To close this finding, please provide a screenshot of the PASS_MIN_DAYS setting in the /etc/login.defs file with the agency's CAP.</t>
  </si>
  <si>
    <t>DEB09-147</t>
  </si>
  <si>
    <t xml:space="preserve">Set password expiration warning days to 14 or more days. </t>
  </si>
  <si>
    <t>The `PASS_WARN_AGE` parameter in `/etc/login.defs` allows an administrator to notify users that their password will expire in a defined number of days. It is recommended that the `PASS_WARN_AGE` parameter be set to 14 or more days.</t>
  </si>
  <si>
    <t>Run the following command and verify `PASS_WARN_AGE` is 14 or more:
# grep PASS_WARN_AGE /etc/login.defs
PASS_WARN_AGE 14
Verify all users with a password have their number of days of warning before password expires set to 14 or more:
# egrep ^[^:]+:[^\!*] /etc/shadow | cut -d: -f1
* 
# chage --list 
Number of days of warning before password expires : 14</t>
  </si>
  <si>
    <t xml:space="preserve">Password expiration warning days has been set to 14 or more days. </t>
  </si>
  <si>
    <t>Password expiration warning days have not been configured per IRS requirements.</t>
  </si>
  <si>
    <t>Changed from 7 to 14</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</si>
  <si>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</si>
  <si>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</si>
  <si>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</si>
  <si>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</si>
  <si>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 xml:space="preserve">Set the `PASS_WARN_AGE` parameter to 14 in `/etc/login.defs`:
PASS_WARN_AGE 14
Modify user parameters for all users with a password set to match:
# chage --warndays 14
</t>
  </si>
  <si>
    <t>Set password expiration warning days to 14 or more days. One method to achieve the recommended state is to execute the following command(s):
Set the PASS_WARN_AGE` parameter to 14 in/etc/login.defs`:
PASS_WARN_AGE 14
Modify user parameters for all users with a password set to match:
# chage --warndays 14.</t>
  </si>
  <si>
    <t>DEB09-148</t>
  </si>
  <si>
    <t xml:space="preserve">Set the inactive password lock to 120 days or less. </t>
  </si>
  <si>
    <t>User accounts that have been inactive for over a given period of time can be automatically disabled. It is recommended that accounts that are inactive for 120 days after password expiration be disabled.</t>
  </si>
  <si>
    <t>Run the following command and verify `INACTIVE` is 120or less:
# useradd -D | grep INACTIVE
INACTIVE=120
Verify all users with a password have Password inactive no more than 30 days after password expires:
# egrep ^[^:]+:[^\!*] /etc/shadow | cut -d: -f1
* 
# chage --list 
Password inactive :</t>
  </si>
  <si>
    <t xml:space="preserve">Inactive password lock has been set to 120 days or less. </t>
  </si>
  <si>
    <t>Changed from 30 to 120</t>
  </si>
  <si>
    <t>HAC10</t>
  </si>
  <si>
    <t>HAC10:  Accounts do not expire after the correct period of inactivity</t>
  </si>
  <si>
    <t>5.4.1.4</t>
  </si>
  <si>
    <t>Inactive accounts pose a threat to system security since the users are not logging in to notice failed login attempts or other anomalies.</t>
  </si>
  <si>
    <t>Run the following command to set the default password inactivity period to 120 days:
# useradd -D -f 120
Modify user parameters for all users with a password set to match:
# chage --inactive 120.</t>
  </si>
  <si>
    <t>Set the inactive password lock to 120 days or less. One method for implementing the recommended state is to run  the following command(s):
# useradd -D -f 120
Modify user parameters for all users with a password set to match:
# chage --inactive 120.</t>
  </si>
  <si>
    <t>DEB09-149</t>
  </si>
  <si>
    <t xml:space="preserve">Confirm that all users last password change date is in the past. </t>
  </si>
  <si>
    <t>All users should have a password change date in the past.</t>
  </si>
  <si>
    <t xml:space="preserve">Verify no users with a have Password change date in the future:
# cat /etc/shadow | cut -d: -f1
* 
# chage --list 
Last Change : </t>
  </si>
  <si>
    <t xml:space="preserve">Password change dates have been confirmed to be in the past. </t>
  </si>
  <si>
    <t>HPW12</t>
  </si>
  <si>
    <t>HPW12: Passwords do not meet complexity requirements</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</si>
  <si>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</si>
  <si>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</si>
  <si>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</si>
  <si>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Investigate any users with a password change date in the future and correct them. Locking the account, expiring the password, or resetting the password manually should be the course of action.</t>
  </si>
  <si>
    <t>DEB09-150</t>
  </si>
  <si>
    <t>Configure permissions on the /etc/passwd file.</t>
  </si>
  <si>
    <t>The `/etc/passwd` file contains user account information that is used by many system utilities and therefore must be readable for these utilities to operate.</t>
  </si>
  <si>
    <t>Run the following command and verify `Uid` and `Gid` are both `0/root` and `Access` is `644`:
# stat /etc/passwd
Access: (0644/-rw-r--r--) Uid: ( 0/ root) Gid: ( 0/ root)</t>
  </si>
  <si>
    <t xml:space="preserve">The file /etc/passwd is user and group owned by root. </t>
  </si>
  <si>
    <t>User/Group Owner permissions on /etc/passwd have not been configured appropriately.</t>
  </si>
  <si>
    <t>6.1</t>
  </si>
  <si>
    <t>6.1.2</t>
  </si>
  <si>
    <t>It is critical to ensure that the `/etc/passwd` file is protected from unauthorized write access. Although it is protected by default, the file permissions could be changed either inadvertently or through malicious actions.</t>
  </si>
  <si>
    <t>Run the following command to set permissions on `/etc/passwd`:
# chown root:root /etc/passwd
# chmod 644 /etc/passwd.</t>
  </si>
  <si>
    <t>Configure permissions to be no less restrictive than 644 for the root user on the /etc/passwd file. One method for implementing the recommended state is to run the following command to set permissions on/etc/passwd`:
# chown root:root /etc/passwd
# chmod 644 /etc/passwd.</t>
  </si>
  <si>
    <t>DEB09-151</t>
  </si>
  <si>
    <t>Configure permissions on the /etc/shadow file.</t>
  </si>
  <si>
    <t>The `/etc/shadow` file is used to store the information about user accounts that is critical to the security of those accounts, such as the hashed password and other security information.</t>
  </si>
  <si>
    <t>Run the following command and verify `Uid` is `0/root`, `Gid` is _``_`/shadow`, and `Access` is `640` or more restrictive:
# stat /etc/shadow
Access: (0640/-rw-r-----) Uid: ( 0/ root) Gid: ( 42/ shadow)</t>
  </si>
  <si>
    <t xml:space="preserve">The file /etc/shadow is user and group owned by root. </t>
  </si>
  <si>
    <t>User/Group Owner permissions on /etc/shadow have not been configured appropriately.</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</si>
  <si>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</si>
  <si>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</si>
  <si>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 xml:space="preserve">Run the one following commands to set permissions on `/etc/shadow`:
# chown root:shadow /etc/shadow
# chmod o-rwx,g-wx /etc/shadow.
</t>
  </si>
  <si>
    <t>Configure permissions on the /etc/shadow file. One method for implementing the recommended state is to run the following chown to set permissions on `/etc/shadow`:
# chown root:shadow /etc/shadow
# chmod o-rwx,g-wx /etc/shadow.</t>
  </si>
  <si>
    <t>DEB09-152</t>
  </si>
  <si>
    <t>Configure permissions on the /etc/group file.</t>
  </si>
  <si>
    <t>The `/etc/group` file contains a list of all the valid groups defined in the system. The command below allows read/write access for root and read access for everyone else.</t>
  </si>
  <si>
    <t>Run the following command and verify `Uid` and `Gid` are both `0/root` and `Access` is `644`:
# stat /etc/group
Access: (0644/-rw-r--r--) Uid: ( 0/ root) Gid: ( 0/ root)</t>
  </si>
  <si>
    <t xml:space="preserve">The file /etc/group is user and group owned by root. </t>
  </si>
  <si>
    <t>User/Group Owner permissions on /etc/group- have not been configured appropriately.</t>
  </si>
  <si>
    <t>6.1.4</t>
  </si>
  <si>
    <t>The `/etc/group` file needs to be protected from unauthorized changes by non-privileged users, but needs to be readable as this information is used with many non-privileged programs.</t>
  </si>
  <si>
    <t>Run the following command to set permissions on `/etc/group`:
# chown root:root /etc/group
# chmod 644 /etc/group.</t>
  </si>
  <si>
    <t>Configure permissions to be no less restrictive than 644 for the root group on the /etc/group file. One method to achieve the recommended state is to execute the following command(s):
# chown root:root /etc/group
# chmod 644 /etc/group.</t>
  </si>
  <si>
    <t>DEB09-153</t>
  </si>
  <si>
    <t>Configure permissions on the /etc/gshadow file.</t>
  </si>
  <si>
    <t>The `/etc/gshadow` file is used to store the information about groups that is critical to the security of those accounts, such as the hashed password and other security information.</t>
  </si>
  <si>
    <t xml:space="preserve">Run the following command and verify  `Uid` is `0/root`, `Gid` is `/shadow`, and `Access` is `640` or more restrictive:
# stat /etc/gshadow
Access: (0640/-rw-r-----) Uid: ( 0/ root) Gid: ( 42/ shadow)
</t>
  </si>
  <si>
    <t xml:space="preserve">The file /etc/gshadow is user and group owned by root. </t>
  </si>
  <si>
    <t>User/Group Owner permissions on /etc/gshadow have not been configured appropriately.</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</si>
  <si>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</si>
  <si>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</si>
  <si>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Run the following commands to set permissions on `/etc/gshadow`:
# chown root:shadow /etc/gshadow
# chmod o-rwx,g-rw /etc/gshadow.</t>
  </si>
  <si>
    <t>Configure permissions on the /etc/gshadow file. One method for implementing the recommended state is to run the following commands:
# chown root:root /etc/gshadow
# chmod 000 /etc/gshadow.</t>
  </si>
  <si>
    <t>DEB09-154</t>
  </si>
  <si>
    <t>Configure permissions on the /etc/passwd- file.</t>
  </si>
  <si>
    <t>The `/etc/passwd-` file contains backup user account information.</t>
  </si>
  <si>
    <t>Run the following command and verify `Uid` and `Gid` are both `0/root` and `Access` is `644` or more restrictive:
# stat /etc/passwd-
Access: (0644/-rw-r--r--) Uid: ( 0/ root) Gid: ( 0/ root)</t>
  </si>
  <si>
    <t xml:space="preserve">The file /etc/passwd- is user and group owned by root. </t>
  </si>
  <si>
    <t>User/Group Owner permissions on /etc/passwd- have not been configured appropriately.</t>
  </si>
  <si>
    <t>6.1.6</t>
  </si>
  <si>
    <t>It is critical to ensure that the `/etc/passwd-` file is protected from unauthorized access. Although it is protected by default, the file permissions could be changed either inadvertently or through malicious actions.</t>
  </si>
  <si>
    <t xml:space="preserve">Run the following command to set permissions on `/etc/passwd-` :
# chown root:root /etc/passwd-
# chmod u-x,go-wx /etc/passwd-
</t>
  </si>
  <si>
    <t>Configure permissions to be no less restrictive than 644 for the root user on the /etc/passwd file. One method for implementing the recommended state is to run the following command:
# chown root:root /etc/passwd-
# chmod u-x,go-wx /etc/passwd-.</t>
  </si>
  <si>
    <t>DEB09-155</t>
  </si>
  <si>
    <t>Configure permissions on the /etc/shadow- file.</t>
  </si>
  <si>
    <t>The `/etc/shadow-` file is used to store backup information about user accounts that is critical to the security of those accounts, such as the hashed password and other security information.</t>
  </si>
  <si>
    <t xml:space="preserve">Run the following command and verify  `Uid` is `0/root,` `Gid` is `/shadow,` and `Access` is `640` or more restrictive:
# stat /etc/shadow-
Access: (0640/-rw-r-----) Uid: ( 0/ root) Gid: ( 42/ shadow)
</t>
  </si>
  <si>
    <t xml:space="preserve">The file /etc/shadow- is user and group owned by root. </t>
  </si>
  <si>
    <t>User/Group Owner permissions on /etc/shadow- have not been configured appropriately.</t>
  </si>
  <si>
    <t>6.1.7</t>
  </si>
  <si>
    <t>It is critical to ensure that the `/etc/shadow-`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</si>
  <si>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`/etc/shadow-` :
# chown root:shadow /etc/shadow-
# chmod o-rwx,g-rw /etc/shadow-
</t>
  </si>
  <si>
    <t>Configure permissions to be no less restrictive than 640 on the root user and group owned /etc/shadow- file. One method for implementing the recommended state is to run the one of the following chown commands:
# chown root:shadow /etc/shadow-
# chmod o-rwx,g-rw /etc/shadow-.</t>
  </si>
  <si>
    <t>DEB09-156</t>
  </si>
  <si>
    <t>Configure permissions on the /etc/group- file.</t>
  </si>
  <si>
    <t>The `/etc/group-` file contains a backup list of all the valid groups defined in the system.</t>
  </si>
  <si>
    <t>Run the following command and verify `Uid` and `Gid` are both `0/root` and `Access` is `644` or more restrictive:
# stat /etc/group-
Access: (0644/-rw-r--r--) Uid: ( 0/ root) Gid: ( 0/ root)</t>
  </si>
  <si>
    <t xml:space="preserve">The file /etc/group- is user and group owned by root. </t>
  </si>
  <si>
    <t>6.1.8</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</si>
  <si>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</si>
  <si>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</si>
  <si>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Configure permissions on the /etc/group- file to 644 or more restrictive. One method for implementing the recommended state is to run the following commands:
# chown root:root /etc/group-
# chmod u-x,go-wx /etc/group-.</t>
  </si>
  <si>
    <t>DEB09-157</t>
  </si>
  <si>
    <t>Configure permissions on the /etc/gshadow- file.</t>
  </si>
  <si>
    <t>The `/etc/gshadow-` file is used to store backup information about groups that is critical to the security of those accounts, such as the hashed password and other security information.</t>
  </si>
  <si>
    <t xml:space="preserve">Run the following command and verify  `Uid` is `0/root,` `Gid` is `/shadow,` and `Access` is `640` or more restrictive:
# stat /etc/gshadow-
Access: (0640/-rw-r-----) Uid: ( 0/ root) Gid: ( 42/ shadow)
</t>
  </si>
  <si>
    <t xml:space="preserve">The file /etc/gshadow- is user and group owned by root. </t>
  </si>
  <si>
    <t>User/Group Owner permissions on /etc/gshadow- have not been configured appropriately.</t>
  </si>
  <si>
    <t>6.1.9</t>
  </si>
  <si>
    <t>It is critical to ensure that the `/etc/gshadow-`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</si>
  <si>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`/etc/gshadow-` :
# chown root:shadow /etc/gshadow-
# chmod o-rwx,g-rw /etc/gshadow-
</t>
  </si>
  <si>
    <t>Configure permissions on the /etc/gshadow- file. One method for implementing the recommended state is to run the one of the following chown commands:
# chown root:shadow /etc/gshadow-
# chmod o-rwx,g-rw /etc/gshadow-.</t>
  </si>
  <si>
    <t>DEB09-158</t>
  </si>
  <si>
    <t xml:space="preserve">Confirm that world writable films do not exist. </t>
  </si>
  <si>
    <t>Unix-based systems support variable settings to control access to files. World writable files are the least secure. See the `chmod(2)` man page for more information.</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</si>
  <si>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t>
  </si>
  <si>
    <t xml:space="preserve">World-Writable files do not exist on the system. </t>
  </si>
  <si>
    <t>There are World Writable files on the system.</t>
  </si>
  <si>
    <t>6.1.10</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</si>
  <si>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</si>
  <si>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 is advisable, but always consult relevant vendor documentation to avoid breaking any application dependencies on a given file.</t>
  </si>
  <si>
    <t>Confirm that world writable films do not exist. One method for implementing the recommended state is to remove write access for the "other" category (chmod o-w ) is advisable, but always consult relevant vendor documentation to avoid breaking any application dependencies on a given file.</t>
  </si>
  <si>
    <t>DEB09-159</t>
  </si>
  <si>
    <t xml:space="preserve">Confirm that unowned files or directories do not exist. </t>
  </si>
  <si>
    <t>Sometimes when administrators delete users from the password file they neglect to remove all files owned by those users from the system.</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</si>
  <si>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t>
  </si>
  <si>
    <t xml:space="preserve">All files have a user ownership assigned. </t>
  </si>
  <si>
    <t>There are Un-owned files and Directories on the system.</t>
  </si>
  <si>
    <t>6.1.11</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</si>
  <si>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</si>
  <si>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</si>
  <si>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DEB09-160</t>
  </si>
  <si>
    <t xml:space="preserve">Confirm that ungrouped files or directories do not exist. </t>
  </si>
  <si>
    <t>Sometimes when administrators delete users or groups from the system they neglect to remove all files owned by those users or groups.</t>
  </si>
  <si>
    <t>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t>
  </si>
  <si>
    <t xml:space="preserve">All files have a group ownership assigned. </t>
  </si>
  <si>
    <t>There are Un-grouped Files and Directories.</t>
  </si>
  <si>
    <t>6.1.12</t>
  </si>
  <si>
    <t>DEB09-161</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</si>
  <si>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</si>
  <si>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</si>
  <si>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t>
  </si>
  <si>
    <t xml:space="preserve">Files within the system do not have the Set User ID (SUID) bit set. </t>
  </si>
  <si>
    <t>There are 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</si>
  <si>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</si>
  <si>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</si>
  <si>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</si>
  <si>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Audit SUID executables for rogue origins and remove them from the system where applicable.</t>
  </si>
  <si>
    <t>DEB09-162</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</si>
  <si>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</si>
  <si>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</si>
  <si>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t>
  </si>
  <si>
    <t xml:space="preserve">Files within the system do not have the Set Group ID (SGID) bit set. </t>
  </si>
  <si>
    <t>There are 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</si>
  <si>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</si>
  <si>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</si>
  <si>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</si>
  <si>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Audit SGID executables for rogue origins and remove them from the system where applicable.</t>
  </si>
  <si>
    <t>DEB09-163</t>
  </si>
  <si>
    <t xml:space="preserve">Set passwords for any blank password fields. </t>
  </si>
  <si>
    <t>An account with an empty password field means that anybody may log in as that user without providing a password.</t>
  </si>
  <si>
    <t>Run the following command and verify that no output is returned:
# cat /etc/shadow | awk -F: '($2 == "" ) { print $1 " does not have a password "}'</t>
  </si>
  <si>
    <t xml:space="preserve">All user accounts have a password assigned. </t>
  </si>
  <si>
    <t>The system has accounts without passwords.</t>
  </si>
  <si>
    <t>HAC29</t>
  </si>
  <si>
    <t>HAC29:  Access to system functionality without identification and authentication</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</si>
  <si>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</si>
  <si>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</si>
  <si>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</si>
  <si>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</si>
  <si>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Set passwords for any blank password fields. One method for implementing the recommended state is to review the /etc/passwd file for any accounts without passwords. If they exist, execute the following command:
# passwd -l.</t>
  </si>
  <si>
    <t>To close this finding, please provide a screenshot of the /etc/shadow file settings with the agency's CAP.</t>
  </si>
  <si>
    <t>DEB09-164</t>
  </si>
  <si>
    <t>Confirm that no legacy "+" entries exist in the /etc/passwd file.</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</si>
  <si>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</si>
  <si>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Run the following command and verify that no output is returned:
# grep '^\+:' /etc/passwd</t>
  </si>
  <si>
    <t>The + flag is not set on entries in /etc/passwd.</t>
  </si>
  <si>
    <t>Legacy "+" entries exist in the /etc/password file.</t>
  </si>
  <si>
    <t>6.2.2</t>
  </si>
  <si>
    <t>These entries may provide an avenue for attackers to gain privileged access on the system.</t>
  </si>
  <si>
    <t>Remove any legacy '+' entries from `/etc/passwd` if they exist.</t>
  </si>
  <si>
    <t>Remove all legacy '+' entries from the /etc/passwd file.</t>
  </si>
  <si>
    <t>To close this finding, please provide a screenshot of the /etc/passwd file settings with the agency's CAP.</t>
  </si>
  <si>
    <t>DEB09-165</t>
  </si>
  <si>
    <t>Confirm that no legacy "+" entries exist in the /etc/shadow file.</t>
  </si>
  <si>
    <t>Run the following command and verify that no output is returned:
# grep '^\+:' /etc/shadow</t>
  </si>
  <si>
    <t>The + flag is not set on entries in /etc/shadow.</t>
  </si>
  <si>
    <t>Legacy "+" entries exist in the /etc/shadow file.</t>
  </si>
  <si>
    <t>6.2.3</t>
  </si>
  <si>
    <t>Remove any legacy '+' entries from `/etc/shadow` if they exist.</t>
  </si>
  <si>
    <t>Remove all legacy "+" entries from the /etc/shadow file.</t>
  </si>
  <si>
    <t>To close this finding, please provide a screenshot showing `/etc/shadow` file settings with the agency's CAP.</t>
  </si>
  <si>
    <t>DEB09-166</t>
  </si>
  <si>
    <t>Confirm that no legacy "+" entries exist in the /etc/group file.</t>
  </si>
  <si>
    <t>Run the following command and verify that no output is returned:
# grep '^\+:' /etc/group</t>
  </si>
  <si>
    <t xml:space="preserve">The + flag is not set on entries in /etc/group. </t>
  </si>
  <si>
    <t>Legacy "+" entries exist in the /etc/group file.</t>
  </si>
  <si>
    <t>6.2.4</t>
  </si>
  <si>
    <t>Remove any legacy '+' entries from `/etc/group` if they exist.</t>
  </si>
  <si>
    <t>Remove all legacy "+" entries from the /etc/group file.</t>
  </si>
  <si>
    <t>To close this finding, please provide a screenshot showing `/etc/group 'file settings with the agency's CAP.</t>
  </si>
  <si>
    <t>DEB09-167</t>
  </si>
  <si>
    <t>Set root to be the only UID 0 account</t>
  </si>
  <si>
    <t>Any account with UID 0 has superuser privileges on the system.</t>
  </si>
  <si>
    <t>Run the following command and verify that only `root` is returned:
# cat /etc/passwd | awk -F: '($3 == 0) { print $1 }'
root</t>
  </si>
  <si>
    <t xml:space="preserve">Root is the only account with a User ID (UID) of 0. </t>
  </si>
  <si>
    <t>Accounts with a UID of 0 exist on the system that are not root.</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</si>
  <si>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</si>
  <si>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</si>
  <si>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</si>
  <si>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Set root to be the only UID 0 account since it must be limited to only the default `root` account and only from the system console. Remove any users other than `root` with UID `0` or assign them a new UID if appropriate.</t>
  </si>
  <si>
    <t>To close this finding, please provide a screenshot showing  root file settings with the agency's CAP.</t>
  </si>
  <si>
    <t>DEB09-168</t>
  </si>
  <si>
    <t xml:space="preserve">Confirm that the root PATH is set correctly. </t>
  </si>
  <si>
    <t>The `root` user can execute any command on the system and could be fooled into executing programs unintentionally if the `PATH` is not set correctly.</t>
  </si>
  <si>
    <t>Run the following script as the and verify no results are returned:
#!/bin/bash
if [ "`echo $PATH | grep :: `" != "" ]; then
 echo "Empty Directory in PATH (::)"
fi
if [ "`echo $PATH | grep :$`" != "" ]; then
 echo "Trailing : in PATH"
fi
p=`echo $PATH | sed -e 's/::/:/' -e 's/:$//' -e 's/:/ /g'`
set -- $p
while [ "$1" != "" ]; do
 if [ "$1" = "." ]; then
 echo "PATH contains ."
 shift
 continue
 fi
 if [ -d $1 ]; then
 dirperm=`ls -ldH $1 | cut -f1 -d" "`
 if [ `echo $dirperm | cut -c6 ` != "-" ]; then
 echo "Group Write permission set on directory $1"
 fi
 if [ `echo $dirperm | cut -c9 ` != "-" ]; then
 echo "Other Write permission set on directory $1"
 fi
 dirown=`ls -ldH $1 | awk '{print $3}'`
 if [ "$dirown" != "root" ] ; then
 echo $1 is not owned by root
 fi
 else
 echo $1 is not a directory
 fi
 shift
done</t>
  </si>
  <si>
    <t xml:space="preserve">All files or directories that are PATH variables, are owned by root. </t>
  </si>
  <si>
    <t>Root PATH has not been set correctly.</t>
  </si>
  <si>
    <t>6.2.6</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</si>
  <si>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</si>
  <si>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</si>
  <si>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Set ownership to root:root for all root PATH environment variables.</t>
  </si>
  <si>
    <t>To close this finding, please provide a screenshot showing root PATH settings with the agency's CAP.</t>
  </si>
  <si>
    <t>DEB09-169</t>
  </si>
  <si>
    <t>Confirm all users' home directories exist</t>
  </si>
  <si>
    <t>Users can be defined in `/etc/passwd` without a home directory or with a home directory that does not actually exist.</t>
  </si>
  <si>
    <t>Run the following script and verify no results are returned:
#!/bin/bash 
cat /etc/passwd | egrep -v '^(root|halt|sync|shutdown)' | awk -F: '($7 != "/usr/sbin/nologin" &amp; do
 if [ ! -d "$dir" ]; then
 echo "The home directory ($dir) of user $user does not exist."
 fi
done</t>
  </si>
  <si>
    <t xml:space="preserve">For each system user, the /etc/passwd file defines the user owning their home directory. </t>
  </si>
  <si>
    <t>Users are not the owner of their home directory.</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</si>
  <si>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</si>
  <si>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</si>
  <si>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</si>
  <si>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Confirm all users' home directories exist, If the user's home directory does not exist or is unassigned, the user will be placed in "/" and will not be able to write any files or have local environment variables set. One method to accomplish the recommendation is to perform the following procedure(s): If any users' home directories do not exist, create them and make sure the respective user owns the directory. Users without an assigned home directory should be removed or assigned a home directory as appropriate.</t>
  </si>
  <si>
    <t>To close this finding, please provide a screenshot showing for each system user, the /etc/passwd file defines the user owning their home director with the agency's CAP.</t>
  </si>
  <si>
    <t>DEB09-170</t>
  </si>
  <si>
    <t xml:space="preserve">Set the users' home directories permissions to 750 or a value that is more restrictive. </t>
  </si>
  <si>
    <t>While the system administrator can establish secure permissions for users' home directories, the users can easily override these.</t>
  </si>
  <si>
    <t>Run the following script and verify no results are returned:
#!/bin/bash
cat /etc/passwd | egrep -v '^(root|halt|sync|shutdown)' | awk -F: '($7 != "/usr/sbin/nologin"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t>
  </si>
  <si>
    <t xml:space="preserve">Users do not have excessive permissions to home directories. </t>
  </si>
  <si>
    <t>Home directories have excessive permissions.</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</si>
  <si>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</si>
  <si>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</si>
  <si>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</si>
  <si>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</si>
  <si>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To close this finding, please provide screenshot of the  users' home directories permissions settings with the agency's CAP.</t>
  </si>
  <si>
    <t>DEB09-171</t>
  </si>
  <si>
    <t>Confirm that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</si>
  <si>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</si>
  <si>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"/usr/sbin/nologin" &amp; do
 if [ ! -d "$dir" ]; then
 echo "The home directory ($dir) of user $user does not exist."
 else
 owner=$(stat -L -c "%U" "$dir")
 if [ "$owner" != "$user" ]; then
 echo "The home directory ($dir) of user $user is owned by $owner."
 fi
 fi
done
</t>
  </si>
  <si>
    <t>6.2.9</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</si>
  <si>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</si>
  <si>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</si>
  <si>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</si>
  <si>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DEB09-172</t>
  </si>
  <si>
    <t>Confirm that users' dot files are not group or world writable.</t>
  </si>
  <si>
    <t>While the system administrator can establish secure permissions for users' "dot" files, the users can easily override these.</t>
  </si>
  <si>
    <t>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t>
  </si>
  <si>
    <t xml:space="preserve">Users do not have excessive permissions to the "dot" files. </t>
  </si>
  <si>
    <t>Dot files have Group or world-writeable permissions.</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</si>
  <si>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</si>
  <si>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</si>
  <si>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</si>
  <si>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</si>
  <si>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DEB09-173</t>
  </si>
  <si>
    <t>Confirm that no users have .forward files.</t>
  </si>
  <si>
    <t>The `.forward` file specifies an email address to forward the user's mail to.</t>
  </si>
  <si>
    <t>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t>
  </si>
  <si>
    <t>The .forward file is not used on the system to forward mail.</t>
  </si>
  <si>
    <t>.forward file exists on the system.</t>
  </si>
  <si>
    <t>HPW10</t>
  </si>
  <si>
    <t>HPW10:  Passwords are allowed to be stored</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</si>
  <si>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</si>
  <si>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</si>
  <si>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</si>
  <si>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</si>
  <si>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To close this finding, please provide a screenshot showing no .forward file exist with the agency's CAP.</t>
  </si>
  <si>
    <t>DEB09-174</t>
  </si>
  <si>
    <t>Confirm that no users have .netrc files.</t>
  </si>
  <si>
    <t>The `.netrc` file contains data for logging into a remote host for file transfers via FTP.</t>
  </si>
  <si>
    <t>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t>
  </si>
  <si>
    <t xml:space="preserve">The .netrc file is not used on the system to store remote FTP login data. </t>
  </si>
  <si>
    <t>.netrc file exists on the system.</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</si>
  <si>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</si>
  <si>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</si>
  <si>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</si>
  <si>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</si>
  <si>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To close this finding, please provide a screenshot showing no .netrc files exist with the agency's CAP.</t>
  </si>
  <si>
    <t>DEB09-175</t>
  </si>
  <si>
    <t>Confirm that users' .netrc Files are not group or world accessible.</t>
  </si>
  <si>
    <t>While the system administrator can establish secure permissions for users' `.netrc` files, the users can easily override these.</t>
  </si>
  <si>
    <t>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</si>
  <si>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</si>
  <si>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</si>
  <si>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</si>
  <si>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</si>
  <si>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To close this finding, please provide a screenshot of the .netrc file settings with the agency's CAP.</t>
  </si>
  <si>
    <t>DEB09-176</t>
  </si>
  <si>
    <t>Confirm that no users have .rhosts files.</t>
  </si>
  <si>
    <t>While no `.rhosts` files are shipped by default, users can easily create them.</t>
  </si>
  <si>
    <t>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t>
  </si>
  <si>
    <t>The .rhosts file is not used on the system to provide remote system access without a password.</t>
  </si>
  <si>
    <t>.rhost files exists on the system.</t>
  </si>
  <si>
    <t>6.2.14</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</si>
  <si>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</si>
  <si>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</si>
  <si>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</si>
  <si>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To close this finding, please provide a screenshot of the no users have. Rhosts files with the agency's CAP.</t>
  </si>
  <si>
    <t>DEB09-177</t>
  </si>
  <si>
    <t>Confirm that all groups in the /etc/passwd file exist in the /etc/group file.</t>
  </si>
  <si>
    <t>Over time, system administration errors and changes can lead to groups being defined in `/etc/passwd` but not in `/etc/group`.</t>
  </si>
  <si>
    <t>Run the following script and verify no results are returned:
#!/bin/bash
for i in $(cut -s -d: -f4 /etc/passwd | sort -u ); do
 grep -q -P "^.*?:[^:]*:$i:" /etc/group
 if [ $? -ne 0 ]; then
 echo "Group $i is referenced by /etc/passwd but does not exist in /etc/group"
 fi
done</t>
  </si>
  <si>
    <t>For each group on the system, there must be a definition in /etc/passwd and /etc/group</t>
  </si>
  <si>
    <t>Groups exist in the /etc/password file that are not in the /etc/group.</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</si>
  <si>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</si>
  <si>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</si>
  <si>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</si>
  <si>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</si>
  <si>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/etc/passwd file with the agency's CAP.</t>
  </si>
  <si>
    <t>DEB09-178</t>
  </si>
  <si>
    <t>Delete all duplicate UIDs.</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</si>
  <si>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</si>
  <si>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users=`awk -F: '($3 == n) { print $1 }' n=$2 /etc/passwd | xargs`
 echo "Duplicate UID ($2): ${users}"
 fi
done
</t>
  </si>
  <si>
    <t xml:space="preserve">The system does not contain duplicate User IDs in the /etc/passwd file. </t>
  </si>
  <si>
    <t>There are duplicate UID's on the system.</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</si>
  <si>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</si>
  <si>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</si>
  <si>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</si>
  <si>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To close this finding, please provide a screenshot of the UIDs file with the agency's CAP.</t>
  </si>
  <si>
    <t>DEB09-179</t>
  </si>
  <si>
    <t>Delete all duplicate GIDs.</t>
  </si>
  <si>
    <t>Although the `groupadd` program will not let you create a duplicate Group ID (GID), it is possible for an administrator to manually edit the `/etc/group` file and change the GID field.</t>
  </si>
  <si>
    <t>Run the following script and verify no results are returned:
#!/bin/bash 
cat /etc/group | cut -f3 -d":" | sort -n | uniq -c | while read x ; do
 [ -z "${x}" ] &amp; then
 groups=`awk -F: '($3 == n) { print $1 }' n=$2 /etc/group | xargs`
 echo "Duplicate GID ($2): ${groups}"
 fi
done</t>
  </si>
  <si>
    <t xml:space="preserve">The system does not contain duplicate Group IDs in the /etc/group file. </t>
  </si>
  <si>
    <t>There are duplicate GID's on the system.</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</si>
  <si>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</si>
  <si>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</si>
  <si>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</si>
  <si>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To close this finding, please provide a screenshot of the GIDs file with the agency's CAP.</t>
  </si>
  <si>
    <t>DEB09-180</t>
  </si>
  <si>
    <t>Delete all duplicate user names.</t>
  </si>
  <si>
    <t>Although the `useradd` program will not let you create a duplicate user name, it is possible for an administrator to manually edit the `/etc/passwd` file and change the user name.</t>
  </si>
  <si>
    <t>Run the following script and verify no results are returned:
#!/bin/bash 
cat /etc/passwd | cut -f1 -d":" | sort -n | uniq -c | while read x ; do
 [ -z "${x}" ] &amp; then
 uids=`awk -F: '($1 == n) { print $3 }' n=$2 /etc/passwd | xargs`
 echo "Duplicate User Name ($2): ${uids}"
 fi
done</t>
  </si>
  <si>
    <t xml:space="preserve">The system does not contain duplicate names in the /etc/passwd file. </t>
  </si>
  <si>
    <t>There are duplicate User names on the system.</t>
  </si>
  <si>
    <t>6.2.18</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</si>
  <si>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</si>
  <si>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</si>
  <si>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 names from the /etc/passwd file.</t>
  </si>
  <si>
    <t>DEB09-181</t>
  </si>
  <si>
    <t>Delete all duplicate group names.</t>
  </si>
  <si>
    <t>Although the `groupadd` program will not let you create a duplicate group name, it is possible for an administrator to manually edit the `/etc/group` file and change the group name.</t>
  </si>
  <si>
    <t>Run the following script and verify no results are returned:
#!/bin/bash 
cat /etc/group | cut -f1 -d":" | sort -n | uniq -c | while read x ; do
 [ -z "${x}" ] &amp; then
 gids=`gawk -F: '($1 == n) { print $3 }' n=$2 /etc/group | xargs`
 echo "Duplicate Group Name ($2): ${gids}"
 fi
done</t>
  </si>
  <si>
    <t xml:space="preserve">The system does not contain duplicate names in the /etc/group file. </t>
  </si>
  <si>
    <t>There are duplicate Group names on the system.</t>
  </si>
  <si>
    <t>6.2.19</t>
  </si>
  <si>
    <t>If a group is assigned a duplicate group name, it will create and have access to files with the first GID for that group in `/etc/group`. Effectively, the GID is shared, which is a security problem.</t>
  </si>
  <si>
    <t>Based on the results of the audit script, establish unique names for the user groups. File group ownerships will automatically reflect the change as long as the groups have unique GIDs.</t>
  </si>
  <si>
    <t>Delete all duplicate names in the /etc/group file.</t>
  </si>
  <si>
    <t>To close this finding, please provide a screenshot /etc/group file settings with the agency's CAP.</t>
  </si>
  <si>
    <t>DEB09-182</t>
  </si>
  <si>
    <t>Confirm shadow group is empty</t>
  </si>
  <si>
    <t>The shadow group allows system programs which require access the ability to read the /etc/shadow file. No users should be assigned to the shadow group.</t>
  </si>
  <si>
    <t>Run the following commands and verify no results are returned:
# grep ^shadow:[^:]*:[^:]*:[^:]+ /etc/group
# awk -F: '($4 == "") { print }' /etc/passwd</t>
  </si>
  <si>
    <t>No users should be assigned to the shadow group.</t>
  </si>
  <si>
    <t>Users have been assigned to /etc/shadow file group.</t>
  </si>
  <si>
    <t>6.2.20</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</si>
  <si>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</si>
  <si>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</si>
  <si>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To close this finding, please provide a screenshot showing shadow group is empty with the agency's CAP.</t>
  </si>
  <si>
    <t>DEB10-01</t>
  </si>
  <si>
    <t>Verify there are no updates or patches to install:
# apt -s upgrade</t>
  </si>
  <si>
    <t>1.9</t>
  </si>
  <si>
    <t>Use your package manager to update all packages on the system according to site policy.
Run the following command to update all packages following local site policy guidance on applying updates and patches:
# apt upgrade
OR
# apt dist-upgrade.</t>
  </si>
  <si>
    <t>Obtain and apply the latest security patches from the vendor. One method to achieve the recommended state is to execute the following command(s):
# dnf update --security. (By default, yum will automatically attempt to check all configured repositories to resolve all package dependencies during an installation/upgrade).</t>
  </si>
  <si>
    <t>To close this finding, please provide a screenshot of the updated Debian 10 version and its patch level with the agency's CAP.</t>
  </si>
  <si>
    <t>DEB10-02</t>
  </si>
  <si>
    <t>Run the following command and verify output shows `/tmp` is mounted:
# mount | grep -E '\s/tmp\s'
tmpfs on /tmp type tmpfs (rw,nosuid,nodev,noexec,relatime)
Run the following command and verify that tmpfs has been mounted to, or a system partition has been created for `/tmp`
# grep -E '\s/tmp\s' /etc/fstab | grep -E -v '^\s*#'
tmpfs /tmp tmpfs defaults,noexec,nosuid,nodev 0 0
OR
# systemctl is-enabled tmp.mount
enabled</t>
  </si>
  <si>
    <t>Configure `/etc/fstab` as appropriate.
example:
tmpfs /tmp tmpfs defaults,rw,nosuid,nodev,noexec,relatime 0 0
OR
Run the following commands to enable systemd `/tmp` mounting:
systemctl unmask tmp.mount
systemctl enable tmp.mount
Edit `/etc/systemd/system/local-fs.target.wants/tmp.mount` to configure the `/tmp` mount:
[Mount]
What=tmpfs
Where=/tmp
Type=tmpfs
Options=mode=1777,strictatime,noexec,nodev,nosuid.</t>
  </si>
  <si>
    <t>Enable systemd /tmp mounting. One method to achieve the recommended state is to execute the following command(s):
systemctl unmask tmp.mount
systemctl enable tmp.mount
Edit `/etc/systemd/system/local-fs.target.wants/tmp.mount` to configure the `/tmp` mount:
[Mount]
What=tmpfs
Where=/tmp
Type=tmpfs
Options=mode=1777,strictatime,noexec,nodev,nosuid.</t>
  </si>
  <si>
    <t>DEB10-03</t>
  </si>
  <si>
    <t>Verify that the `nodev` option is set if a `/tmp` partition exists
Run the following command and verify that nothing is returned:
# mount | grep -E '\s/tmp\s' | grep -v nodev</t>
  </si>
  <si>
    <t>Since the `/tmp` filesystem is not intended to support devices, set this option to ensure that users cannot attempt to create block or character special devices in `/tmp` .</t>
  </si>
  <si>
    <t xml:space="preserve">Edit the `/etc/fstab` file and add `nodev` to the fourth field (mounting options) for the `/tmp` partition. See the `fstab(5)` manual page for more information.
Run the following command to remount `/tmp` :
# mount -o remount,nodev /tmp
OR
Edit `/etc/systemd/system/local-fs.target.wants/tmp.mount` to add `nodev` to the `/tmp` mount options:
[Mount]
Options=mode=1777,strictatime,noexec,nodev,nosuid
Run the following command to remount `/tmp` :
# mount -o remount,nodev /tmp
</t>
  </si>
  <si>
    <t>DEB10-04</t>
  </si>
  <si>
    <t>Verify that the `nosuid` option is set if a `/tmp` partition exists
Run the following command and verify that nothing is returned:
# mount | grep -E '\s/tmp\s' | grep -v nosuid</t>
  </si>
  <si>
    <t>Since the `/tmp` filesystem is only intended for temporary file storage, set this option to ensure that users cannot create `setuid` files in `/tmp` .</t>
  </si>
  <si>
    <t>Edit the `/etc/fstab` file and add `nosuid` to the fourth field (mounting options) for the `/tmp` partition. See the `fstab(5)` manual page for more information.
Run the following command to remount `/tmp` :
# mount -o remount,nosuid /tmp
or
Edit `/etc/systemd/system/local-fs.target.wants/tmp.mount` to add `nosuid` to the `/tmp` mount options:
[Mount]
Options=mode=1777,strictatime,noexec,nodev,nosuid
Run the following command to remount `/tmp` :
# mount -o remount,nosuid /tmp.</t>
  </si>
  <si>
    <t>DEB10-05</t>
  </si>
  <si>
    <t>Verify that the `noexec` option is set if a `/tmp` partition exists
Run the following command and verify that nothing is returned: 
# mount | grep -E '\s/tmp\s' | grep -v noexec</t>
  </si>
  <si>
    <t>Edit the `/etc/fstab` file and add `noexec` to the fourth field (mounting options) for the `/tmp` partition. See the `fstab(5)` manual page for more information.
Run the following command to remount `/tmp` :
# mount -o remount,noexec /tmp
or
Edit `/etc/systemd/system/local-fs.target.wants/tmp.mount` to add `noexec` to the `/tmp` mount options:
[Mount]
Options=mode=1777,strictatime,noexec,nodev,nosuid
Run the following command to remount `/tmp` :
# mount -o remount,noexec /tmp.</t>
  </si>
  <si>
    <t>DEB10-06</t>
  </si>
  <si>
    <t>Verify that the `nodev` option is set if a `/var/tmp` partition exists.
Run the following command and verify that nothing is returned:
# mount | grep -E '\s/var/tmp\s' | grep -v nodev</t>
  </si>
  <si>
    <t>Since the `/var/tmp` filesystem is not intended to support devices, set this option to ensure that users cannot attempt to create block or character special devices in `/var/tmp` .</t>
  </si>
  <si>
    <t>Edit the `/etc/fstab` file and add `nodev` to the fourth field (mounting options) for the `/var/tmp` partition. See the `fstab(5)` manual page for more information.
Run the following command to remount `/var/tmp` :
# mount -o remount,nodev /var/tmp.</t>
  </si>
  <si>
    <t>DEB10-07</t>
  </si>
  <si>
    <t>Verify that the `nosuid` option is set if a `/var/tmp` partition exists.
Run the following command and verify that nothing is returned:
# mount | grep -E '\s/var/tmp\s' | grep -v nosuid</t>
  </si>
  <si>
    <t>Since the `/var/tmp` filesystem is only intended for temporary file storage, set this option to ensure that users cannot create `setuid` files in `/var/tmp` .</t>
  </si>
  <si>
    <t>Edit the `/etc/fstab` file and add `nosuid` to the fourth field (mounting options) for the `/var/tmp` partition. See the `fstab(5)` manual page for more information.
Run the following command to remount `/var/tmp` :
# mount -o remount,nosuid /var/tmp.</t>
  </si>
  <si>
    <t>DEB10-08</t>
  </si>
  <si>
    <t>Verify that the `noexec` option is set if a `/var/tmp` partition exists.
Run the following command and verify that nothing is returned:
# mount | grep -E '\s/var/tmp\s' | grep -v noexec</t>
  </si>
  <si>
    <t>Since the `/var/tmp` filesystem is only intended for temporary file storage, set this option to ensure that users cannot run executable binaries from `/var/tmp` .</t>
  </si>
  <si>
    <t>Edit the `/etc/fstab` file and add `noexec` to the fourth field (mounting options) for the `/var/tmp` partition. See the `fstab(5)` manual page for more information.
Run the following command to remount `/var/tmp` :
# mount -o remount,noexec /var/tmp.</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</si>
  <si>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 mount -o remount,noexec /var/tmp.</t>
  </si>
  <si>
    <t>DEB10-09</t>
  </si>
  <si>
    <t>Verify that the `nodev` option is set if a `/home` partition exists.
Run the following command and verify that nothing is returned:
# mount | grep -E '\s/home\s' | grep -v nodev</t>
  </si>
  <si>
    <t>Edit the `/etc/fstab` file and add `nodev` to the fourth field (mounting options) for the `/home` partition. See the `fstab(5)` manual page for more information.
# mount -o remount,nodev /home.</t>
  </si>
  <si>
    <t>DEB10-10</t>
  </si>
  <si>
    <t>Verify that the `nodev` option is set if a `/dev/shm` partition exists.
Run the following command and verify that nothing is returned:
# mount | grep -E '\s/dev/shm\s' | grep -v nodev</t>
  </si>
  <si>
    <t>Since the `/dev/shm` filesystem is not intended to support devices, set this option to ensure that users cannot attempt to create special devices in `/dev/shm` partitions.</t>
  </si>
  <si>
    <t>Edit the `/etc/fstab` file and add `nodev` to the fourth field (mounting options) for the `/dev/shm` partition. See the `fstab(5)` manual page for more information.
Run the following command to remount `/dev/shm` :
# mount -o remount,nodev /dev/shm.</t>
  </si>
  <si>
    <t>DEB10-11</t>
  </si>
  <si>
    <t>Verify that the `nosuid` option is set if a `/dev/shm` partition exists.
Run the following command and verify that nothing is returned:
# mount | grep -E '\s/dev/shm\s' | grep -v nosuid</t>
  </si>
  <si>
    <t>Edit the `/etc/fstab` file and add `nosuid` to the fourth field (mounting options) for the `/dev/shm` partition. See the `fstab(5)` manual page for more information.
Run the following command to remount `/dev/shm` :
# mount -o remount,nosuid /dev/shm.</t>
  </si>
  <si>
    <t>DEB10-12</t>
  </si>
  <si>
    <t>Verify that the `noexec` option is set if a `/dev/shm` partition exists.
Run the following command and verify that nothing is returned:
# mount | grep -E '\s/dev/shm\s' | grep -v noexec</t>
  </si>
  <si>
    <t>Edit the `/etc/fstab` file and add `noexec` to the fourth field (mounting options) for the `/dev/shm` partition. See the `fstab(5)` manual page for more information.
Run the following command to remount `/dev/shm`:
# mount -o remount,noexec /dev/shm.</t>
  </si>
  <si>
    <t>DEB10-13</t>
  </si>
  <si>
    <t>Run the following command and verify that the `nodev` option is set on all removable media partitions.
# mount</t>
  </si>
  <si>
    <t>Removable media containing character and block special devices could be used to circumvent security controls by allowing non-root users to access sensitive device files such as `/dev/kmem` or the raw disk partitions.</t>
  </si>
  <si>
    <t>Edit the `/etc/fstab` file and add `nodev` to the fourth field (mounting options) of all removable media partitions. Look for entries that have mount points that contain words such as floppy or cdrom. See the `fstab(5)` manual page for more information.</t>
  </si>
  <si>
    <t>DEB10-14</t>
  </si>
  <si>
    <t>Run the following command and verify that the `nosuid` option is set on all removable media partitions.
# mount</t>
  </si>
  <si>
    <t>Edit the `/etc/fstab` file and add `nosuid` to the fourth field (mounting options) of all removable media partitions. Look for entries that have mount points that contain words such as floppy or cdrom. See the `fstab(5)` manual page for more information.</t>
  </si>
  <si>
    <t>DEB10-15</t>
  </si>
  <si>
    <t>Run the following command and verify that the `noexec` option is set on all removable media partitions.
# mount</t>
  </si>
  <si>
    <t>Edit the `/etc/fstab` file and add `noexec` to the fourth field (mounting options) of all removable media partitions. Look for entries that have mount points that contain words such as floppy or cdrom. See the `fstab(5)` manual page for more information.</t>
  </si>
  <si>
    <t>DEB10-16</t>
  </si>
  <si>
    <t>Run the following command to verify no world writable directories exist without the sticky bit set:
# df --local -P | awk '{if (NR!=1) print $6}' | xargs -I '{}' find '{}' -xdev -type d \( -perm -0002 -a ! -perm -1000 \) 2&gt;/dev/null
No output should be returned.</t>
  </si>
  <si>
    <t>Run the following command to set the sticky bit on all world writable directories:
# df --local -P | awk '{if (NR!=1) print $6}' | xargs -I '{}' find '{}' -xdev -type d \( -perm -0002 -a ! -perm -1000 \) 2&gt;/dev/null | xargs -I '{}' chmod a+t '{}'.</t>
  </si>
  <si>
    <t>DEB10-17</t>
  </si>
  <si>
    <t>Run the following command to verify `autofs` is not enabled:
# systemctl is-enabled autofs
disabled
Verify result is not "enabled".
Or Run the following command to verify that `autofs` is not installed
# dpkg -s autofs
Output should include:
package `autofs` is not installed</t>
  </si>
  <si>
    <t xml:space="preserve">Run one of the following commands: 
Run the following command to disable `autofs` :
# systemctl --now disable autofs
OR
Run the following command to remove `autofs`
# apt purge autofs
</t>
  </si>
  <si>
    <t>DEB10-18</t>
  </si>
  <si>
    <t>Disable USB Storage</t>
  </si>
  <si>
    <t>USB storage provides a means to transfer and store files insuring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</si>
  <si>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Run the following commands and verify the output is as indicated:
# modprobe -n -v usb-storage
install /bin/true
# lsmod | grep usb-storage</t>
  </si>
  <si>
    <t>USB Storage has been disabled.</t>
  </si>
  <si>
    <t>USB Storage has not been disabled.</t>
  </si>
  <si>
    <t>1.1.23</t>
  </si>
  <si>
    <t>Restricting USB access on the system will decrease the physical attack surface for a device and diminish the possible vectors to introduce malware.</t>
  </si>
  <si>
    <t>Edit or create a file in the /etc/modprobe.d/ directory ending in .conf
Example: `vi /etc/modprobe.d/usb_storage.conf`
and add the following line:
install usb-storage /bin/true
Run the following command to unload the usb-storage module:
rmmod usb-storage.</t>
  </si>
  <si>
    <t>Disable USB Storage. One method to accomplish the recommendation is to perform the following procedure(s):
Edit or create a file in the /etc/modprobe.d/ directory ending in .conf
and add the following line:
install usb-storage /bin/true
Run the following command to unload the usb-storage module:
rmmod usb-storage.</t>
  </si>
  <si>
    <t>To close this finding, please provide a screenshot showing USB Storage has been disabled with the agency's CAP.</t>
  </si>
  <si>
    <t>DEB10-19</t>
  </si>
  <si>
    <t>Edit or create a file in the `/etc/modprobe.d/` directory ending in .conf 
Example: `vi /etc/modprobe.d/freevxfs.conf`
and add the following line:
install freevxfs /bin/true
Run the following command to unload the `freevxfs` module:
rmmod freevxfs.</t>
  </si>
  <si>
    <t>DEB10-20</t>
  </si>
  <si>
    <t>Run the following commands and verify the output is as indicated:
# modprobe -n -v jffs2 | grep -E '(jffs2|install)'
install /bin/true
# lsmod | grep jffs2</t>
  </si>
  <si>
    <t>Edit or create a file in the `/etc/modprobe.d/` directory ending in .conf 
Example: `vi /etc/modprobe.d/jffs2.conf`
and add the following line:
install jffs2 /bin/true
Run the following command to unload the `jffs2` module:
# rmmod jffs2.</t>
  </si>
  <si>
    <t>DEB10-21</t>
  </si>
  <si>
    <t xml:space="preserve">Edit or create a file in the `/etc/modprobe.d/` directory ending in .conf 
Example: `vi /etc/modprobe.d/hfs.conf`
and add the following line:
install hfs /bin/true
Run the following command to unload the `hfs module:
# rmmod hfs
</t>
  </si>
  <si>
    <t>DEB10-22</t>
  </si>
  <si>
    <t>Mounting of the legacy filesystem type squashfs is disabled.</t>
  </si>
  <si>
    <t>Edit or create a file in the `/etc/modprobe.d/` directory ending in .conf 
Example: `vi /etc/modprobe.d/hfsplus.conf`
and add the following line:
install hfsplus /bin/true
Run the following command to unload the `hfsplus` module:
# rmmod hfsplus.</t>
  </si>
  <si>
    <t>DEB10-23</t>
  </si>
  <si>
    <t xml:space="preserve">Disable the mounting of the squashfs filesystems. </t>
  </si>
  <si>
    <t>The `squashfs` filesystem type is a compressed read-only Linux filesystem embedded in small footprint systems (similar to `cramfs` ). A `squashfs` image can be used without having to first decompress the image.</t>
  </si>
  <si>
    <t>Run the following commands and verify the output is as indicated:
# modprobe -n -v squashfs | grep -E '(squashfs|install)'
install /bin/true
# lsmod | grep squashfs</t>
  </si>
  <si>
    <t>Mounting of the legacy filesystem type squashfs has not been disabled.</t>
  </si>
  <si>
    <t xml:space="preserve">Edit or create a file in the `/etc/modprobe.d/` directory ending in .conf 
Example: `vi /etc/modprobe.d/squashfs.conf`
and add the following line:
install squashfs /bin/true
Run the following command to unload the `squashfs` module:
# rmmod squashfs
</t>
  </si>
  <si>
    <t>Disable the mounting of the squashfs filesystems. One method to achieve the recommended state is to edit or create a file in the `/etc/modprobe.d/` directory ending in .conf.
Example: `vi /etc/modprobe.d/squashfs.conf`
and add the following line:
install squashfs /bin/true
Run the following command to unload the `squashfs` module:
# rmmod squashfs.</t>
  </si>
  <si>
    <t>To close this finding, please provide a screenshot showing mounting of the squashfs filesystems has been disabled with the agency's CAP.</t>
  </si>
  <si>
    <t>DEB10-24</t>
  </si>
  <si>
    <t>Run the following commands and verify the output is as indicated:
# modprobe -n -v udf | grep -E '(udf|install)'
install /bin/true
# lsmod | grep udf</t>
  </si>
  <si>
    <t>1.1.1.6</t>
  </si>
  <si>
    <t>Edit or create a file in the `/etc/modprobe.d/` directory ending in .conf 
Example: `vi /etc/modprobe.d/udf.conf`
and add the following line:
install udf /bin/true
Run the following command to unload the `udf` module:
# rmmod udf.</t>
  </si>
  <si>
    <t>DEB10-25</t>
  </si>
  <si>
    <t xml:space="preserve">Run the following command and verify package repositories are configured correctly:
# apt-cache policy
</t>
  </si>
  <si>
    <t>DEB10-26</t>
  </si>
  <si>
    <t xml:space="preserve">Verify GPG keys are configured correctly for your package manager:
# apt-key list
</t>
  </si>
  <si>
    <t>DEB10-27</t>
  </si>
  <si>
    <t xml:space="preserve">Install sudo </t>
  </si>
  <si>
    <t>sudo allows a permitted user to execute a command as the superuser or another user, as specified by the security policy. The invoking user's real (not effective) user ID is used to determine the user name with which to query the security policy.</t>
  </si>
  <si>
    <t xml:space="preserve">Run the following command and inspect the output to confirm that sudo is installed:
# dpkg -s sudo
OR
# dpkg -s sudo-ldap
</t>
  </si>
  <si>
    <t>Sudo is installed.  Output contains the following:    
Sudo</t>
  </si>
  <si>
    <t>Sudo has not been installed.</t>
  </si>
  <si>
    <t>HAC11</t>
  </si>
  <si>
    <t>HAC11: User access was not established with concept of least privilege</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</si>
  <si>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</si>
  <si>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Install sudo using the following command.
# apt install sudo
OR
# apt install sudo-ldap.</t>
  </si>
  <si>
    <t>Install sudo. One method to accomplish the recommendation is run the following command:
# dnf install sudo.</t>
  </si>
  <si>
    <t>To close this finding, please provide a screenshot showing sudo has been installed with the agency's CAP.</t>
  </si>
  <si>
    <t>DEB10-28</t>
  </si>
  <si>
    <t>Confirm sudo commands use pty</t>
  </si>
  <si>
    <t>sudo can be configured to run only from a psuedo-pty</t>
  </si>
  <si>
    <t xml:space="preserve">Verify that sudo can only run other commands from a psuedo-pty
Run the following command:
# grep -Ei '^\s*Defaults\s+([^#]+,\s*)?use_pty(,\s+\S+\s*)*(\s+#.*)?$' /etc/sudoers /etc/sudoers.d/*
</t>
  </si>
  <si>
    <t>sudo can only run other commands from a psuedo-pty.</t>
  </si>
  <si>
    <t>Sudo commands have not been configured to use psuedo-pty only.</t>
  </si>
  <si>
    <t>Attackers can run a malicious program using sudo, which would again fork a background process that remains even when the main program has finished executing.</t>
  </si>
  <si>
    <t>edit the file `/etc/sudoers` or a file in `/etc/sudoers.d/` with visudo -f 
and add the following line:
Defaults use_pty.</t>
  </si>
  <si>
    <t>Configure sudo command(s) to use pty. One method to achieve the recommended state is to edit the file `/etc/sudoers` or a file in `/etc/sudoers.d/` with visudo -f, and add the following line:
Defaults use_pty.</t>
  </si>
  <si>
    <t>To close this finding, please provide a screenshot showing sudo can only run other commands from a psuedo-pty with the agency's CAP.</t>
  </si>
  <si>
    <t>DEB10-29</t>
  </si>
  <si>
    <t xml:space="preserve"> AU-12</t>
  </si>
  <si>
    <t>Configure Sudo Custom Log File</t>
  </si>
  <si>
    <t>sudo can use a custom log file</t>
  </si>
  <si>
    <t xml:space="preserve">Run the following command to verify that sudo has a custom log file configured:
# grep -Ei '^\s*Defaults\s+logfile=\S+' /etc/sudoers /etc/sudoers.d/*
</t>
  </si>
  <si>
    <t>sudo custom log file has been configured.</t>
  </si>
  <si>
    <t>Sudo custom log file has not been configured.</t>
  </si>
  <si>
    <t>HAU17</t>
  </si>
  <si>
    <t>HAU17: Audit logs do not capture sufficient auditable events</t>
  </si>
  <si>
    <t>1.3.3</t>
  </si>
  <si>
    <t>A sudo log file simplifies auditing of sudo commands</t>
  </si>
  <si>
    <t>edit the file `/etc/sudoers` or a file in `/etc/sudoers.d/` with visudo -f 
and add the following line: and add the following line:
Defaults logfile="
"**Example**
Defaults logfile="/var/log/sudo.log".</t>
  </si>
  <si>
    <t>Configure sudo custom log file One method to achieve the recommended state is to edit the file `/etc/sudoers` or a file in `/etc/sudoers.d/` with visudo -f, and add the following line:
Defaults logfile=" "
**Example: Defaults logfile="/var/log/sudo.log".</t>
  </si>
  <si>
    <t>To close this finding, please provide a screenshot showing sudo custom log file has been configured with the agency's CAP.</t>
  </si>
  <si>
    <t>DEB10-30</t>
  </si>
  <si>
    <t xml:space="preserve">Verify AIDE is installed:
# dpkg -s aide
</t>
  </si>
  <si>
    <t>Install AIDE using the appropriate package manager or manual installation:
# apt install aide aide-common
Configure AIDE as appropriate for your environment. Consult the AIDE documentation for options.
Initialize AIDE:
# aideinit.</t>
  </si>
  <si>
    <t>DEB10-31</t>
  </si>
  <si>
    <t xml:space="preserve">Run the following commands to determine if there is a `cron` job scheduled to run the aide check.
# crontab -u root -l | grep aide
# grep -r aide /etc/cron.* /etc/crontab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
</t>
  </si>
  <si>
    <t xml:space="preserve">**If**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
</t>
  </si>
  <si>
    <t>DEB10-32</t>
  </si>
  <si>
    <t>The grub configuration file contains information on boot settings and passwords for unlocking boot options. 
 The grub configuration is usually `grub.cfg` stored in `/boot/grub/`.</t>
  </si>
  <si>
    <t xml:space="preserve">Run the following command and verify `Uid` and `Gid` are both `0/root` and `Access` does not grant permissions to `group` or `other` :
# stat /boot/grub/grub.cfg
Access: (0400/-r--------) Uid: ( 0/ root) Gid: ( 0/ root)
</t>
  </si>
  <si>
    <t>Configure proper ownership and permissions on the bootloader config file. One method to achieve the recommended state is to execute the following command(s) to set permissions on your grub configuration:
# chown root:root /boot/grub/grub.cfg
# chmod og-rwx /boot/grub/grub.cfg.</t>
  </si>
  <si>
    <t>DEB10-33</t>
  </si>
  <si>
    <t xml:space="preserve">Run the following commands and verify output matches:
# grep "^set superusers" /boot/grub/grub.cfg
set superusers=""
# grep "^password" /boot/grub/grub.cfg
password_pbkdf2  
</t>
  </si>
  <si>
    <t>Requiring a boot password upon execution of the boot loader will prevent an unauthorized user from entering boot parameters or changing the boot partition. This prevents users from weakening security (e.g. turning off AppArmor at boot time).</t>
  </si>
  <si>
    <t>Create an encrypted password with `grub-mkpasswd-pbkdf2`:
# grub-mkpasswd-pbkdf2
Enter password: 
Reenter password: 
PBKDF2 hash of your password is 
Add the following into a custom `/etc/grub.d` configuration file:
cat.</t>
  </si>
  <si>
    <t>Set the bootloader password to prevent an unauthorized user from entering boot parameters or changing the boot partition. One method to accomplish the recommendation is to create an encrypted password with `grub-mkpasswd-pbkdf2`:
# grub-mkpasswd-pbkdf2
Enter password: 
Reenter password: 
Your PBKDF2 is 
Add the following into `/etc/grub.d/00_header` or a custom `/etc/grub.d` configuration file:
cat.</t>
  </si>
  <si>
    <t>DEB10-34</t>
  </si>
  <si>
    <t>Perform the following to determine if a password is set for the `root` user:
# grep ^root:[*\!]: /etc/shadow
No results should be returned.</t>
  </si>
  <si>
    <t>HPW1:  No password is required to access an FTI system</t>
  </si>
  <si>
    <t>DEB10-35</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</si>
  <si>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</si>
  <si>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The kernel is not using XD/NX support to prevent buffer overflow.</t>
  </si>
  <si>
    <t>1.6</t>
  </si>
  <si>
    <t>1.6.1</t>
  </si>
  <si>
    <t>DEB10-36</t>
  </si>
  <si>
    <t xml:space="preserve">Run the following commands and verify output matches:
# sysctl kernel.randomize_va_space
kernel.randomize_va_space = 2
# grep "kernel\.randomize_va_space" /etc/sysctl.conf /etc/sysctl.d/*
kernel.randomize_va_space = 2
</t>
  </si>
  <si>
    <t>1.6.2</t>
  </si>
  <si>
    <t>DEB10-37</t>
  </si>
  <si>
    <t>`prelink `is a program that modifies ELF shared libraries and ELF dynamically linked binaries in such a way that the time needed for the dynamic linker to perform relocations at startup significantly decreases.</t>
  </si>
  <si>
    <t xml:space="preserve">Verify `prelink` is not installed:
# dpkg -s prelink
</t>
  </si>
  <si>
    <t>The prelink package has not been removed.</t>
  </si>
  <si>
    <t>1.6.3</t>
  </si>
  <si>
    <t>Run the following command to restore binaries to normal:
# prelink -ua
Uninstall `prelink` using the appropriate package manager or manual installation:
# apt purge prelink.</t>
  </si>
  <si>
    <t>DEB10-38</t>
  </si>
  <si>
    <t>Run the following commands and verify output matches:
# grep "hard 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`masked`, or `disabled` is returned systemd-coredump is installed</t>
  </si>
  <si>
    <t>1.6.4</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</si>
  <si>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</si>
  <si>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DEB10-39</t>
  </si>
  <si>
    <t>Install AppArmor</t>
  </si>
  <si>
    <t>AppArmor provides Mandatory Access Controls.</t>
  </si>
  <si>
    <t xml:space="preserve">Verify that AppArmor is installed:
# dpkg -s apparmor
# dpkg -s apparmor-utils
</t>
  </si>
  <si>
    <t xml:space="preserve">The AppArmor service is installed. </t>
  </si>
  <si>
    <t xml:space="preserve">The AppArmor mandatory access control service has not been installed. </t>
  </si>
  <si>
    <t>Without a Mandatory Access Control system installed only the default Discretionary Access Control system will be available.</t>
  </si>
  <si>
    <t>Install Apparmor.
# apt install apparmor
# apt install apparmor-utils.</t>
  </si>
  <si>
    <t>Install Apparmor. One method to achieve the recommended state is to execute the following command(s):
# apt install apparmor
# apt install apparmor-utils.</t>
  </si>
  <si>
    <t>To close this finding, please provide a screenshot showing AppArmor has been installed with the agency's CAP.</t>
  </si>
  <si>
    <t>DEB10-40</t>
  </si>
  <si>
    <t>Enable AppArmor in the bootloader configuration</t>
  </si>
  <si>
    <t>Configure AppArmor to be enabled at boot time and verify that it has not been overwritten by the bootloader boot parameters.</t>
  </si>
  <si>
    <t xml:space="preserve">Run the following commands to verify that all Linux lines have the `apparmor=1` and `security=apparmor` parameters set:
# grep "^\s*Linux" /boot/grub/grub.cfg | grep -v "apparmor=1"
Nothing should be returned
# grep "^\s*Linux" /boot/grub/grub.cfg | grep -v "security=apparmor"
Nothing should be returned
</t>
  </si>
  <si>
    <t>AppArmor has been enabled in the bootloader configuration.</t>
  </si>
  <si>
    <t>AppArmor has not been enabled in the bootloader configuration.</t>
  </si>
  <si>
    <t>AppArmor must be enabled at boot time in your bootloader configuration to ensure that the controls it provides are not overridden.</t>
  </si>
  <si>
    <t>edit `/etc/default/grub` and add the appermor=1 and security=apparmor parameters to the GRUB_CMDLINE_LINUX= line
GRUB_CMDLINE_LINUX="apparmor=1 security=apparmor"
Run the following command to update the `grub2` configuration:
# update-grub.</t>
  </si>
  <si>
    <t>Enable AppArmor in the bootloader configuration. One method to achieve the recommended state is to edit `/etc/default/grub` and add the appermor=1 and security=apparmor parameters to the GRUB_CMDLINE_LINUX= line
GRUB_CMDLINE_LINUX="apparmor=1 security=apparmor"
Run the following command to update the `grub2` configuration:
# update-grub.</t>
  </si>
  <si>
    <t>To close this finding, please provide a screenshot showing AppArmor  has been enabled in the bootloader configuration with the agency's CAP.</t>
  </si>
  <si>
    <t>DEB10-41</t>
  </si>
  <si>
    <t>Set all AppArmor Profiles are in enforce or complain mode</t>
  </si>
  <si>
    <t>AppArmor profiles define what resources applications are able to access.</t>
  </si>
  <si>
    <t xml:space="preserve">Run the following command and verify that profiles are loaded, profiles are in enforce or complain mode, and no processes are unconfined:
# apparmor_status | grep profiles
Review output and ensure that profiles are loaded, and in either enforce or complain mode
37 profiles are loaded.
35 profiles are in enforce mode.
2 profiles are in complain mode.
4 processes have profiles defined.
# apparmor_status | grep processes
Review the output and ensure no processes are unconfined
4 processes have profiles defined.
4 processes are in enforce mode.
0 processes are in complain mode.
0 processes are unconfined but have a profile defined.
</t>
  </si>
  <si>
    <t>All AppArmor Profiles have been set to enforce or complain mode.</t>
  </si>
  <si>
    <t>All AppArmor Profiles have not been set to enforce or complain mode.</t>
  </si>
  <si>
    <t>Security configuration requirements vary from site to site. Some sites may mandate a policy that is stricter than the default policy, which is perfectly acceptable. This item is intended to ensure that any policies that exist on the system are activated.</t>
  </si>
  <si>
    <t>Run the following command to set all profiles to enforce mode:
# aa-enforce /etc/apparmor.d/*
**OR**
Run the following command to set all profiles to complain mode:
# aa-complain /etc/apparmor.d/*
Any unconfined processes may need to have a profile created or activated for them and then be restarted.</t>
  </si>
  <si>
    <t>Configure all AppArmor Profiles to enforce or complain mode. One method for implementing the recommended state is to run the following command to set all profiles to enforce mode:
# aa-enforce /etc/apparmor.d/*.</t>
  </si>
  <si>
    <t>To close this finding, please provide a screenshot showing AppArmor Profiles are in enforce or complain mode with the agency's CAP.</t>
  </si>
  <si>
    <t>DEB10-42</t>
  </si>
  <si>
    <t xml:space="preserve">If GDM is installed on the system verify that `/etc/gdm3/greeter.dconf-defaults` file exists and contains the following:
[org/gnome/login-screen]
banner-message-enable=true
banner-message-text=''
</t>
  </si>
  <si>
    <t>1.8.2</t>
  </si>
  <si>
    <t>Edit or create the file `/etc/gdm3/greeter.dconf-defaults` and add the following:
[org/gnome/login-screen]
banner-message-enable=true
banner-message-text='Authorized uses only. All activity may be monitored and reported.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Exhibit 8 for examples</t>
  </si>
  <si>
    <t>DEB10-43</t>
  </si>
  <si>
    <t xml:space="preserve">Run the following command and verify that the contents match site policy:
# cat /etc/motd
Run the following command and verify no results are returned:
# grep -E -i "(\\\v|\\\r|\\\m|\\\s|$(grep '^ID=' /etc/os-release | cut -d= -f2 | sed -e 's/"//g'))" /etc/motd
</t>
  </si>
  <si>
    <t>1.8.1</t>
  </si>
  <si>
    <t>1.8.1.1</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</si>
  <si>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</si>
  <si>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</si>
  <si>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DEB10-44</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</si>
  <si>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</si>
  <si>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 xml:space="preserve">Run the following command and verify that the contents match site policy:
# cat /etc/issue
Run the following command and verify no results are returned:
# grep -E -i "(\\\v|\\\r|\\\m|\\\s|$(grep '^ID=' /etc/os-release | cut -d= -f2 | sed -e 's/"//g'))" /etc/issue
</t>
  </si>
  <si>
    <r>
      <rPr>
        <b/>
        <sz val="10"/>
        <rFont val="Arial"/>
        <family val="2"/>
      </rPr>
      <t>End of General Support:</t>
    </r>
    <r>
      <rPr>
        <sz val="10"/>
        <rFont val="Arial"/>
        <family val="2"/>
      </rPr>
      <t xml:space="preserve">
Debian10 01/30/2022</t>
    </r>
  </si>
  <si>
    <t>1.8.1.2</t>
  </si>
  <si>
    <t xml:space="preserve">Edit the `/etc/issue` file with the appropriate contents according to your site policy, remove any instances of `\m` , `\r` , `\s` , `\v` or references to the `OS platform`
# echo "Authorized uses only. All activity may be monitored and reported." &gt; /etc/issue
</t>
  </si>
  <si>
    <t>Configure the local login warning banner per IRS requirements.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</si>
  <si>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DEB10-45</t>
  </si>
  <si>
    <t xml:space="preserve">Run the following command and verify that the contents match site policy:
# cat /etc/issue.net
Run the following command and verify no results are returned:
# grep -E -i "(\\\v|\\\r|\\\m|\\\s|$(grep '^ID=' /etc/os-release | cut -d= -f2 | sed -e 's/"//g'))" /etc/issue.net
</t>
  </si>
  <si>
    <t>1.8.1.3</t>
  </si>
  <si>
    <t>Edit the `/etc/issue.net` file with the appropriate contents according to your site policy, remove any instances of `\m` , `\r` , `\s` , `\v` or references to the `OS platform`
# echo "Authorized uses only. All activity may be monitored and reported." &gt; /etc/issue.net.</t>
  </si>
  <si>
    <t>Configure the remote login warning banner per IRS requirements.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Please refer to the IRS Publication 1075, Section 4.1 Access Control (AC-8: System Use Notification) for guidance and Exhibit 8 for examples.</t>
  </si>
  <si>
    <t>DEB10-46</t>
  </si>
  <si>
    <t xml:space="preserve">Run the following command and verify `Uid` and `Gid` are both `0/root` and `Access` is `644` :
# stat /etc/motd
Access: (0644/-rw-r--r--) Uid: ( 0/ root) Gid: ( 0/ root)
</t>
  </si>
  <si>
    <t>1.8.1.4</t>
  </si>
  <si>
    <t>Run the following commands to set permissions on `/etc/motd` :
# chown root:root /etc/motd
# chmod u-x,go-wx /etc/motd.</t>
  </si>
  <si>
    <t>Configure appropriate permissions and ownership on the /etc/motd file. One method to achieve the recommended state is to execute the following command(s) to set permissions on `/etc/motd`:
# chown root:root /etc/motd
# chmod 644 /etc/motd.</t>
  </si>
  <si>
    <t>DEB10-47</t>
  </si>
  <si>
    <t xml:space="preserve">Run the following command and verify `Uid` and `Gid` are both `0/root` and `Access` is `644` :
# stat /etc/issue
Access: (0644/-rw-r--r--) Uid: ( 0/ root) Gid: ( 0/ root)
</t>
  </si>
  <si>
    <t>1.8.1.5</t>
  </si>
  <si>
    <t>Run the following commands to set permissions on `/etc/issue` :
# chown root:root /etc/issue
# chmod u-x,go-wx /etc/issue.</t>
  </si>
  <si>
    <t>Configure appropriate permissions and ownership on the /etc/issue file. One method to accomplish the recommendation is to run  the following command(s) to set permissions on `/etc/issue`:
# chown root:root /etc/issue
# chmod 644 /etc/issue.</t>
  </si>
  <si>
    <t>DEB10-48</t>
  </si>
  <si>
    <t xml:space="preserve">Run the following command and verify `Uid` and `Gid` are both `0/root` and `Access` is `644` :
# stat /etc/issue.net
Access: (0644/-rw-r--r--) Uid: ( 0/ root) Gid: ( 0/ root)
</t>
  </si>
  <si>
    <t>1.8.1.6</t>
  </si>
  <si>
    <t>Run the following commands to set permissions on `/etc/issue.net` :
# chown root:root /etc/issue.net
# chmod u-x,go-wx /etc/issue.net.</t>
  </si>
  <si>
    <t>Configure appropriate permissions and ownership on the /etc/issue.net file. One method to achieve the recommended state is to execute the following command(s) to set permissions on `/etc/issue.net`:
# chown root:root /etc/issue.net
# chmod 644 /etc/issue.net.</t>
  </si>
  <si>
    <t>DEB10-49</t>
  </si>
  <si>
    <t xml:space="preserve">Run the following command to verify `xinetd` is not installed:
# dpkg -s xinetd
Verify result is:
dpkg-query: package 'xinetd' is not installed and no information is available
Use dpkg --info (= dpkg-deb --info) to examine archive files,
and dpkg --contents (= dpkg-deb --contents) to list their contents.
</t>
  </si>
  <si>
    <t>Run the following commands to remove `xinetd`:
# apt purge xinetd.</t>
  </si>
  <si>
    <t>DEB10-50</t>
  </si>
  <si>
    <t>Remove openbsd-inetd</t>
  </si>
  <si>
    <t>Run the following command to uninstall `openbsd-inetd`:
apt purge openbsd-inetd.</t>
  </si>
  <si>
    <t>DEB10-51</t>
  </si>
  <si>
    <t xml:space="preserve">Verify X Windows System is not installed:
dpkg -l xserver-xorg*
</t>
  </si>
  <si>
    <t>Remove the X Windows System packages:
apt purge xserver-xorg*.</t>
  </si>
  <si>
    <t>DEB10-52</t>
  </si>
  <si>
    <t>Run the following command to verify `avahi-daemon` is not enabled:
# systemctl is-enabled avahi-daemon
disabled
Verify result is not "enabled".</t>
  </si>
  <si>
    <t>Automatic discovery of network services is not normally required for system functionality. It is recommended to disable the service to reduce the potential attack surface.</t>
  </si>
  <si>
    <t>Run the following command to disable `avahi-daemon`:
# systemctl --now disable avahi-daemon.</t>
  </si>
  <si>
    <t>DEB10-53</t>
  </si>
  <si>
    <t>Run the following command to verify `cups` is not enabled:
# systemctl is-enabled cups
disabled
Verify result is not "enabled".</t>
  </si>
  <si>
    <t>Run one of the following commands to disable `cups` :
# systemctl --now disable cups.</t>
  </si>
  <si>
    <t>DEB10-54</t>
  </si>
  <si>
    <t>Run the following commands to verify `dhcpd` is not enabled:
# systemctl is-enabled isc-dhcp-server
disabled
# systemctl is-enabled isc-dhcp-server6
disabled
Verify results are not `enabled`.</t>
  </si>
  <si>
    <t>Unless a system is specifically set up to act as a DHCP server, it is recommended that this service be deleted to reduce the potential attack surface.</t>
  </si>
  <si>
    <t>Run one of the following commands to disable `dhcpd`:
# systemctl --now disable isc-dhcp-server
# systemctl --now disable isc-dhcp-server6.</t>
  </si>
  <si>
    <t>DEB10-55</t>
  </si>
  <si>
    <t>Run the following command to verify `slapd` is not enabled:
# systemctl is-enabled slapd
disabled
Verify result is not "enabled".</t>
  </si>
  <si>
    <t>Run one of the following commands to disable `slapd`:
# systemctl --now disable slapd.</t>
  </si>
  <si>
    <t>DEB10-56</t>
  </si>
  <si>
    <t>Run the following command to verify `nfs` is not enabled:
# systemctl is-enabled nfs-server
disabled
Verify result is not "enabled".
Run the following command to verify `rpcbind` is not enabled:
# systemctl is-enabled rpcbind
disabled
Verify result is not "enabled".</t>
  </si>
  <si>
    <t>If the system does not export NFS shares or act as an NFS client, it is recommended that these services be disabled to reduce the remote attack surface.</t>
  </si>
  <si>
    <t>Run the following commands to disable `nfs` and `rpcbind`:
# systemctl --now disable nfs-server
# systemctl --now disable rpcbind.</t>
  </si>
  <si>
    <t>DEB10-57</t>
  </si>
  <si>
    <t>Run the following command to verify `DNS server` is not enabled:
# systemctl is-enabled bind9
disabled
Verify result is not "enabled".</t>
  </si>
  <si>
    <t>Run the following commands to disable `DNS server`:
# systemctl --now disable bind9.</t>
  </si>
  <si>
    <t>DEB10-58</t>
  </si>
  <si>
    <t>Run the following command to verify `vsftpd` is not enabled:
# systemctl is-enabled vsftpd
disabled
Verify result is not "enabled".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</si>
  <si>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</si>
  <si>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--now disable vsftpd.</t>
  </si>
  <si>
    <t>DEB10-59</t>
  </si>
  <si>
    <t>Run the following command to verify `apache` is not enabled:
# systemctl is-enabled apache2
disabled
Verify result is not "enabled".</t>
  </si>
  <si>
    <t>Run the following command to disable `apache`:
# systemctl --now disable apache2.</t>
  </si>
  <si>
    <t>DEB10-60</t>
  </si>
  <si>
    <t xml:space="preserve">Disable email services </t>
  </si>
  <si>
    <t>`dovecot` is an open source mail submission and transport server for Linux based systems.</t>
  </si>
  <si>
    <t>Run one of the following commands to verify `dovecot` is not enabled:
# systemctl is-enabled dovecot
disabled
Verify result is not "enabled".</t>
  </si>
  <si>
    <t>Ensure email services has been disabled.</t>
  </si>
  <si>
    <t>Ensure email services has not been disabled.</t>
  </si>
  <si>
    <t>Unless mail transport services are to be provided by this system, it is recommended that the service be disabled or deleted to reduce the potential attack surface.</t>
  </si>
  <si>
    <t>Run one of the following commands to disable `dovecot` :
# systemctl --now disable dovecot.</t>
  </si>
  <si>
    <t>Disable email services. One method to accomplish the recommendation is to run one of the following command(s):
# systemctl --now disable dovecot</t>
  </si>
  <si>
    <t>To close this finding, please provide a screenshot showing mail services has been disabled with the agency's CAP.</t>
  </si>
  <si>
    <t>DEB10-61</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</si>
  <si>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</si>
  <si>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 is not enabled:
# systemctl is-enabled smbd
disabled
Verify result is not "enabled".</t>
  </si>
  <si>
    <t>Run the following command to disable `Samba`:
# systemctl --now disable smbd.</t>
  </si>
  <si>
    <t>DEB10-62</t>
  </si>
  <si>
    <t>Run the following command to disable `squid`:
# systemctl --now disable squid.</t>
  </si>
  <si>
    <t>DEB10-63</t>
  </si>
  <si>
    <t>Run the following command to verify `snmpd` is not enabled:
# systemctl is-enabled snmpd
disabled
Verify result is not "enabled".</t>
  </si>
  <si>
    <t>Run the following command to disable `snmpd`:
# systemctl --now disable snmpd.</t>
  </si>
  <si>
    <t>DEB10-64</t>
  </si>
  <si>
    <t xml:space="preserve">Run the following command to verify that the MTA is not listening on any non-loopback address ( `127.0.0.1` or `::1` )
Nothing should be returned
# ss -lntu | grep -E ':25\s' | grep -E -v '\s(127.0.0.1|::1):25\s'
</t>
  </si>
  <si>
    <t>Edit `/etc/exim4/update-exim4.conf.conf` and  or modify following lines 
to look like the lines below:
dc_eximconfig_configtype='local'
dc_local_interfaces='127.0.0.1 ; ::1'
dc_readhost=''
dc_relay_domains=''
dc_minimaldns='false'
dc_relay_nets=''
dc_smarthost=''
dc_use_split_config='false'
dc_hide_mailname=''
dc_mailname_in_oh='true'
dc_localdelivery='mail_spool'
Restart exim4:
# systemctl restart exim4.</t>
  </si>
  <si>
    <t>DEB10-65</t>
  </si>
  <si>
    <t>The `rsync` service can be used to synchronize files between systems over network links.</t>
  </si>
  <si>
    <t>Run the following command to verify `rsync` is not enabled:
# systemctl is-enabled rsync
disabled
Verify result is not "enabled".</t>
  </si>
  <si>
    <t>The `rsync` service presents a security risk as it uses unencrypted protocols for communication.</t>
  </si>
  <si>
    <t>Run the following command to disable `rsync`:
# systemctl --now disable rsync.</t>
  </si>
  <si>
    <t>DEB10-66</t>
  </si>
  <si>
    <t>Run the following command to verify `nis` is not enabled:
# systemctl is-enabled nis
disabled
Verify result is not "enabled".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</si>
  <si>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disabled and other, more secure services be used</t>
  </si>
  <si>
    <t>Run the following command to disable `nis`:
# systemctl --now disable nis.</t>
  </si>
  <si>
    <t>DEB10-67</t>
  </si>
  <si>
    <t>On physical systems or virtual systems where host based time synchronization is not available verify that timesyncd, chrony, or NTP is installed. Use one of the following commands to determine the needed information:
If systemd-timesyncd is used:
# systemctl is-enabled systemd-timesyncd
If chrony is used:
# dpkg -s chrony
If ntp is used:
# dpkg -s ntp
On virtual systems where host based time synchronization is available consult your virtualization software documentation and verify that host based synchronization is in use.</t>
  </si>
  <si>
    <t>On systems where host based time synchronization is not available, configure systemd-timesyncd. If "full featured" and/or encrypted time synchronization is required, install chrony or NTP.
To install chrony:
# atp install chrony
To install ntp:
# apt install ntp
On virtual systems where host based time synchronization is available consult your virtualization software documentation and setup host based synchronization.</t>
  </si>
  <si>
    <t>DEB10-68</t>
  </si>
  <si>
    <t xml:space="preserve">Configure systemd-timesyncd </t>
  </si>
  <si>
    <t>systemd-timesyncd is a daemon that has been added for synchronizing the system clock across the network. It implements an SNTP client. In contrast to NTP implementations such as chrony or the NTP reference server this only implements a client side, and does not bother with the full NTP complexity, focusing only on querying time from one remote server and synchronizing the local clock to it. The daemon runs with minimal privileges, and has been hooked up with networkd to only operate when network connectivity is available. The daemon saves the current clock to disk every time a new NTP sync has been acquired, and uses this to possibly correct the system clock early at bootup, in order to accommodate for systems that lack an RTC such as the Raspberry Pi and embedded devices, and make sure that time monotonically progresses on these systems, even if it is not always correct. To make use of this daemon a new system user and group "systemd-timesync" needs to be created on installation of systemd.
**Note:** The systemd-timesyncd service specifically implements only SNTP. This minimalistic service will set the system clock for large offsets or slowly adjust it for smaller deltas. More complex use cases are not covered by systemd-timesyncd.
This recommendation only applies if timesyncd is in use on the system.</t>
  </si>
  <si>
    <t xml:space="preserve">Ensure that timesyncd is enabled and started
Run the following commands:
# systemctl is-enabled systemd-timesyncd.service
This should return: 
enabled
Review `/etc/systemd/timesyncd.conf` and ensure that the NTP servers, NTP FallbackNTP servers, and RootDistanceMaxSec listed are in accordance with local policy
Run the following command
# timedatectl status
This should return something similar to:
 Local time: Tue 2019-06-04 15:40:45 EDT
 Universal time: Tue 2019-06-04 19:40:45 UTC
 RTC time: Tue 2019-06-04 19:40:45
 Time zone: America/New_York (EDT, -0400)
 NTP enabled: yes
NTP synchronized: yes
 RTC in local TZ: no
 DST active: yes
 Last DST change: DST began at
 Sun 2019-03-10 01:59:59 EST
 Sun 2019-03-10 03:00:00 EDT
 Next DST change: DST ends (the clock jumps one hour backwards) at
 Sun 2019-11-03 01:59:59 EDT
 Sun 2019-11-03 01:00:00 EST
</t>
  </si>
  <si>
    <t>systemd-timesyncd has been configured.</t>
  </si>
  <si>
    <t>systemd-timesyncd has not been configured.</t>
  </si>
  <si>
    <t>Proper configuration is vital to ensuring time synchronization is working properly.</t>
  </si>
  <si>
    <t>Run the following command to enable systemd-timesyncd
# systemctl enable systemd-timesyncd.service
edit the file /etc/systemd/timesyncd.conf and add/modify the following lines:
NTP=0.debian.pool.ntp.org 1.debian.pool.ntp.org #Servers listed should be In Accordance With Local Policy
FallbackNTP=2.debian.pool.ntp.org 3.debian.pool.ntp.org #Servers listed should be In Accordance With Local Policy
RootDistanceMax=1 #should be In Accordance With Local Policy
Run the following commands to start systemd-timesyncd.service
# systemctl start systemd-timesyncd.service 
# timedatectl set-ntp true.</t>
  </si>
  <si>
    <t>Configure systemd-timesyncd. One method to accomplish the recommendation is to run the following command to enable systemd-timesyncd:
# systemctl enable systemd-timesyncd.service
edit the file /etc/systemd/timesyncd.conf and add/modify the following lines:
NTP=0.debian.pool.ntp.org 1.debian.pool.ntp.org #Servers listed should be In Accordance With Local Policy
FallbackNTP=2.debian.pool.ntp.org 3.debian.pool.ntp.org #Servers listed should be In Accordance With Local Policy
RootDistanceMax=1 #should be In Accordance With Local Policy
Run the following command(s) to start systemd-timesyncd.service
# systemctl start systemd-timesyncd.service 
# timedatectl set-ntp true.</t>
  </si>
  <si>
    <t>DEB10-69</t>
  </si>
  <si>
    <t xml:space="preserve">Run the following command and verify remote server is configured properly:
# grep -E "^(server|pool)" /etc/chrony.conf
server 
Multiple servers may be configured.
Run the following command and verify the first field for the `chronyd` process is `chrony`:
# ps -ef | grep chronyd
chrony 491 1 0 20:32 ? 00:00:00 /usr/sbin/chronyd
</t>
  </si>
  <si>
    <t>Chrony is installed.</t>
  </si>
  <si>
    <t>Add or edit server or pool lines to `/etc/chrony.conf` as appropriate:
server 
Configure `chrony` to run as the `chrony` user by configuring the appropriate startup script for your distribution. Startup scripts are typically stored in `/etc/init.d` or `/etc/systemd`.</t>
  </si>
  <si>
    <t>DEB10-70</t>
  </si>
  <si>
    <t xml:space="preserve">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-E "^(server|pool)" /etc/ntp.conf
server 
Multiple servers may be configured.
Verify that `ntp` is configured to run as the `ntp` user by running the following command and verifying output matches:
# grep "RUNASUSER=ntp" /etc/init.d/ntp
RUNASUSER=ntp
Additional options may be present.
# grep "RUNASUSER=ntp" /etc/init.d/ntp
RUNASUSER=ntp
</t>
  </si>
  <si>
    <t>2.2.1.4</t>
  </si>
  <si>
    <t>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t>
  </si>
  <si>
    <t>DEB10-71</t>
  </si>
  <si>
    <t>The Network Information Service (NIS), formerly known as Yellow Pages, is a client-server directory service protocol used to distribute system configuration files. The NIS client was used to bind a machine to an NIS server and receive the distributed configuration files.</t>
  </si>
  <si>
    <t xml:space="preserve">Verify `nis` is not installed. Use the following command to provide the needed information:
dpkg -s nis
</t>
  </si>
  <si>
    <t>Uninstall `nis`:
apt purge nis.</t>
  </si>
  <si>
    <t>DEB10-72</t>
  </si>
  <si>
    <t>The `rsh-client` package contains the client commands for the rsh services.</t>
  </si>
  <si>
    <t xml:space="preserve">Verify `rsh-client` is not installed. Use the following command to provide the needed information:
dpkg -s rsh-client
</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</si>
  <si>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</si>
  <si>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Uninstall `rsh`:
apt purge rsh-client.</t>
  </si>
  <si>
    <t>DEB10-73</t>
  </si>
  <si>
    <t xml:space="preserve">Verify `talk` is not installed. The following command may provide the needed information:
dpkg -s talk
</t>
  </si>
  <si>
    <t>Uninstall `talk`:
apt purge talk.</t>
  </si>
  <si>
    <t>DEB10-74</t>
  </si>
  <si>
    <t xml:space="preserve">Verify `telnet` is not installed. Use the following command to provide the needed information:
# dpkg -s telnet
</t>
  </si>
  <si>
    <t>Uninstall `telnet`:
# apt purge telnet.</t>
  </si>
  <si>
    <t>DEB10-75</t>
  </si>
  <si>
    <t xml:space="preserve">Verify that `ldap-utils` is not installed. Use the following command to provide the needed information:
# dpkg -s ldap-utils
</t>
  </si>
  <si>
    <t>Uninstall `ldap-utils`:
# apt purge ldap-utils.</t>
  </si>
  <si>
    <t>DEB10-76</t>
  </si>
  <si>
    <t xml:space="preserve">Run the following command to verify no wireless interfaces are active on the system:
# nmcli radio all
Output should be similar to:
WIFI-HW WIFI WWAN-HW WWAN
enabled disabled enabled disabled
</t>
  </si>
  <si>
    <t>Run the following command to disable any wireless interfaces:
# nmcli radio all off.</t>
  </si>
  <si>
    <t>DEB10-77</t>
  </si>
  <si>
    <t>Disable packet redirect sending</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</si>
  <si>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</si>
  <si>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DEB10-78</t>
  </si>
  <si>
    <t xml:space="preserve">Run the following command and verify output matches:
# sysctl net.ipv4.ip_forward
net.ipv4.ip_forward = 0
# grep -E -s "^\s*net\.ipv4\.ip_forward\s*=\s*1" /etc/sysctl.conf /etc/sysctl.d/*.conf /usr/lib/sysctl.d/*.conf /run/sysctl.d/*.conf
No value should be returned
**IF** 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command and verify no lines should be returned.
# grep "^\s*Linux" /boot/grub/grub.cfg | grep -v "ipv6.disable=1"
</t>
  </si>
  <si>
    <t>Run the following command to restore the default parameter and set the active kernel parameter:
# grep -Els "^\s*net\.ipv4\.ip_forward\s*=\s*1" /etc/sysctl.conf /etc/sysctl.d/*.conf /usr/lib/sysctl.d/*.conf /run/sysctl.d/*.conf | while read filename; do sed -ri "s/^\s*(net\.ipv4\.ip_forward\s*)(=)(\s*\S+\b).*$/# *REMOVED* \1/" $filename; done; sysctl -w net.ipv4.ip_forward=0; sysctl -w net.ipv4.route.flush=1
**IF** IPv6 is enabled:
Run the following command to restore the default parameter and set the active kernel parameter:
# grep -Els "^\s*net\.ipv6\.conf\.all\.forwarding\s*=\s*1" /etc/sysctl.conf /etc/sysctl.d/*.conf /usr/lib/sysctl.d/*.conf /run/sysctl.d/*.conf | while read filename; do sed -ri "s/^\s*(net\.ipv6\.conf\.all\.forwarding\s*)(=)(\s*\S+\b).*$/# *REMOVED* \1/" $filename; done; sysctl -w net.ipv6.conf.all.forwarding=0; sysctl -w net.ipv6.route.flush=1.</t>
  </si>
  <si>
    <t>DEB10-79</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</si>
  <si>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**OR**
Verify that IPv6 is disabled:
Run the following command and verify no lines should be returned.
# grep "^\s*Linux" /boot/grub/grub.cfg | grep -v "ipv6.disable=1"
</t>
  </si>
  <si>
    <t>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enabled: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</si>
  <si>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DEB10-80</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</si>
  <si>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**IF** IPv6 is enabled:
Run the following commands and verify output matches: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
**OR**
Verify that IPv6 is disabled:
Run the following command and verify no lines should be returned.
# grep "^\s*Linux" /boot/grub/grub.cfg | grep -v "ipv6.disable=1"
</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</si>
  <si>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enabled: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</si>
  <si>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DEB10-81</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</si>
  <si>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</si>
  <si>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</si>
  <si>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Configure the system to reject secure ICMP redirect messages. One method for implementing the recommended state is to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</si>
  <si>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DEB10-82</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</si>
  <si>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</si>
  <si>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DEB10-83</t>
  </si>
  <si>
    <t xml:space="preserve">Run the following commands and verify output matches:
# sysctl net.ipv4.icmp_echo_ignore_broadcasts
net.ipv4.icmp_echo_ignore_broadcasts = 1
# grep "net\.ipv4\.icmp_echo_ignore_broadcasts" /etc/sysctl.conf /etc/sysctl.d/*
net.ipv4.icmp_echo_ignore_broadcasts = 1
</t>
  </si>
  <si>
    <t>DEB10-84</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</si>
  <si>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</si>
  <si>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3.3.6</t>
  </si>
  <si>
    <t>DEB10-85</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</si>
  <si>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</si>
  <si>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3.3.7</t>
  </si>
  <si>
    <t>DEB10-86</t>
  </si>
  <si>
    <t xml:space="preserve">Run the following commands and verify output matches:
# sysctl net.ipv4.tcp_syncookies
net.ipv4.tcp_syncookies = 1
# grep "net\.ipv4\.tcp_syncookies" /etc/sysctl.conf /etc/sysctl.d/*
net.ipv4.tcp_syncookies = 1
</t>
  </si>
  <si>
    <t>3.3.8</t>
  </si>
  <si>
    <t>Set the following parameters in `/etc/sysctl.conf` or a `/etc/sysctl.d/*` file:
net.ipv4.tcp_syncookies = 1
Run the following commands to set the active kernel parameters:
# sysctl -w net.ipv4.tcp_syncookies=1
# sysctl -w net.ipv4.route.flush=1.</t>
  </si>
  <si>
    <t>DEB10-87</t>
  </si>
  <si>
    <t xml:space="preserve">**IF** IPv6 is enabled:
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**OR**
Verify that IPv6 is disabled:
Run the following command and verify no lines should be returned.
# grep "^\s*Linux" /boot/grub/grub.cfg | grep -v "ipv6.disable=1"
</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</si>
  <si>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</si>
  <si>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</si>
  <si>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</si>
  <si>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DEB10-88</t>
  </si>
  <si>
    <t xml:space="preserve">Install Firewall package </t>
  </si>
  <si>
    <t>A Firewall package should be selected. Most firewall configuration utilities operate as a front end to nftables or iptables.</t>
  </si>
  <si>
    <t xml:space="preserve">Run **one** of the following commands to verify that a Firewall package is installed that follows local site policy:
To verify that `Uncomplicated Firewall` (`UFW`) is installed, run the following command:
# dpkg -s ufw | grep -i status
Status: install ok installed
To verify that `nftables` is installed, run the following command:
# dpkg -s nftables | grep -i status
Status: install ok installed
To verify that `iptables` is installed, run the following command:
# dpkg -s iptables | grep -i status
Status: install ok installed
</t>
  </si>
  <si>
    <t>Firewall package has been installed.</t>
  </si>
  <si>
    <t>Firewall package has not been installed.</t>
  </si>
  <si>
    <t>A Firewall package is required for firewall management and configuration.</t>
  </si>
  <si>
    <t>Run **one** of the following commands to install the Firewall package that follows local site policy:
To install `UFW`, run the following command: 
# apt install ufw
To install `nftables`, run the following command:
# apt install nftables
To install `iptables`, run the following command:
# apt install iptables.</t>
  </si>
  <si>
    <t>Install firewall packages. One method to accomplish the recommendation is to run **one** of the following command(s) to install the Firewall package that follows local site policy:
To install `UFW`, run the following command: 
# apt install ufw
To install `nftables`, run the following command:
# apt install nftables
To install `iptables`, run the following command:
# apt install iptables.</t>
  </si>
  <si>
    <t>To close this finding, please provide a screenshot showing firewall package has been installed with the agency's CAP.</t>
  </si>
  <si>
    <t>DEB10-89</t>
  </si>
  <si>
    <t>Enable ufw service</t>
  </si>
  <si>
    <t>UncomplicatedFirewall (ufw) is a frontend for iptables. ufw provides a framework for managing netfilter, as well as a command-line and available graphical user interface for manipulating the firewall.
Ensure that the ufw service is enabled to protect your system.</t>
  </si>
  <si>
    <t xml:space="preserve">Run the following command to verify that ufw is enabled:
# systemctl is-enabled ufw
enabled
Run the following command to verify that ufw is running:
# ufw status | grep Status
Status: active
</t>
  </si>
  <si>
    <t>ufw service has been enabled.</t>
  </si>
  <si>
    <t>ufw service has not been enabled.</t>
  </si>
  <si>
    <t>The ufw service must be enabled and running in order for ufw to protect the system</t>
  </si>
  <si>
    <t>Run the following command to enable ufw:
# ufw enable.</t>
  </si>
  <si>
    <t>Enable the ufw service. One method to achieve the recommended state is to execute the following command(s):
# ufw enable.</t>
  </si>
  <si>
    <t>To close this finding, please provide a screenshot showing ufw service has been enabled with the agency's CAP.</t>
  </si>
  <si>
    <t>DEB10-90</t>
  </si>
  <si>
    <t>Confirm default deny firewall policy</t>
  </si>
  <si>
    <t>A default deny policy on connections ensures that any unconfigured network usage will be rejected.</t>
  </si>
  <si>
    <t xml:space="preserve">Run the following command and verify that the default policy for **incoming** , **outgoing** , and **routed** directions is **deny** or **reject**:
# ufw status verbose
</t>
  </si>
  <si>
    <t>Base chains contain a policy has been set to drop.</t>
  </si>
  <si>
    <t>Base chains contain a policy has been set to accept.</t>
  </si>
  <si>
    <t>Run the following commands to implement a default *deny* policy:
# ufw default deny incoming
# ufw default deny outgoing
# ufw default deny routed.</t>
  </si>
  <si>
    <t>Configure the ufw default deny firewall policy. One method to achieve the recommended state is to execute the following command(s) to implement a default *deny* policy:
# ufw default deny incoming
# ufw default deny outgoing
# ufw default deny routed</t>
  </si>
  <si>
    <t>DEB10-91</t>
  </si>
  <si>
    <t>Configure the loopback interface to accept traffic. Configure all other interfaces to deny traffic to the loopback network (127.0.0.0/8 for IPv4 and ::1/128 for IPv6).</t>
  </si>
  <si>
    <t xml:space="preserve">Run the following commands and verify output includes the listed rules in order:
# sudo ufw status verbose
To Action From
-- ------ ----
Anywhere on lo ALLOW IN Anywhere 
Anywhere DENY IN 127.0.0.0/8 
Anywhere (v6) on lo ALLOW IN Anywhere (v6) 
Anywhere (v6) DENY IN ::1 
Anywhere ALLOW OUT Anywhere on lo 
Anywhere (v6) ALLOW OUT Anywhere (v6) on lo
</t>
  </si>
  <si>
    <t>loopback traffic has been configured.</t>
  </si>
  <si>
    <t>Loopback traffic has not been correctly configured.</t>
  </si>
  <si>
    <t>Loopback traffic is generated between processes on machine and is typically critical to operation of the system. The loopback interface is the only place that loopback network (127.0.0.0/8 for IPv4 and ::1/128 for IPv6) traffic should be seen, all other interfaces should ignore traffic on this network as an anti-spoofing measure.</t>
  </si>
  <si>
    <t>Run the following commands to implement the loopback rules:
# ufw allow in on lo
# ufw allow out from lo
# sudo ufw deny in from 127.0.0.0/8
# sudo ufw deny in from ::1.</t>
  </si>
  <si>
    <t>Configure the loopback interface to accept traffic and configure all other interfaces to deny traffic to the loopback network (127.0.0.0/8 for IPv4 and ::1/128 for IPv6). One method to achieve the recommended state is to execute the following command(s) to implement the loopback rules:
# ufw allow in on lo
# ufw allow out from lo
# sudo ufw deny in from 127.0.0.0/8
# sudo ufw deny in from ::1.</t>
  </si>
  <si>
    <t>To close this finding, please provide a screenshot showing loopback traffic has been configured with the agency's CAP.</t>
  </si>
  <si>
    <t>DEB10-92</t>
  </si>
  <si>
    <t>Configure the firewall rules for new outbound connections.</t>
  </si>
  <si>
    <t xml:space="preserve">Run the following command and verify all rules for new outbound connections match site policy:
# ufw status numbered
</t>
  </si>
  <si>
    <t>outbound and established connections have been configured.</t>
  </si>
  <si>
    <t>Outbound and established connections have not been configured.</t>
  </si>
  <si>
    <t>If rules are not in place for new outbound connections all packets will be dropped by the default policy preventing network usage.</t>
  </si>
  <si>
    <t>Configure ufw in accordance with site policy. The following commands will implement a policy to allow all outbound connections on all interfaces:
# ufw allow out on all.</t>
  </si>
  <si>
    <t>Configure rules for all new outbound and established connections. One method to accomplish the recommendation is to configure ufw in accordance with site policy. The following command(s) will implement a policy to allow all outbound connections on all interfaces:
# ufw allow out on all.</t>
  </si>
  <si>
    <t>To close this finding, please provide a screenshot showing outbound connection has been established with the agency's CAP.</t>
  </si>
  <si>
    <t>DEB10-93</t>
  </si>
  <si>
    <t>Run the following command to determine open ports:
# ss -4tuln
Netid State Recv-Q Send-Q Local Address:Port Peer Address:Port 
udp UNCONN 0 0 127.0.0.53%lo:53 0.0.0.0:* 
udp UNCONN 0 0 10.105.106.117%enp1s0:68 0.0.0.0:* 
tcp LISTEN 0 128 127.0.0.53%lo:53 0.0.0.0:* 
tcp LISTEN 0 128 0.0.0.0:22 0.0.0.0:*
Run the following command to determine firewall rules:
# ufw status
Status: active
 To Action From
 -- ------ ----
[ 1] Anywhere on lo ALLOW IN Anywhere 
[ 2] Anywhere ALLOW OUT Anywhere on lo (out)
[ 3] Anywhere DENY IN 127.0.0.0/8 
[ 4] 22/tcp ALLOW IN Anywhere 
[ 5] Anywhere ALLOW OUT Anywhere on enp1s0 (out)
[ 6] Anywhere ALLOW OUT Anywhere on all (out)
[ 7] Anywhere (v6) on lo ALLOW IN Anywhere (v6) 
[ 8] Anywhere (v6) ALLOW OUT Anywhere (v6) on lo (out)
[ 9] Anywhere (v6) DENY IN ::1 
[10] 22/tcp (v6) ALLOW IN Anywhere (v6) 
[11] Anywhere (v6) ALLOW OUT Anywhere (v6) on all (out)
Verify all open ports listening on non-localhost addresses have at least one firewall rule.
Lines identified by indexes 4 and 10 are firewall rules for new connections on tcp port 22.</t>
  </si>
  <si>
    <t>3.5.2.5</t>
  </si>
  <si>
    <t xml:space="preserve">For each port identified in the audit which does not have a firewall rule establish a proper rule for accepting inbound connections:
# ufw allow in.
</t>
  </si>
  <si>
    <t>Configure firewall rules for all open ports. One method to accomplish the recommendation is for each port identified in the audit which does not have a firewall rule establish a proper rule for accepting inbound connections:
# ufw allow in.</t>
  </si>
  <si>
    <t>To close this finding, please provide a screenshot of the iptables open port rules with the agency's CAP.</t>
  </si>
  <si>
    <t>DEB10-94</t>
  </si>
  <si>
    <t>Flush iptables</t>
  </si>
  <si>
    <t>nftables is a replacement for iptables, ip6tables, ebtables and arptables</t>
  </si>
  <si>
    <t>Run the following commands to ensure no iptables rules exist
For iptables:
# iptables -L
No rules should be returned
For ip6tables:
# ip6tables -L
No rules should be returned</t>
  </si>
  <si>
    <t>iptables, ip6tables, ebtables and arptables has been replaced with nftables.</t>
  </si>
  <si>
    <t>iptables, ip6tables, ebtables and arptables has not been replaced with nftables.</t>
  </si>
  <si>
    <t>3.5.3.1</t>
  </si>
  <si>
    <t>It is possible to mix iptables and nftables. However, this increases complexity and also the chance to introduce errors. For simplicity flush out all iptables rules, and ensure it is not loaded</t>
  </si>
  <si>
    <t>Run the following commands to flush iptables:
For iptables:
# iptables -F
For ip6tables
# ip6tables -F.</t>
  </si>
  <si>
    <t>Flush iptables. One method to achieve the recommended state is to execute the following command(s) to flush iptables:
For iptables:
# iptables -F
For ip6tables
# ip6tables -F</t>
  </si>
  <si>
    <t>To close this finding, please provide a screenshot showing iptables rules does not exist with the agency's CAP.</t>
  </si>
  <si>
    <t>DEB10-95</t>
  </si>
  <si>
    <t>Create a table in nftables</t>
  </si>
  <si>
    <t>Tables hold chains. Each table only has one address family and only applies to packets of this family. Tables can have one of five families.</t>
  </si>
  <si>
    <t xml:space="preserve">Run the following command to verify that a nftables table exists:
# nft list tables
Return should include a list of nftables:
example:
table inet filter
</t>
  </si>
  <si>
    <t>nftables table has been created.</t>
  </si>
  <si>
    <t>nftables table has not been created.</t>
  </si>
  <si>
    <t>3.5.3.2</t>
  </si>
  <si>
    <t>nftables doesn't have any default tables. Without a table being build, nftables will not filter network traffic.</t>
  </si>
  <si>
    <t>Run the following command to create a table in nftables
# nft create table inet 
Example:
# nft create table inet filter.</t>
  </si>
  <si>
    <t>Create a table in nftables. One method to achieve the recommended state is to execute the following command(s):
# nft create table inet 
Example:
# nft create table inet filter.</t>
  </si>
  <si>
    <t>To close this finding, please provide a screenshot showing nftables table exists with the agency's CAP.</t>
  </si>
  <si>
    <t>DEB10-96</t>
  </si>
  <si>
    <t>Confirm base chains exist for `INPUT`, `FORWARD`, and `OUTPUT`</t>
  </si>
  <si>
    <t>Chains are containers for rules. They exist in two kinds, base chains and regular chains. A base chain is an entry point for packets from the networking stack, a regular chain may be used as jump target and is used for better rule organization.</t>
  </si>
  <si>
    <t xml:space="preserve">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t>
  </si>
  <si>
    <t>base chains do exist for `INPUT`, `FORWARD`, and `OUTPUT.</t>
  </si>
  <si>
    <t>base chains do not exist for `INPUT`, `FORWARD`, and `OUTPUT.</t>
  </si>
  <si>
    <t>3.5.3.3</t>
  </si>
  <si>
    <t>If a base chain doesn't exist with a hook for input, forward, and delete, packets that would flow through those chains will not be touched by nftables.</t>
  </si>
  <si>
    <t>Run the following command to create the base chains:
# nft create chain inet 
 { type filter hook  priority 0 \; }
Example:
# nft create chain inet filter input { type filter hook input priority 0 \; }
# nft create chain inet filter forward { type filter hook forward priority 0 \; }
# nft create chain inet filter output { type filter hook output priority 0 \; }.</t>
  </si>
  <si>
    <t xml:space="preserve">Create base chains for `INPUT`, `FORWARD`, and `OUTPUT’. One method to accomplish the recommendation is to run the following command to create the base chains:
# nft create chain inet 
{ type filter hook  priority 0 \; }.
</t>
  </si>
  <si>
    <t>To close this finding, please provide a screenshot showing base chains exist with the agency's CAP.</t>
  </si>
  <si>
    <t>DEB10-97</t>
  </si>
  <si>
    <t>Configure the loopback interface</t>
  </si>
  <si>
    <t>Configure the loopback interface to accept traffic. Configure all other interfaces to deny traffic to the loopback network</t>
  </si>
  <si>
    <t xml:space="preserve">Run the following commands to verify that the loopback interface is configured:
# nft list ruleset | awk '/hook input/,/}/' | grep 'iif "lo" accept'
iif "lo" accept
# nft list ruleset | awk '/hook input/,/}/' | grep 'ip sddr'
ip saddr 127.0.0.0/8 counter packets 0 bytes 0 drop
**IF** IPv6 is enabled on the system, run the following command to verify that the IPv6 loopback interface is configured
# nft list ruleset | awk '/hook input/,/}/' | grep 'ip6 saddr'
ip6 saddr ::1 counter packets 0 bytes 0 drop
</t>
  </si>
  <si>
    <t>Loopback interface has excessive permissions granted.</t>
  </si>
  <si>
    <t>3.5.3.4</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</si>
  <si>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</si>
  <si>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</si>
  <si>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Configure loopback traffic. One method to achieve the recommended state is to execute the following command(s) to implement the loopback rules:
# nft add rule inet filter input iif lo accept
# nft create rule inet filter input ip saddr 127.0.0.0/8 counter drop
# nft add rule inet filter input ip6 saddr ::1 counter drop.</t>
  </si>
  <si>
    <t>DEB10-98</t>
  </si>
  <si>
    <t>Configure the firewall rules for new outbound, and established connections</t>
  </si>
  <si>
    <t xml:space="preserve">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
</t>
  </si>
  <si>
    <t>3.5.3.5</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</si>
  <si>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</si>
  <si>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policies for all outbound and established connections. One method to accomplish the recommendation is to configure nftables in accordance with site policy.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</si>
  <si>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DEB10-99</t>
  </si>
  <si>
    <t>Base chain policy is the default verdict that will be applied to packets reaching the end of the chain.</t>
  </si>
  <si>
    <t xml:space="preserve">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
</t>
  </si>
  <si>
    <t>3.5.3.6</t>
  </si>
  <si>
    <t>There are two policies: accept (Default) and drop. If the policy is set to `accept`, the firewall will accept any packet that is not configured to be denied and the packet will continue transversing the network stack.
It is easier to white list acceptable usage than to black list unacceptable usage.</t>
  </si>
  <si>
    <t>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</si>
  <si>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Configure the default deny firewall policy. One method to accomplish the recommendation is to 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</si>
  <si>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DEB10-100</t>
  </si>
  <si>
    <t>Enable nftables service</t>
  </si>
  <si>
    <t>The nftables service allows for the loading of nftables rulesets during boot, or starting on the nftables service</t>
  </si>
  <si>
    <t xml:space="preserve">Run the following command and verify that the nftables service is enabled:
# systemctl is-enabled nftables
enabled
</t>
  </si>
  <si>
    <t>nftables service has been set to enabled.</t>
  </si>
  <si>
    <t>nftables service has not been set to enabled.</t>
  </si>
  <si>
    <t>3.5.3.7</t>
  </si>
  <si>
    <t>The nftables service restores the nftables rules from the rules files referenced in the `/etc/nftables.conf` file during boot or the starting of the nftables service</t>
  </si>
  <si>
    <t>Run the following command to enable the nftables service:
# systemctl enable nftables.</t>
  </si>
  <si>
    <t>Enable nftables service. One method to achieve the recommended state is to execute the following command(s):
# systemctl --now enable nftables.</t>
  </si>
  <si>
    <t>To close this finding, please provide a screenshot showing nftables service has been enabled with the agency's CAP.</t>
  </si>
  <si>
    <t>DEB10-101</t>
  </si>
  <si>
    <t>Confirm nftables rules are permanent</t>
  </si>
  <si>
    <t>nftables is a subsystem of the Linux kernel providing filtering and classification of network packets/datagrams/frames.
The nftables service reads the `/etc/nftables.conf` file for a nftables file or files to include in the nftables ruleset.
A nftables ruleset containing the input, forward, and output base chains allow network traffic to be filtered.</t>
  </si>
  <si>
    <t>Run the following commands to verify that input, forward, and output base chains are configured to be applied to a nftables ruleset on boot:
Run the following command to verify the input base chain:
# awk '/hook input/,/}/' $(awk '$1 ~ /^\s*include/ { gsub("\"","",$2);print $2 }' /etc/nftables.conf)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forward base chain:
# awk '/hook output/,/}/' $(awk '$1 ~ /^\s*include/ { gsub("\"","",$2);print $2 }' /etc/nftables.conf)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</si>
  <si>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Input, forward, and output base chains has been configured to be applied to a nftables ruleset on boot.</t>
  </si>
  <si>
    <t>Input, forward, and output base chains has not been configured to be applied to a nftables ruleset on boot.</t>
  </si>
  <si>
    <t>3.5.3.8</t>
  </si>
  <si>
    <t>Changes made to nftables ruleset only affect the live system, you will also need to configure the nftables ruleset to apply on boot</t>
  </si>
  <si>
    <t>Edit the `/etc/nftables.conf` file and un-comment or add a line with `include ` for each nftables file you want included in the nftables ruleset on boot
example:
# vi /etc/nftables.conf
Add the line:
include "/etc/nftables.rules".</t>
  </si>
  <si>
    <t>Configure nftable rules tp be permanent / persist upon reboot. One method to achieve the recommended state is to edit the `/etc/sysconfig/nftables.conf` file and un-comment or add a line with `include ` for each nftables file you want included in the nftables ruleset on boot:
example:
# vi /etc/sysconfig/nftables.conf
Add the line
include "/etc/nftables/nftables.rules".</t>
  </si>
  <si>
    <t>To close this finding, please provide a screenshot showing nftables rules has been applied and  permanent with the agency's CAP.</t>
  </si>
  <si>
    <t>DEB10-102</t>
  </si>
  <si>
    <t>Set default deny all policy on connections  to reject unconfigured package.</t>
  </si>
  <si>
    <t xml:space="preserve">Run the following command and verify that the policy for the `INPUT` , `OUTPUT` , and `FORWARD` chains is `DROP` or `REJECT` :
# iptables -L
Chain INPUT (policy DROP)
Chain FORWARD (policy DROP)
Chain OUTPUT (policy DROP)
</t>
  </si>
  <si>
    <t>3.5.4.1</t>
  </si>
  <si>
    <t>3.5.4.1.1</t>
  </si>
  <si>
    <t>Set default deny all policy on connections to reject unconfigured packages. One method to achieve the recommended state is to execute the following command(s) to implement a default DROP policy:
# iptables -P INPUT DROP
# iptables -P OUTPUT DROP
# iptables -P FORWARD DROP.</t>
  </si>
  <si>
    <t>To close this finding, please provide a screenshot showing the outcome of Iptables -L commands with the agency's CAP.</t>
  </si>
  <si>
    <t>DEB10-103</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</si>
  <si>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</si>
  <si>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3.5.4.1.2</t>
  </si>
  <si>
    <t>Configure loopback traffic. One method to achieve the recommended state is to execute the following command(s) to implement the loopback rules:
# iptables -A INPUT -i lo -j ACCEPT
# iptables -A OUTPUT -o lo -j ACCEPT
# iptables -A INPUT -s 127.0.0.0/8 -j DROP.</t>
  </si>
  <si>
    <t>DEB10-104</t>
  </si>
  <si>
    <t xml:space="preserve">Run the following command and verify all rules for new outbound, and established connections match site policy:
# iptables -L -v -n
</t>
  </si>
  <si>
    <t>3.5.4.1.3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</si>
  <si>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</si>
  <si>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 xml:space="preserve">Configure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</si>
  <si>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DEB10-105</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</si>
  <si>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</si>
  <si>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3.5.4.1.4</t>
  </si>
  <si>
    <t>For each port identified in the audit which does not have a firewall rule establish a proper rule for accepting inbound connections:
# iptables -A INPUT -p 
 --dport 
 -m state --state NEW -j ACCEPT.</t>
  </si>
  <si>
    <t>Configure firewall rules for all open ports. One method to accomplish the recommendation is for each port identified in the audit which does not have a firewall rule establish a proper rule for accepting inbound connections:
# iptables -A INPUT -p 
 --dport 
 -m state --state NEW -j ACCEPT.</t>
  </si>
  <si>
    <t>DEB10-106</t>
  </si>
  <si>
    <t xml:space="preserve">Run the following command and verify that the policy for the INPUT, OUTPUT, and FORWARD chains is DROP or REJECT:
# ip6tables -L
Chain INPUT (policy DROP)
Chain FORWARD (policy DROP)
Chain OUTPUT (policy DROP)
OR
If IPv6 is disabled:
Run the following command and verify that no lines are returned.
# grep "^\s*Linux" /boot/grub/grub.cfg | grep -v ipv6.disable=1
</t>
  </si>
  <si>
    <t>3.5.4.2</t>
  </si>
  <si>
    <t>3.5.4.2.1</t>
  </si>
  <si>
    <t>Configure the default deny firewall policy. One method to achieve the recommended state is to execute the following command(s) to implement a default DROP policy:
# ip6tables -P INPUT DROP
# ip6tables -P OUTPUT DROP
# ip6tables -P FORWARD DROP.</t>
  </si>
  <si>
    <t>DEB10-107</t>
  </si>
  <si>
    <t xml:space="preserve">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If IPv6 is disabled:
Run the following command and verify that no lines are returned.
# grep "^\s*Linux" /boot/grub/grub.cfg | grep -v ipv6.disable=1
</t>
  </si>
  <si>
    <t>3.5.4.2.2</t>
  </si>
  <si>
    <t>DEB10-108</t>
  </si>
  <si>
    <t xml:space="preserve">Run the following command and verify all rules for new outbound, and established connections match site policy:
# ip6tables -L -v -n
OR
If IPv6 is disabled:
Run the following command and verify that no lines are returned.
# grep "^\s*Linux" /boot/grub/grub.cfg | grep -v ipv6.disable=1
</t>
  </si>
  <si>
    <t>3.5.4.2.3</t>
  </si>
  <si>
    <t>DEB10-109</t>
  </si>
  <si>
    <t xml:space="preserve">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If IPv6 is disabled:
Run the following command and verify that no lines are returned.
# grep "^\s*Linux" /boot/grub/grub.cfg | grep -v ipv6.disable=1
</t>
  </si>
  <si>
    <t>3.5.4.2.4</t>
  </si>
  <si>
    <t>For each port identified in the audit which does not have a firewall rule establish a proper rule for accepting inbound connections:
# ip6tables -A INPUT -p 
 --dport 
 -m state --state NEW -j ACCEPT.</t>
  </si>
  <si>
    <t>DEB10-110</t>
  </si>
  <si>
    <t>The system includes the capability of rotating log files regularly to avoid filling up the system with logs or making the logs unmanageably large. The file `/etc/logrotate.d/rsyslog` is the configuration file used to rotate log files created by `rsyslog`.</t>
  </si>
  <si>
    <t>Review `/etc/logrotate.conf` and `/etc/logrotate.d/rsyslog` and verify logs are rotated according to site policy.</t>
  </si>
  <si>
    <t>Edit `/etc/logrotate.conf` and `/etc/logrotate.d/rsyslog` to ensure logs are rotated according to site policy.</t>
  </si>
  <si>
    <t>DEB10-111</t>
  </si>
  <si>
    <t>Assign logrotate the appropriate permissions</t>
  </si>
  <si>
    <t>Log files contain logged information from many services on the system, or on log hosts others as well.</t>
  </si>
  <si>
    <t>Runt the following command:
# grep -E "^\s*create\s+\S+" /etc/logrotate.conf | grep -E -v "\s(0)?[0-6][04]0\s"
Nothing should be returned</t>
  </si>
  <si>
    <t>logrotate has been assigned the appropriate permissions.</t>
  </si>
  <si>
    <t>logrotate has not been assigned the appropriate permissions.</t>
  </si>
  <si>
    <t>4.4</t>
  </si>
  <si>
    <t>Edit `/etc/logrotate.conf` and update the `create` line to read 0640 or more restrictive, following local site policy
**Example**
 create 0640 root utmp.</t>
  </si>
  <si>
    <t>Assign logrotate the appropriate permissions. One method to achieve the recommended state is to edit `/etc/logrotate.conf` and update the `create` line to read 0640 or more restrictive, following local site policy
**Example**
 create 0640 root utmp.</t>
  </si>
  <si>
    <t>To close this finding, please provide a screenshot showing logrotate has assigned appropriate permissions with the agency's CAP.</t>
  </si>
  <si>
    <t>DEB10-112</t>
  </si>
  <si>
    <t xml:space="preserve">Run the following command and verify that other has no permissions on any files and group does not have write or execute permissions on any files:
# find /var/log -type f -ls
</t>
  </si>
  <si>
    <t>Run the following commands to set permissions on all existing log files:
find /var/log -type f -exec chmod g-wx,o-rwx "{}" + -o -type d -exec chmod g-w,o-rwx "{}" +.</t>
  </si>
  <si>
    <t>Configure appropriate permissions and ownership on all logfiles. One method to achieve the recommended state is to execute the following command(s) to set permissions on all existing log files:
find /var/log -type f -exec chmod g-wx,o-rwx "{}" + -o -type d -exec chmod g-w,o-rwx "{}" +.</t>
  </si>
  <si>
    <t>DEB10-113</t>
  </si>
  <si>
    <t>The `rsyslog` software is a recommended replacement to the original `syslogd` daemon which provide improvements over `syslogd`, such as connection-oriented (i.e. TCP) transmission of logs, the option to log to database formats, and the encryption of log data en route to a central logging server.</t>
  </si>
  <si>
    <t xml:space="preserve">Verify either rsyslog or syslog-ng is installed. Use the following command to provide the needed information:
# dpkg -s rsyslog
</t>
  </si>
  <si>
    <t xml:space="preserve">rsyslog or syslog-ng services are turned on.
</t>
  </si>
  <si>
    <t>The security enhancements of `rsyslog` such as connection-oriented (i.e. TCP) transmission of logs, the option to log to database formats, and the encryption of log data en route to a central logging server) justify installing and configuring the package.</t>
  </si>
  <si>
    <t>Install rsyslog:
# apt install rsyslog.</t>
  </si>
  <si>
    <t>Install rsyslog or syslog-ng. One method to accomplish the recommendation is to run the following command to install rsyslog:
# apt install rsyslog.</t>
  </si>
  <si>
    <t>To close this finding, please provide a screenshot showing  `rsyslog` or `syslog-ng` settings with the agency's CAP.</t>
  </si>
  <si>
    <t>DEB10-114</t>
  </si>
  <si>
    <t xml:space="preserve">Enable rsyslog Service </t>
  </si>
  <si>
    <t>Run one of the following commands to verify `rsyslog` is enabled:
# systemctl is-enabled rsyslog
Verify result is `enabled`.</t>
  </si>
  <si>
    <t>Run the following commands to enable `rsyslog`:
# systemctl --now enable rsyslog.</t>
  </si>
  <si>
    <t>DEB10-115</t>
  </si>
  <si>
    <t xml:space="preserve">Review the contents of the `/etc/rsyslog.conf` and `/etc/rsyslog.d/*.conf` files to ensure appropriate logging is set. In addition, run the following command and verify that the log files are logging information:
# ls -l /var/log/
</t>
  </si>
  <si>
    <t>Edit the following lines in the `/etc/rsyslog.conf` and `/etc/rsyslog.d/*.conf` files as appropriate for your environment:
*.emerg :omusrmsg:*
auth,authpriv.* /var/log/auth.log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 configuration:
# systemctl reload rsyslog.</t>
  </si>
  <si>
    <t>DEB10-116</t>
  </si>
  <si>
    <t xml:space="preserve">Configure rsyslog default file permissions </t>
  </si>
  <si>
    <t xml:space="preserve">Run the following command and verify that `$FileCreateMode` is `0640` or more restrictive:
# grep ^\$FileCreateMode /etc/rsyslog.conf /etc/rsyslog.d/*.conf
</t>
  </si>
  <si>
    <t>Configure rsyslog default file permissions. One method for implementing the recommended state is to edit the `/etc/rsyslog.conf` and `/etc/rsyslog.d/*.conf` files and set `$FileCreateMode` to `0640` or more restrictive:
$FileCreateMode 0640.</t>
  </si>
  <si>
    <t>DEB10-117</t>
  </si>
  <si>
    <t>Configure rsyslog to send logs to a remote log host</t>
  </si>
  <si>
    <t>Review the `/etc/rsyslog.conf` and `/etc/rsyslog.d/*.conf` files and verify that logs are sent to a central host. 
# grep -E "^[^#](\s*\S+\s*)\s*action\(" /etc/rsyslog.conf /etc/rsyslog.d/*.conf | grep "target="
Output should include `target=`
**OR**
# grep -E "^[^#]\s*\S+\.\*\s+@"
Output should include either the FQDN or the IP of the remote loghost</t>
  </si>
  <si>
    <t>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</si>
  <si>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Configure rsyslog to send logs to a remote log host. One method for implementing the recommended state is to 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</si>
  <si>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DEB10-118</t>
  </si>
  <si>
    <t>Configure remote rsyslog messages to only accepted on designated log hosts</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</si>
  <si>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</si>
  <si>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4.2.1.6</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</si>
  <si>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</si>
  <si>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DEB10-119</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</si>
  <si>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</si>
  <si>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</si>
  <si>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 xml:space="preserve">Review `/etc/systemd/journald.conf` and verify that logs are forwarded to syslog
# grep -e ForwardToSyslog /etc/systemd/journald.conf
ForwardToSyslog=yes
</t>
  </si>
  <si>
    <t>Logs has been forwarded to syslog.</t>
  </si>
  <si>
    <t>Logs has not been forwarded to syslog.</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</si>
  <si>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</si>
  <si>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</si>
  <si>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edit the `/etc/systemd/journald.conf` file and add the following line:
ForwardToSyslog=yes.</t>
  </si>
  <si>
    <t>DEB10-120</t>
  </si>
  <si>
    <t>Configure journald to compress large log files</t>
  </si>
  <si>
    <t>The journald system includes the capability of compressing overly large files to avoid filling up the system with logs or making the logs unmanageably large.</t>
  </si>
  <si>
    <t xml:space="preserve">Review `/etc/systemd/journald.conf` and verify that large files will be compressed:
# grep -e Compress /etc/systemd/journald.conf
Compress=yes
</t>
  </si>
  <si>
    <t>Large files has been compressed.</t>
  </si>
  <si>
    <t>Large files has not been compressed.</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</si>
  <si>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</si>
  <si>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</si>
  <si>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edit the `/etc/systemd/journald.conf` file and add the following line:
Compress=yes.</t>
  </si>
  <si>
    <t>DEB10-121</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</si>
  <si>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</si>
  <si>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</si>
  <si>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 xml:space="preserve">Review `/etc/systemd/journald.conf` and verify that logs are persisted to disk:
# grep -e Storage /etc/systemd/journald.conf
# Storage=persistent
</t>
  </si>
  <si>
    <t>Logs are persisted to disk.</t>
  </si>
  <si>
    <t>logs are not persisted to disk:</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</si>
  <si>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</si>
  <si>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</si>
  <si>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One method to achieve the recommended state is to edit the `/etc/systemd/journald.conf` file and add the following line:
Storage=persistent.</t>
  </si>
  <si>
    <t>DEB10-122</t>
  </si>
  <si>
    <t xml:space="preserve">Run the following command line:
# cat /etc/securetty
</t>
  </si>
  <si>
    <t>DEB10-123</t>
  </si>
  <si>
    <t xml:space="preserve">Restrict access to the su command. </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</si>
  <si>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a specific groups to execute `su`. This group should be empty to reinforce the use of `sudo` for privileged access.</t>
  </si>
  <si>
    <t>Run the following command and verify the output matches the line:
# grep pam_wheel.so /etc/pam.d/su
auth required pam_wheel.so use_uid group=
Run the following command and verify that the group specified in `` contains no users:
# grep  /etc/group
:x::
There should be no users listed after the Group ID field.</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</si>
  <si>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</si>
  <si>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</si>
  <si>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DEB10-124</t>
  </si>
  <si>
    <t>Based on your system configuration, run the appropriate one of the following commands to verify `cron` is enabled:
# systemctl is-enabled cron
enabled
Verify result is "enabled".</t>
  </si>
  <si>
    <t>Based on your system configuration, run the appropriate one of the following commands to enable `cron`:
# systemctl --now enable cron.</t>
  </si>
  <si>
    <t>DEB10-125</t>
  </si>
  <si>
    <t xml:space="preserve">Run the following command and verify `Uid` and `Gid` are both `0/root` and `Access` does not grant permissions to `group` or `other` :
# stat /etc/crontab
Access: (0600/-rw-------) Uid: ( 0/ root) Gid: ( 0/ root)
</t>
  </si>
  <si>
    <t>Run the following commands to set ownership and permissions on `/etc/crontab` :
# chown root:root /etc/crontab
# chmod og-rwx /etc/crontab.</t>
  </si>
  <si>
    <t>Configure appropriate permissions and ownership on the /etc/crontab file. One method to achieve the recommended state is to execute the following command(s) to set ownership and permissions on `/etc/crontab` :
# chown root:root /etc/crontab
# chmod og-rwx /etc/crontab.</t>
  </si>
  <si>
    <t>DEB10-126</t>
  </si>
  <si>
    <t xml:space="preserve">Run the following command and verify `Uid` and `Gid` are both `0/root` and `Access` does not grant permissions to `group` or `other` :
# stat /etc/cron.hourly
Access: (0700/drwx------) Uid: ( 0/ root) Gid: ( 0/ root)
</t>
  </si>
  <si>
    <t>Configure appropriate permissions and ownership on the /etc/cron.hourly file. One method to achieve the recommended state is to execute the following command(s):
# chown root:root /etc/cron.hourly
# chmod og-rwx /etc/cron.hourly.</t>
  </si>
  <si>
    <t>DEB10-127</t>
  </si>
  <si>
    <t xml:space="preserve">Run the following command and verify `Uid` and `Gid` are both `0/root` and `Access` does not grant permissions to `group` or `other` :
# stat /etc/cron.daily
Access: (0700/drwx------) Uid: ( 0/ root) Gid: ( 0/ root)
</t>
  </si>
  <si>
    <t>Run the following commands to set ownership and permissions on `/etc/cron.daily` :
# chown root:root /etc/cron.daily
# chmod og-rwx /etc/cron.daily.</t>
  </si>
  <si>
    <t>Configure appropriate permissions and ownership on the /etc/cron.daily file. One method to achieve the recommended state is to execute the following command(s):
# chown root:root /etc/cron.daily
# chmod og-rwx /etc/cron.daily.</t>
  </si>
  <si>
    <t>DEB10-128</t>
  </si>
  <si>
    <t>Configure appropriate permissions and ownership on the /etc/cron.weekly file. One method to achieve the recommended state is to execute the following command(s):
# chown root:root /etc/cron.weekly
# chmod og-rwx /etc/cron.weekly.</t>
  </si>
  <si>
    <t>DEB10-129</t>
  </si>
  <si>
    <t xml:space="preserve">Run the following command and verify `Uid` and `Gid` are both `0/root` and `Access` does not grant permissions to `group` or `other` :
# stat /etc/cron.monthly
Access: (0700/drwx------) Uid: ( 0/ root) Gid: ( 0/ root)
</t>
  </si>
  <si>
    <t>Configure appropriate permissions and ownership on the /etc/cron.monthly file. One method to achieve the recommended state is to execute the following command(s):
# chown root:root /etc/cron.monthly
# chmod og-rwx /etc/cron.monthly.</t>
  </si>
  <si>
    <t>DEB10-130</t>
  </si>
  <si>
    <t xml:space="preserve">Run the following command and verify `Uid` and `Gid` are both `0/root` and `Access` does not grant permissions to `group` or `other` :
# stat /etc/cron.d
Access: (0700/drwx------) Uid: ( 0/ root) Gid: ( 0/ root)
</t>
  </si>
  <si>
    <t>Configure appropriate permissions and ownership to be no less restrictive than 600 for the root user on the /etc/cron.d file. One method to achieve the recommended state is to execute the following command(s) to set ownership and permissions on `/etc/cron.d` :
# chown root:root /etc/cron.d
# chmod og-rwx /etc/cron.d.</t>
  </si>
  <si>
    <t>DEB10-131</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</si>
  <si>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</si>
  <si>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write or execute to group, and does not grant permissions to `other` on `/etc/cron.allow`:
# stat /etc/cron.allow
Access: (0640/-rw-r-----) Uid: ( 0/ root) Gid: ( 0/ root)
Run the following command to determine if `at` is installed on the system:
# dpkg -s at
**If** `at` is installed on the system, run the following command and verify `Uid` and `Gid` are both `0/root` and `Access`, does not grant write or execute to group, and does not grant permissions to `other` on `/etc/at.allow`
# stat /etc/at.allow
Access: (0640/-rw-r-----) Uid: ( 0/ root) Gid: ( 0/ root)
</t>
  </si>
  <si>
    <t>Run the following commands to remove `/etc/cron.deny`, create `/etc/cron.allow`, and set permissions and ownership for `/etc/cron.allow`:
# rm /etc/cron.deny
# touch /etc/cron.allow
# chown root:root /etc/cron.allow
# chmod g-wx,o-rwx /etc/cron.allow
**If** `at` is installed on the system:
Run the following commands to remove `/etc/at.deny`; create `/etc/at.allow, and set ownership and permissions on `/etc/at.allow`:
# rm /etc/at.deny
# touch /etc/at.allow
# chown root:root /etc/at.allow
# chmod g-wx,o-rwx /etc/at.allow.</t>
  </si>
  <si>
    <t>DEB10-132</t>
  </si>
  <si>
    <t xml:space="preserve">Run the following command and verify `Uid` and `Gid` are both `0/root` and `Access` does not grant permissions to `group` or `other`:
# stat /etc/ssh/sshd_config
Access: (0600/-rw-------) Uid: ( 0/ root) Gid: ( 0/ root)
</t>
  </si>
  <si>
    <t>Configure appropriate permissions and ownership to be no less restrictive than 600 for the root user on the /etc/ssh/sshd_config file. One method to achieve the recommended state is to execute the following command(s) to set ownership and permissions on `/etc/ssh/sshd_config`:
# chown root:root /etc/ssh/sshd_config
# chmod og-rwx /etc/ssh/sshd_config.</t>
  </si>
  <si>
    <t>DEB10-133</t>
  </si>
  <si>
    <t>Run the following command and verify Uid is 0/root and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</si>
  <si>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DEB10-134</t>
  </si>
  <si>
    <t xml:space="preserve">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
</t>
  </si>
  <si>
    <t>Run the following commands to set permissions and ownership on the SSH host public key files
# find /etc/ssh -xdev -type f -name 'ssh_host_*_key.pub' -exec chmod go-wx {} \;
# find /etc/ssh -xdev -type f -name 'ssh_host_*_key.pub' -exec chown root:root {} \;.</t>
  </si>
  <si>
    <t>DEB10-135</t>
  </si>
  <si>
    <t>Run the following command:
# sshd -T | grep -Ei '^\s*protocol\s+(1|1\s*,\s*2|2\s*,\s*1)\s*'
Nothing should be returned</t>
  </si>
  <si>
    <t>DEB10-136</t>
  </si>
  <si>
    <t xml:space="preserve">Run the following command and verify that output matches:
# sshd -T | grep loglevel
LogLevel VERBOSE
OR
loglevel INFO
</t>
  </si>
  <si>
    <t>Edit the `/etc/ssh/sshd_config` file to set the parameter as follows:
LogLevel VERBOSE
OR
LogLevel INFO.</t>
  </si>
  <si>
    <t>DEB10-137</t>
  </si>
  <si>
    <t xml:space="preserve">Run the following command and verify that output `MaxAuthTries` is 3 or less:
# sshd -T | grep maxauthtries
MaxAuthTries 3
</t>
  </si>
  <si>
    <t>DEB10-138</t>
  </si>
  <si>
    <t xml:space="preserve">Run the following command and verify that output matches:
# sshd -T | grep ignorerhosts
IgnoreRhosts yes
</t>
  </si>
  <si>
    <t>DEB10-139</t>
  </si>
  <si>
    <t xml:space="preserve">Run the following command and verify that output matches:
# sshd -T | grep hostbasedauthentication
HostbasedAuthentication no
</t>
  </si>
  <si>
    <t>Edit the `/etc/ssh/sshd_config` file to set the parameter as follows:
HostbasedAuthentication no.</t>
  </si>
  <si>
    <t>DEB10-140</t>
  </si>
  <si>
    <t xml:space="preserve">Run the following command and verify that output matches:
# sshd -T | grep permitrootlogin
PermitRootLogin no
</t>
  </si>
  <si>
    <t>DEB10-141</t>
  </si>
  <si>
    <t xml:space="preserve">Run the following command and verify that output matches:
# sshd -T | grep permitemptypasswords
PermitEmptyPasswords no
</t>
  </si>
  <si>
    <t>Edit the `/etc/ssh/sshd_config` file to set the parameter as follows:
PermitEmptyPasswords no.</t>
  </si>
  <si>
    <t>DEB10-142</t>
  </si>
  <si>
    <t xml:space="preserve">Run the following command and verify that output matches:
# sshd -T | grep permituserenvironment
PermitUserEnvironment no
</t>
  </si>
  <si>
    <t>DEB10-143</t>
  </si>
  <si>
    <t xml:space="preserve">Run the following command and verify that output does not contain any of the listed weak ciphers
# sshd -T | grep ciphers
Weak Ciphers:
3des-cbc
aes128-cbc
aes192-cbc
aes256-cbc
arcfour
arcfour128
arcfour256
blowfish-cbc
cast128-cbc
rijndael-cbc@lysator.liu.se
</t>
  </si>
  <si>
    <t>Weak ciphers that are used for authentication to the cryptographic module cannot be relied upon to provide confidentiality or integrity, and system data may be compromised
The DES, Triple DES, and Blowfish ciphers, as used in SSH, have a birthday bound of approximately four billion blocks, which makes it easier for remote attackers to obtain cleartext data via a birthday attack against a long-duration encrypted session, aka a "Sweet32" attack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The passwords used during an SSH session encrypted with RC4 can be recovered by an attacker who is able to capture and replay the session
Error handling in the SSH protocol; Client and Server, when using a block cipher algorithm in Cipher Block Chaining (CBC) mode, makes it easier for remote attackers to recover certain plaintext data from an arbitrary block of ciphertext in an SSH session via unknown vectors
The mm_newkeys_from_blob function in monitor_wrap.c, when an AES-GCM cipher is used, does not properly initialize memory for a MAC context data structure, which allows remote authenticated users to bypass intended ForceCommand and login-shell restrictions via packet data that provides a crafted callback address</t>
  </si>
  <si>
    <t>DEB10-144</t>
  </si>
  <si>
    <t xml:space="preserve">Run the following command and verify that output does not contain any of the listed weak MAC algorithms:
# sshd -T | grep -i "MACs"
Weak MAC algorithms:
hmac-md5
hmac-md5-96
hmac-ripemd160
hmac-sha1
hmac-sha1-96
umac-64@openssh.com
umac-128@openssh.com
hmac-md5-etm@openssh.com
hmac-md5-96-etm@openssh.com
hmac-ripemd160-etm@openssh.com
hmac-sha1-etm@openssh.com
hmac-sha1-96-etm@openssh.com
umac-64-etm@openssh.com
umac-128-etm@openssh.com
</t>
  </si>
  <si>
    <t>DEB10-145</t>
  </si>
  <si>
    <t xml:space="preserve">Run the following command and verify that output does not contain any of the listed weak Key Exchange algorithms
# sshd -T | grep kexalgorithms
Weak Key Exchange Algorithms:
diffie-hellman-group1-sha1
diffie-hellman-group14-sha1
diffie-hellman-group-exchange-sha1
</t>
  </si>
  <si>
    <t>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</si>
  <si>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DEB10-146</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</si>
  <si>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900 seconds and the `ClientAliveCountMax` is set to 0, the client `ssh` session will be terminated after 1800 seconds of idle time.</t>
  </si>
  <si>
    <t xml:space="preserve">Run the following commands and verify `ClientAliveInterval` is 900 `ClientAliveCountMax` is 3 or less:
# sshd -T | grep clientaliveinterval
ClientAliveInterval 1800
# sshd -T | grep clientalivecountmax
ClientAliveCountMax 0
</t>
  </si>
  <si>
    <t>DEB10-147</t>
  </si>
  <si>
    <t xml:space="preserve">Run the following command and verify that output `LoginGraceTime` is between 1 and 60, or 1m:
# sshd -T | grep logingracetime
LoginGraceTime 60.
</t>
  </si>
  <si>
    <t>Edit the `/etc/ssh/sshd_config` file to set the parameter as follows:
LoginGraceTime 60.</t>
  </si>
  <si>
    <t>DEB10-148</t>
  </si>
  <si>
    <t xml:space="preserve">Run the following commands and verify that output matches for at least one:
# sshd -T | grep allowusers
AllowUsers 
# sshd -T | grep allowgroups
AllowGroups 
# sshd -T | grep denyusers
DenyUsers 
# sshd -T | grep denygroups
DenyGroups 
</t>
  </si>
  <si>
    <t>Edit the `/etc/ssh/sshd_config` file to set one or more of the parameter as follows:
AllowUsers 
AllowGroups 
DenyUsers 
DenyGroups.</t>
  </si>
  <si>
    <t>Limit SSH access. One method for implementing the recommended state is to edit the /etc/ssh/sshd_config file to set one or more of the parameter as follows:
AllowUsers 
AllowGroups 
DenyUsers 
DenyGroups.</t>
  </si>
  <si>
    <t>DEB10-149</t>
  </si>
  <si>
    <t>Run the following command and verify that output matches:
# sshd -T | grep banner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</si>
  <si>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One method to achieve the recommended state is to execute the following command(s): Edit the `/etc/ssh/sshd_config` file to set the parameter as follows:
Banner /etc/issue.net.</t>
  </si>
  <si>
    <t xml:space="preserve">Configure an IRS compliant warning banner to be presented upon login via SSH, AND Banner /etc/issue.net.and include thefour elements: One method to achieve the recommended state is to execute the following command(s): Edit the `/etc/ssh/sshd_config` file to set the parameter as follows: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</si>
  <si>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DEB10-150</t>
  </si>
  <si>
    <t>Enabled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</si>
  <si>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</si>
  <si>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 xml:space="preserve">Run the following command and verify that output matches:
# sshd -T | grep -i usepam
usepam yes
</t>
  </si>
  <si>
    <t>SSH PAM is enabled.</t>
  </si>
  <si>
    <t>SSH PAM is disabled.</t>
  </si>
  <si>
    <t>5.2.20</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</si>
  <si>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</si>
  <si>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</si>
  <si>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edit the `/etc/ssh/sshd_config` file to set the parameter as follows:
UsePAM yes.</t>
  </si>
  <si>
    <t>To close this finding, please provide a screenshot showing SSH PAM has been enabled with the agency's CAP.</t>
  </si>
  <si>
    <t>DEB10-151</t>
  </si>
  <si>
    <t>Configure SSH MaxStartups</t>
  </si>
  <si>
    <t>The `MaxStartups` parameter specifies the maximum number of concurrent unauthenticated connections to the SSH daemon.</t>
  </si>
  <si>
    <t xml:space="preserve">Run the following command and verify that output `MaxStartups` is `10:30:60`:
# sshd -T | grep -i maxstartups
# maxstartups 10:30:60
</t>
  </si>
  <si>
    <t>MaxStartups has been set to 10:30:60.</t>
  </si>
  <si>
    <t>MaxStartups has not been set to 10:30:60.</t>
  </si>
  <si>
    <t>HSC21</t>
  </si>
  <si>
    <t>HSC21: Number of logon sessions are not managed appropriately</t>
  </si>
  <si>
    <t>5.2.22</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</si>
  <si>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</si>
  <si>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</si>
  <si>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to protect a system from denial of service due to a large number of pending authentication connection attempts, use the rate limiting function of MaxStartups to protect availability of sshd logins and prevent overwhelming the daemon. One method to achieve the recommended state is to edit the `/etc/ssh/sshd_config` file to set the parameter as follows:
maxstartups 10:30:60.</t>
  </si>
  <si>
    <t>DEB10-152</t>
  </si>
  <si>
    <t>Set SSH MaxSessions to 10</t>
  </si>
  <si>
    <t>The `MaxSessions` parameter specifies the maximum number of open sessions permitted from a given connection.</t>
  </si>
  <si>
    <t xml:space="preserve">Run the following command and verify that output `MaxSessions` is 10
# sshd -T | grep -i maxsessions
# maxsessions 10
</t>
  </si>
  <si>
    <t>SSH MaxSessions is set to 10
Output contains the following:
`MaxSessions` is 10</t>
  </si>
  <si>
    <t>SSH MaxSessions has not been set to 10.</t>
  </si>
  <si>
    <t>5.2.23</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</si>
  <si>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</si>
  <si>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10.</t>
  </si>
  <si>
    <t>Set SSH MaxSessions to 10 to protect a system from denial of service due to a large number of concurrent sessions, use the rate limiting function of MaxSessions to protect availability of sshd logins and prevent overwhelming the daemon. One method to achieve the recommended state is to edit the `/etc/ssh/sshd_config` file to set the parameter as follows:
MaxSessions 10.</t>
  </si>
  <si>
    <t>DEB10-153</t>
  </si>
  <si>
    <t xml:space="preserve">Configure the password creation requirements. </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</si>
  <si>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</si>
  <si>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</si>
  <si>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DEB10-154</t>
  </si>
  <si>
    <t>Configure the lockout for failed password attempts</t>
  </si>
  <si>
    <t>Updated from 5 to 3
Updated Unlock time to 7200 (120 Minutes)</t>
  </si>
  <si>
    <t>DEB10-155</t>
  </si>
  <si>
    <t xml:space="preserve">Limit password reuse </t>
  </si>
  <si>
    <t>Run the following commands and ensure the `remember` option is '`24`' or more and included in all results:
# grep -E '^password\s+required\s+pam_pwhistory.so' /etc/pam.d/common-password
password required pam_pwhistory.so remember=24</t>
  </si>
  <si>
    <t>Forcing users not to reuse their past 24 passwords make it less likely that an attacker will be able to guess the password.
Note that these change only apply to accounts configured on the local system.</t>
  </si>
  <si>
    <t>DEB10-156</t>
  </si>
  <si>
    <t xml:space="preserve">Run the following commands and ensure the sha512 option is included in all results:
# grep -E '^\s*password\s+(\S+\s+)+pam_unix\.so\s+(\S+\s+)*sha512\s*(\S+\s*)*(\s+#.*)?$' /etc/pam.d/common-password
Output should be similar to:
password [success=1 default=ignore] pam_unix.so obscure sha512
</t>
  </si>
  <si>
    <t>Edit the `/etc/pam.d/common-password` file to include the `sha512` option for `pam_unix.so` as shown:
password [success=1 default=ignore] pam_unix.so sha512.</t>
  </si>
  <si>
    <t>DEB10-157</t>
  </si>
  <si>
    <t>There are a number of accounts provided with most distributions that are used to manage applications and are not intended to provide an interactive shell.</t>
  </si>
  <si>
    <t>Run the following commands and verify no results are returned:
awk -F: '($1!="root" &amp;&amp; $1!="sync" &amp;&amp; $1!="shutdown" &amp;&amp; $1!="halt" &amp;&amp; $1!~/^\+/ &amp;&amp; $3</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</si>
  <si>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</si>
  <si>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commands appropriate for your distribution:
Set the shell for any accounts returned by the audit to nologin:
# usermod -s $(which nologin) 
Lock any non root accounts returned by the audit:
# usermod -L 
The following command will set all system accounts to a non login shell:
awk -F: '($1!="root" &amp;&amp; $1!="sync" &amp;&amp; $1!="shutdown" &amp;&amp; $1!="halt" &amp;&amp; $1!~/^\+/ &amp;&amp; $3.</t>
  </si>
  <si>
    <t>Restrict login privileges for system accounts. One method for implementing the recommended state is to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</si>
  <si>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DEB10-158</t>
  </si>
  <si>
    <t xml:space="preserve">Run the following command and verify the result is `0` :
# grep "^root:" /etc/passwd | cut -f4 -d:
0
</t>
  </si>
  <si>
    <t>Using GID 0 for the `root` account helps prevent `root` -owned files from accidentally becoming accessible to non-privileged users.</t>
  </si>
  <si>
    <t>Run the following command to set the `root` user default group to GID `0` :
# usermod -g 0 root.</t>
  </si>
  <si>
    <t>DEB10-159</t>
  </si>
  <si>
    <t xml:space="preserve">Run the following commands and verify all umask lines returned are 027 or more restrictive.
# grep "umask" /etc/bash.bashrc
umask 027
# grep "umask" /etc/profile /etc/profile.d/*.sh
umask 027.
</t>
  </si>
  <si>
    <t>Edit the `/etc/bash.bashrc`, `/etc/profile` and `/etc/profile.d/*.sh` files (and the appropriate files for any other shell supported on your system) and add or edit any umask parameters as follows:
umask 027.</t>
  </si>
  <si>
    <t>DEB10-160</t>
  </si>
  <si>
    <t>Configure default user shell timeout to  900 seconds or less</t>
  </si>
  <si>
    <t>The default `TMOUT` determines the shell timeout for users. The TMOUT value is measured in seconds.</t>
  </si>
  <si>
    <t xml:space="preserve">Run the following commands and verify all TMOUT lines returned are 900 or less and at least one exists in each file.
# grep "^TMOUT" /etc/bash.bashrc
readonly TMOUT=900 ; export TMOUT
# grep "^TMOUT" /etc/profile /etc/profile.d/*.sh
readonly TMOUT=900 ; export TMOUT
</t>
  </si>
  <si>
    <t>Default user shell timeout  is set to 1800 seconds or less.
Output contains the following:
readonly TMOUT=1800 ; export TMOUT</t>
  </si>
  <si>
    <t>Default user shell timeout  is not set to 1800 seconds or less.</t>
  </si>
  <si>
    <t>HRM5: User sessions do not terminate after the Publication 1075 period of inactivity</t>
  </si>
  <si>
    <t>5.4.5</t>
  </si>
  <si>
    <t>Having no timeout value associated with a shell could allow an unauthorized user access to another user's shell session (e.g. user walks away from their computer and doesn't lock the screen). Setting a timeout value at least reduces the risk of this happening.</t>
  </si>
  <si>
    <t xml:space="preserve">Edit the `/etc/bash.bashrc`, `/etc/profile` and `/etc/profile.d/*.sh` files (and the appropriate files for any other shell supported on your system) and add or edit any TMOUT parameters in accordance with site policy:
readonly TMOUT=1800 ; export TMOUT.
</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</si>
  <si>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edit the `/etc/bashrc`, `/etc/profile` and `/etc/profile.d/*.sh` files (and the appropriate files for any other shell supported on your system) and add or edit any umask parameters as follows:
readonly TMOUT=1800 ; export TMOUT.</t>
  </si>
  <si>
    <t>DEB10-161</t>
  </si>
  <si>
    <t>Set password expiration to 90 days or less for admin and non-admin userd.</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</si>
  <si>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</si>
  <si>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Password expiration has been set to 90 days or less for admin and non admin users.</t>
  </si>
  <si>
    <t>Updated Passwords are required to be changed every 90 days all user accounts .</t>
  </si>
  <si>
    <t>Set the PASS_MAX_DAYS parameter to conform to site policy in/etc/login.defs:
PASS_MAX_DAYS 90 
Modify user parameters for all users with a password set to match:
# chage --maxdays 90.or 60 for admins.</t>
  </si>
  <si>
    <t>Set password expiration to 90 days.  One method for implementing the recommended state is to set  the PASS_MAX_DAYS parameter to conform to site policy in/etc/login.defs:
PASS_MAX_DAYS 90 
Modify user parameters for all users with a password set to match:
# chage --maxdays 90.</t>
  </si>
  <si>
    <t>DEB10-162</t>
  </si>
  <si>
    <t xml:space="preserve">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grep -E ^[^:]+:[^\!*] /etc/shadow | cut -d: -f1,4
:
</t>
  </si>
  <si>
    <t>Set the `PASS_MIN_DAYS` parameter to 1 in `/etc/login.defs` :
PASS_MIN_DAYS 1
Modify user parameters for all users with a password set to match:
# chage --mindays 1.</t>
  </si>
  <si>
    <t>DEB10-163</t>
  </si>
  <si>
    <t xml:space="preserve">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-f1,6
:
</t>
  </si>
  <si>
    <t>Set the `PASS_WARN_AGE` parameter to 14 in `/etc/login.defs` :
PASS_WARN_AGE 14
Modify user parameters for all users with a password set to match:
# chage --warndays 14.</t>
  </si>
  <si>
    <t>DEB10-164</t>
  </si>
  <si>
    <t xml:space="preserve">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
:
</t>
  </si>
  <si>
    <t>Run the following command to set the default password inactivity period to 30 days:
# useradd -D -f 120
Modify user parameters for all users with a password set to match:
# chage --inactive 120.</t>
  </si>
  <si>
    <t>DEB10-165</t>
  </si>
  <si>
    <t xml:space="preserve">Run the following command and verify nothing is returned
# for usr in $(cut -d: -f1 /etc/shadow); do [[ $(chage --list $usr | grep '^Last password change' | cut -d: -f2) &gt; $(date) ]] &amp; done
</t>
  </si>
  <si>
    <t>DEB10-166</t>
  </si>
  <si>
    <t xml:space="preserve">Run the following command and verify `Uid` and `Gid` are both `0/root` and `Access` is `644`:
# stat /etc/passwd
Access: (0644/-rw-r--r--) Uid: ( 0/ root) Gid: ( 0/ root)
</t>
  </si>
  <si>
    <t>Configure appropriate permissions and ownership to be no less restrictive than 644 for the root user on the /etc/passwd file. One method for implementing the recommended state is to run the following command to set permissions on/etc/passwd`:
# chown root:root /etc/passwd
# chmod 644 /etc/passwd.</t>
  </si>
  <si>
    <t>DEB10-167</t>
  </si>
  <si>
    <t xml:space="preserve">Run the following command and verify  `Uid` is `0/root,` `Gid` is `0/root` or `/shadow,` and `Access` is `640` or more restrictive:
# stat /etc/gshadow-
Access: (0640/-rw-r-----) Uid: ( 0/ root) Gid: ( 0/ root)
</t>
  </si>
  <si>
    <t>Run the one of the following chown commands as appropriate and the chmod to set permissions on `/etc/gshadow-` :
# chown root:root /etc/gshadow-
# chown root:shadow /etc/gshadow-
# chmod o-rwx,g-wx /etc/gshadow-.</t>
  </si>
  <si>
    <t>Configure appropriate permissions and ownership on the /etc/gshadow file. One method for implementing the recommended state is to run the following chown to set permissions on/etc/gshadow`:
# chown root:root /etc/gshadow
# chmod 000 /etc/gshadow.</t>
  </si>
  <si>
    <t>DEB10-168</t>
  </si>
  <si>
    <t xml:space="preserve">Run the following command and verify  `Uid` is `0/root,` `Gid` is `/shadow,` and `Access` is `640` or more restrictive:
# stat /etc/shadow
Access: (0640/-rw-r-----) Uid: ( 0/ root) Gid: ( 42/ shadow)
</t>
  </si>
  <si>
    <t>Run the one following commands to set permissions on `/etc/shadow`:
# chmod o-rwx,g-wx /etc/shadow
# chown root:shadow /etc/shadow.</t>
  </si>
  <si>
    <t>Configure appropriate permissions and ownership to be no less restrictive than 644 for the root user on the /etc/shadow file. One method to achieve the recommended state is to execute the following command(s) to set permissions on/etc/shadow`:
# chown root:root /etc/shadow
# chmod 000 /etc/shadow.</t>
  </si>
  <si>
    <t>DEB10-169</t>
  </si>
  <si>
    <t xml:space="preserve">Run the following command and verify `Uid` and `Gid` are both `0/root` and `Access` is `644` :
# stat /etc/group
Access: (0644/-rw-r--r--) Uid: ( 0/ root) Gid: ( 0/ root)
</t>
  </si>
  <si>
    <t>Run the following command to set permissions on `/etc/group` :
# chown root:root /etc/group
# chmod 644 /etc/group.</t>
  </si>
  <si>
    <t>Configure appropriate permissions and ownership to be no less restrictive than 644 for the root group on the /etc/group file. One method to achieve the recommended state is to execute the following command(s):
# chown root:root /etc/group
# chmod 644 /etc/group.</t>
  </si>
  <si>
    <t>DEB10-170</t>
  </si>
  <si>
    <t xml:space="preserve">Run the following command and verify `Uid` and `Gid` are both `0/root` and `Access` is `600` or more restrictive:
# stat /etc/passwd-
Access: (0600/-rw-------) Uid: ( 0/ root) Gid: ( 0/ root)
</t>
  </si>
  <si>
    <t>Run the following command to set permissions on `/etc/passwd-` :
# chown root:root /etc/passwd-
# chmod u-x,go-rwx /etc/passwd-.</t>
  </si>
  <si>
    <t>Configure appropriate permissions and ownership to be no less restrictive than 600 and user and group ownership to be root:root on the /etc/passwd- file. One method for implementing the recommended state is to run the following command to:
# chown root:root /etc/passwd-
# chmod u-x,go-wx /etc/passwd-.</t>
  </si>
  <si>
    <t>DEB10-171</t>
  </si>
  <si>
    <t xml:space="preserve">Run the following command and verify  `Uid` is `0/root,` `Gid` is `0/root` or `/shadow,` and `Access` is `640` or more restrictive:
# stat /etc/shadow-
Access: (0600/-rw-------) Uid: ( 0/ root) Gid: ( 42/ shadow)
</t>
  </si>
  <si>
    <t>Run the following commands to set permissions on `/etc/shadow-`:
# chown root:shadow /etc/shadow-
# chmod u-x,go-rwx /etc/shadow-.</t>
  </si>
  <si>
    <t>Configure appropriate permissions and ownership to be no less restrictive than 600 on the root user and group owned /etc/shadow- file. One method to achieve the recommended state is to execute the following command(s):
# chown root:root /etc/shadow-
# chmod 000 /etc/shadow-.</t>
  </si>
  <si>
    <t>DEB10-172</t>
  </si>
  <si>
    <t xml:space="preserve">Run the following command and verify `Uid` and `Gid` are both `0/root` and `Access` is `600` or more restrictive:
# stat /etc/group-
Access: (0600/-rw-------) Uid: ( 0/ root) Gid: ( 0/ root)
</t>
  </si>
  <si>
    <t>Run the following command to set permissions on `/etc/group-` :
# chown root:root /etc/group-
# chmod u-x,go-rwx /etc/group-.</t>
  </si>
  <si>
    <t>Configure appropriate permissions and ownership no less restrictive 600 on the root user and group owned /etc/group- file. One method for implementing the recommended state is to run the following command:
# chown root:root /etc/group-
# chmod u-x,go-wx /etc/group-.</t>
  </si>
  <si>
    <t>DEB10-173</t>
  </si>
  <si>
    <t xml:space="preserve">Run the following command and verify `Uid` is `0/root,` `Gid` is `/shadow,` and `Access` is `640` or more restrictive:
# stat /etc/gshadow
Access: (0640/-rw-r-----) Uid: ( 0/ root) Gid: ( 42/ shadow)
</t>
  </si>
  <si>
    <t>Run the following commands to set permissions on `/etc/gshadow`:
# chown root:shadow /etc/gshadow
# chmod o-rwx,g-wx /etc/gshadow.</t>
  </si>
  <si>
    <t>Configure appropriate permissions and ownership on the /etc/gshadow- file. One method to achieve the recommended state is to execute the following command(s):
# chown root:root /etc/gshadow-
# chmod 000 /etc/gshadow-.</t>
  </si>
  <si>
    <t>DEB10-174</t>
  </si>
  <si>
    <t xml:space="preserve">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
</t>
  </si>
  <si>
    <t>Removing write access for the "other" category ( `chmod o-w ` ) is advisable, but always consult relevant vendor documentation to avoid breaking any application dependencies on a given file.</t>
  </si>
  <si>
    <t>DEB10-175</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</si>
  <si>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
</t>
  </si>
  <si>
    <t>DEB10-176</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</si>
  <si>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
</t>
  </si>
  <si>
    <t>DEB10-177</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</si>
  <si>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
</t>
  </si>
  <si>
    <t>DEB10-178</t>
  </si>
  <si>
    <t xml:space="preserve">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
</t>
  </si>
  <si>
    <t>DEB10-179</t>
  </si>
  <si>
    <t xml:space="preserve">Run the following command and verify that no output is returned:
# awk -F: '($2 == "" ) { print $1 " does not have a password "}' /etc/shadow
</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</si>
  <si>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</si>
  <si>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DEB10-180</t>
  </si>
  <si>
    <t xml:space="preserve">Run the following command and verify that no output is returned:
# grep '^\+:' /etc/passwd
</t>
  </si>
  <si>
    <t>DEB10-181</t>
  </si>
  <si>
    <t xml:space="preserve">Run the following script and verify no results are returned:
#!/bin/bash
grep -E -v '^(halt|sync|shutdown)' /etc/passwd | awk -F: '($7 != "'"$(which nologin)"'" &amp; do
 if [ ! -d "$dir" ]; then
 echo "The home directory ($dir) of user $user does not exist."
 fi
done
</t>
  </si>
  <si>
    <t>DEB10-182</t>
  </si>
  <si>
    <t xml:space="preserve">Run the following command and verify that no output is returned:
# grep '^\+:' /etc/shadow
</t>
  </si>
  <si>
    <t>DEB10-183</t>
  </si>
  <si>
    <t xml:space="preserve">Run the following command and verify that no output is returned:
# grep '^\+:' /etc/group
</t>
  </si>
  <si>
    <t>DEB10-184</t>
  </si>
  <si>
    <t xml:space="preserve">Run the following command and verify that only "root" is returned:
# awk -F: '($3 == 0) { print $1 }' /etc/passwd
root
</t>
  </si>
  <si>
    <t>This access must be limited to only the default `root` account and only from the system console. Administrative access must be through an unprivileged account using an approved mechanism as noted in Item 5.6 Ensure access to the su command is restricted.</t>
  </si>
  <si>
    <t>DEB10-185</t>
  </si>
  <si>
    <t xml:space="preserve">Run the following script and verify no results are returned:
#!/bin/bash
if echo $PATH | grep -q "::" ; then 
echo "Empty Directory in PATH (::)"
fi 
if echo $PATH | grep -q ":$" ; then 
 echo "Trailing : in PATH" 
fi 
for x in $(echo $PATH | tr ":" " ") ; do
 if [ -d "$x" ] ; then
 ls -ldH "$x" | awk '
$9 == "." {print "PATH contains current working directory (.)"}
$3 != "root" {print $9, "is not owned by root"}
substr($1,6,1) != "-" {print $9, "is group writable"}
substr($1,9,1) != "-" {print $9, "is world writable"}'
 else
 echo "$x is not a directory"
 fi
done
</t>
  </si>
  <si>
    <t>Including the current working directory (.) or other writable directory in `root` 's executable path makes it likely that an attacker can gain superuser access by forcing an administrator operating as `root` to execute a Trojan horse program.</t>
  </si>
  <si>
    <t>DEB10-186</t>
  </si>
  <si>
    <t xml:space="preserve">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</si>
  <si>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DEB10-187</t>
  </si>
  <si>
    <t xml:space="preserve">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
</t>
  </si>
  <si>
    <t>DEB10-188</t>
  </si>
  <si>
    <t xml:space="preserve">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</si>
  <si>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DEB10-189</t>
  </si>
  <si>
    <t xml:space="preserve">Run the following script and verify no results are returned:
#!/bin/bash 
grep -E -v '^(root|halt|sync|shutdown)' /etc/passwd | awk -F: '($7 != "'"$(which nologin)"'" &amp; do
 if [ ! -d "$dir" ]; then
 echo "The home directory ($dir) of user $user does not exist."
 else
 if [ ! -h "$dir/.forward" -a -f "$dir/.forward" ]; then
 echo ".forward file $dir/.forward exists"
 fi
 fi
done
</t>
  </si>
  <si>
    <t>DEB10-190</t>
  </si>
  <si>
    <t xml:space="preserve">Run the following script and verify no results are returned:
#!/bin/bash
grep -E -v '^(root|halt|sync|shutdown)' /etc/passwd | awk -F: '($7 != "'"$(which nologin)"'" &amp; do
 if [ ! -d "$dir" ]; then
 echo "The home directory ($dir) of user $user does not exist."
 else
 if [ ! -h "$dir/.netrc" -a -f "$dir/.netrc" ]; then
 echo ".netrc file $dir/.netrc exists"
 fi
 fi
done
</t>
  </si>
  <si>
    <t>DEB10-191</t>
  </si>
  <si>
    <t xml:space="preserve">Run the following script and verify no results are returned:
#!/bin/bash
grep -E -v '^(root|halt|sync|shutdown)' /etc/passwd | awk -F: '($7 != "'"$(which 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</si>
  <si>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`.netrc `files may contain unencrypted passwords that may be used to attack other systems.</t>
  </si>
  <si>
    <t>DEB10-192</t>
  </si>
  <si>
    <t xml:space="preserve">Run the following script and verify no results are returned:
#!/bin/bash
grep -E -v '^(root|halt|sync|shutdown)' /etc/passwd | awk -F: '($7 != "'"$(which nologin)"'" &amp; do
 if [ ! -d "$dir" ]; then
 echo "The home directory ($dir) of user $user does not exist."
 else
 for file in $dir/.rhosts; do
 if [ ! -h "$file" -a -f "$file" ]; then
 echo ".rhosts file in $dir"
 fi
 done
 fi
done
</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</si>
  <si>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</si>
  <si>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DEB10-193</t>
  </si>
  <si>
    <t>Over time, system administration errors and changes can lead to groups being defined in `/etc/passwd` but not in `/etc/group` .</t>
  </si>
  <si>
    <t xml:space="preserve">Run the following script and verify no results are returned:
#!/bin/bash
for i in $(cut -s -d: -f4 /etc/passwd | sort -u ); do
 grep -q -P "^.*?:[^:]*:$i:" /etc/group
 if [ $? -ne 0 ]; then
 echo "Group $i is referenced by /etc/passwd but does not exist in /etc/group"
 fi
done
</t>
  </si>
  <si>
    <t>DEB10-194</t>
  </si>
  <si>
    <t xml:space="preserve">Run the following script and verify no results are returned:
#!/bin/bash
cut -f3 -d":" /etc/passwd | sort -n | uniq -c | while read x ; do
 [ -z "$x" ] &amp; then
 users=$(awk -F: '($3 == n) { print $1 }' n=$2 /etc/passwd | xargs)
 echo "Duplicate UID ($2): $users"
 fi
done
</t>
  </si>
  <si>
    <t>DEB10-195</t>
  </si>
  <si>
    <t xml:space="preserve">Run the following script and verify no results are returned:
#!/bin/bash 
cut -d: -f3 /etc/group | sort | uniq -d | while read x ; do
echo "Duplicate GID ($x) in /etc/group"
done
</t>
  </si>
  <si>
    <t>DEB10-196</t>
  </si>
  <si>
    <t>Run the following script and verify no results are returned:
#!/bin/bash
cut -d: -f1 /etc/passwd | sort | uniq -d | while read x
do echo "Duplicate login name ${x} in /etc/passwd"
done</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</si>
  <si>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</si>
  <si>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DEB10-197</t>
  </si>
  <si>
    <t>Run the following script and verify no results are returned:
#!/bin/bash
cut -d: -f1 /etc/group | sort | uniq -d | while read x
do echo "Duplicate group name ${x} in /etc/group"
done</t>
  </si>
  <si>
    <t>If a group is assigned a duplicate group name, it will create and have access to files with the first GID for that group in `/etc/group` . Effectively, the GID is shared, which is a security problem.</t>
  </si>
  <si>
    <t>DEB10-198</t>
  </si>
  <si>
    <t>DEB11-01</t>
  </si>
  <si>
    <t>Run the following command to update all packages following local site policy guidance on applying updates and patches:
# apt upgrade
OR
# apt dist-upgrade</t>
  </si>
  <si>
    <t>To close this finding, please provide a screenshot of the updated Debian 11 version and its patch level with the agency's CAP.</t>
  </si>
  <si>
    <t>DEB11-02</t>
  </si>
  <si>
    <t>As a preference `autofs` should not be installed unless other packages depend on it.
Run the following command to verify `autofs` is not installed:
# systemctl is-enabled autofs
Failed to get unit file state for autofs.service: No such file or directory
Run the following command to verify `autofs` is not enabled if installed:
# systemctl is-enabled autofs
disabled
Verify result is not "enabled".</t>
  </si>
  <si>
    <t>Automounting is disabled.</t>
  </si>
  <si>
    <t>Automounting is not disabled.</t>
  </si>
  <si>
    <t>HCM9: Systems are not deployed using the concept of least privilege</t>
  </si>
  <si>
    <t>If there are no other packages that depends on autofs, remove the package with:
# apt purge autofs
OR if there are dependencies on the autofs package:
Run the following commands to mask autofs:
# systemctl stop autofs
# systemctl mask autofs</t>
  </si>
  <si>
    <t>Disable Automounting. One method to achieve the recommended state is to execute the following command(s):
If there are no other packages that depends on autofs, remove the package with:
# apt purge autofs
OR if there are dependencies on the autofs package:
Run the following commands to mask autofs:
# systemctl stop autofs
# systemctl mask autofs</t>
  </si>
  <si>
    <t>To close this finding, please provide a screenshot showing automounting is disabled with the agency's CAP.</t>
  </si>
  <si>
    <t>DEB11-03</t>
  </si>
  <si>
    <t>Run the following script to verify `usb-storage` is disabled:
#!/usr/bin/env bash
{
l_output="" l_output2=""
l_mname="usb-storage" # set module name
# Check how module will be loaded
l_loadable="$(modprobe -n -v "$l_mname")"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grep -Pq -- "^\h*blacklist\h+$l_mname\b" /etc/modprobe.d/*; then
l_output="$l_output\n - module: \"$l_mname\" is deny listed in: \"$(grep -Pl -- "^\h*blacklist\h+$l_mname\b" /etc/modprobe.d/*)\""
else
l_output2="$l_output2\n - module: \"$l_mname\" is not deny listed"
fi
# Report results. If no failures output in l_output2, we pass
if [ -z "$l_output2" ]; then
echo -e "\n- Audit Result:\n ** PASS **\n$l_output\n"
else
echo -e "\n- Audit Result:\n ** FAIL **\n - Reason(s) for audit failure:\n$l_output2\n"
[ -n "$l_output" ] &amp;&amp; echo -e "\n- Correctly set:\n$l_output\n"
fi
}</t>
  </si>
  <si>
    <t>USB Storage is disabled.</t>
  </si>
  <si>
    <t>USB Storage is not disabled.</t>
  </si>
  <si>
    <t>Run the following script to disable usb-storage:
#!/usr/bin/env bash
{
l_mname="usb-storage" # set module name
if ! modprobe -n -v "$l_mname" | grep -P -- '^\h*install \/bin\/(true|false)'; then
echo -e " - setting module: \"$l_mname\" to be not 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t>
  </si>
  <si>
    <t>Disable USB Storage. One method to achieve the recommended state is to execute the following command(s):
Run the following script to disable usb-storage:
#!/usr/bin/env bash
{
l_mname="usb-storage" # set module name
if ! modprobe -n -v "$l_mname" | grep -P -- '^\h*install \/bin\/(true|false)'; then
echo -e " - setting module: \"$l_mname\" to be not 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t>
  </si>
  <si>
    <t>To close this finding, please provide a screenshot showing USB Storage is disabled with the agency's CAP.</t>
  </si>
  <si>
    <t>DEB11-04</t>
  </si>
  <si>
    <t>Disable mounting of cramfs filesystems</t>
  </si>
  <si>
    <t>The `cramfs` filesystem type is a compressed read-only Linux filesystem embedded in small footprint systems. A `cramfs` image can be used without having to first decompress the image.</t>
  </si>
  <si>
    <t>Run the following script to verify `cramfs` is disabled:
#!/usr/bin/env bash
{
l_output="" l_output2=""
l_mname="cramfs" # set module name
# Check if the module exists on the system
if [ -z "$(modprobe -n -v "$l_mname" 2&gt;&amp;1 | grep -Pi -- "\h*modprobe:\h+FATAL:\h+Module\h+$l_mname\h+not\h+found\h+in\h+directory")" ]; then
# Check how module will be loaded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"^\h*blacklist\h+$l_mname\b"; then
l_output="$l_output\n - module: \"$l_mname\" is deny listed in: \"$(grep -Pl -- "^\h*blacklist\h+$l_mname\b" /etc/modprobe.d/*)\""
else
l_output2="$l_output2\n - module: \"$l_mname\" is not deny listed"
fi
else
l_output="$l_output\n - Module \"$l_mname\" doesn't exist on the system"
fi
# Report results. If no failures output in l_output2, we pass
if [ -z "$l_output2" ]; then
echo -e "\n- Audit Result:\n ** PASS **\n$l_output\n"
else
echo -e "\n- Audit Result:\n ** FAIL **\n - Reason(s) for audit failure:\n$l_output2\n"
[ -n "$l_output" ] &amp;&amp; echo -e "\n- Correctly set:\n$l_output\n"
fi
}</t>
  </si>
  <si>
    <t>The setting mounting of cramfs filesystems is disabled.</t>
  </si>
  <si>
    <t>The setting mounting of cramfs filesystems is not disabled.</t>
  </si>
  <si>
    <t>Run the following script to disable cramfs:
#!/usr/bin/env bash
{
l_mname="cramfs"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"^\h*blacklist\h+$l_mname\b"; then
echo -e " - deny listing \"$l_mname\""
echo -e "blacklist $l_mname" &gt;&gt; /etc/modprobe.d/"$l_mname".conf
fi
else
echo -e " - Nothing to remediate\n - Module \"$l_mname\" doesn't exist on the system"
fi
}</t>
  </si>
  <si>
    <t>Disable mounting of cramfs filesystems. One method to achieve the recommended state is to execute the following command(s):
Run the following script to disable cramfs:
#!/usr/bin/env bash
{
l_mname="cramfs"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"^\h*blacklist\h+$l_mname\b"; then
echo -e " - deny listing \"$l_mname\""
echo -e "blacklist $l_mname" &gt;&gt; /etc/modprobe.d/"$l_mname".conf
fi
else
echo -e " - Nothing to remediate\n - Module \"$l_mname\" doesn't exist on the system"
fi
}</t>
  </si>
  <si>
    <t>To close this finding, please provide a screenshot showing the setting mounting of cramfs filesystems is disabled with the agency's CAP.</t>
  </si>
  <si>
    <t>DEB11-05</t>
  </si>
  <si>
    <t>Ensure /tmp is a separate partition</t>
  </si>
  <si>
    <t>Run the following command and verify the output shows that `/tmp` is mounted. Particular requirements pertaining to mount options are covered in ensuing sections.
# findmnt --kernel /tmp
TARGET SOURCE FSTYPE OPTIONS
/tmp tmpfs tmpfs rw,nosuid,nodev,noexec,inode6
Ensure that systemd will mount the `/tmp` partition at boot time.
# systemctl is-enabled tmp.mount
enabled
Note that by default systemd will output `generated` if there is an entry in `/etc/fstab` for `/tmp`. This just means systemd will use the entry in `/etc/fstab` instead of it's default unit file configuration for `/tmp`.</t>
  </si>
  <si>
    <t>The setting /tmp is configured.</t>
  </si>
  <si>
    <t>/tmp is not configured.</t>
  </si>
  <si>
    <t>1.1.2.1</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</si>
  <si>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</si>
  <si>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First ensure that systemd is correctly configured to ensure that /tmp will be mounted at boot time.
# systemctl unmask tmp.mount
For specific configuration requirements of the /tmp mount for your environment, modify /etc/fstab or tmp.mount.
Example of /etc/fstab configured tmpfs file system with specific mount options:
tmpfs /tmp tmpfs defaults,rw,nosuid,nodev,noexec,relatime,size=2G 0 0
Example of tmp.mount configured tmpfs file system with specific mount options:
[Unit]
Description=Temporary Directory /tmp
ConditionPathIsSymbolicLink=!/tmp
DefaultDependencies=no
Conflicts=umount.target
Before=local-fs.target umount.target
After=swap.target
[Mount]
What=tmpfs
Where=/tmp
Type=tmpfs</t>
  </si>
  <si>
    <t>Ensure /tmp is a separate partition. One method to achieve the recommended state is to execute the following command(s):
First ensure that systemd is correctly configured to ensure that /tmp will be mounted at boot time.
# systemctl unmask tmp.mount
For specific configuration requirements of the /tmp mount for your environment, modify /etc/fstab or tmp.mount.
Example of /etc/fstab configured tmpfs file system with specific mount options:
tmpfs /tmp tmpfs defaults,rw,nosuid,nodev,noexec,relatime,size=2G 0 0
Example of tmp.mount configured tmpfs file system with specific mount options:
[Unit]
Description=Temporary Directory /tmp
ConditionPathIsSymbolicLink=!/tmp
DefaultDependencies=no
Conflicts=umount.target
Before=local-fs.target umount.target
After=swap.target
[Mount]
What=tmpfs
Where=/tmp
Type=tmpfs</t>
  </si>
  <si>
    <t>To close this finding, please provide a screenshot showing the setting /tmp is configured with the agency's CAP.</t>
  </si>
  <si>
    <t>DEB11-06</t>
  </si>
  <si>
    <t>Set the nodev option on /tmp partition</t>
  </si>
  <si>
    <t>Verify that the `nodev` option is set for the `/tmp` mount.
Run the following command to verify that the `nodev` mount option is set.
Example:
# findmnt --kernel /tmp | grep nodev
/tmp tmpfs tmpfs rw,nosuid,nodev,noexec,relatime,seclabel</t>
  </si>
  <si>
    <t>The nodev option is set on the /tmp partition.</t>
  </si>
  <si>
    <t xml:space="preserve">The nodev option is not set on the /tmp partition. </t>
  </si>
  <si>
    <t>1.1.2.2</t>
  </si>
  <si>
    <t>Since the `/tmp` filesystem is not intended to support devices, set this option to ensure that users cannot create a block or character special devices in `/tmp`.</t>
  </si>
  <si>
    <t>Edit the /etc/fstab file and add nodev to the fourth field (mounting options) for the /tmp partition.
Example:
&lt;device&gt; /tmp &lt;fstype&gt; defaults,rw,nosuid,nodev,noexec,relatime 0 0
Run the following command to remount /tmp with the configured options:
# mount -o remount /tmp</t>
  </si>
  <si>
    <t>Set the nodev option on /tmp partition. One method to achieve the recommended state is to execute the following command(s):
Edit the /etc/fstab file and add nodev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</si>
  <si>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the nodev option is set on the /tmp partition with the agency's CAP.</t>
  </si>
  <si>
    <t>DEB11-07</t>
  </si>
  <si>
    <t xml:space="preserve">Set the noexec option on /tmp partition </t>
  </si>
  <si>
    <t>Verify that the `noexec` option is set for the `/tmp` mount.
Run the following command to verify that the `noexec` mount option is set.
Example:
# findmnt --kernel /tmp | grep noexec
/tmp tmpfs tmpfs rw,nosuid,nodev,noexec,relatime,seclabel</t>
  </si>
  <si>
    <t>The noexec option is set on the /tmp partition.</t>
  </si>
  <si>
    <t xml:space="preserve">The noexec option is not set on the /tmp partition. </t>
  </si>
  <si>
    <t>1.1.2.3</t>
  </si>
  <si>
    <t>Since the `/tmp` filesystem is only intended for temporary file storage, set this option to ensure that users cannot run executable binaries from `/tmp`.</t>
  </si>
  <si>
    <t>Edit the /etc/fstab file and add noexec to the fourth field (mounting options) for the /tmp partition.
Example:
&lt;device&gt; /tmp &lt;fstype&gt; defaults,rw,nosuid,nodev,noexec,relatime 0 0
Run the following command to remount /tmp with the configured options:
# mount -o remount /tmp</t>
  </si>
  <si>
    <t>Set the noexec option on /tmp partition. One method to achieve the recommended state is to execute the following command(s):
Edit the /etc/fstab file and add noexec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</si>
  <si>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the noexec option is set on the /tmp partition with the agency's CAP.</t>
  </si>
  <si>
    <t>DEB11-08</t>
  </si>
  <si>
    <t>Verify that the `nosuid` option is set for the `/tmp` mount.
Run the following command to verify that the `nosuid` mount option is set.
Example:
# findmnt --kernel /tmp | grep nosuid
/tmp tmpfs tmpfs rw,nosuid,nodev,noexec,relatime,seclabel</t>
  </si>
  <si>
    <t xml:space="preserve">The nosuid option is set on the /tmp partition. </t>
  </si>
  <si>
    <t xml:space="preserve">The nosuid option is not set on the /tmp partition. </t>
  </si>
  <si>
    <t>1.1.2.4</t>
  </si>
  <si>
    <t>Edit the /etc/fstab file and add nosuid to the fourth field (mounting options) for the /tmp partition.
Example:
&lt;device&gt; /tmp &lt;fstype&gt; defaults,rw,nosuid,nodev,noexec,relatime 0 0
Run the following command to remount /tmp with the configured options:
# mount -o remount /tmp</t>
  </si>
  <si>
    <t>Set the nosuid option on the /tmp partition. One method to achieve the recommended state is to execute the following command(s):
Edit the /etc/fstab file and add nosuid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</si>
  <si>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the nosuid option is set on the /tmp partition with the agency's CAP.</t>
  </si>
  <si>
    <t>DEB11-09</t>
  </si>
  <si>
    <t>Set the nodev option on /var partition</t>
  </si>
  <si>
    <t>Verify that the `nodev` option is set for the `/var` mount.
Run the following command to verify that the `nodev` mount option is set.
Example:
# findmnt --kernel /var
/var /dev/sdb ext4 rw,nosuid,nodev,relatime,seclabel
IF output is produced, ensure it includes the `nodev` option</t>
  </si>
  <si>
    <t>The nodev option is set on /var partition.</t>
  </si>
  <si>
    <t>The nodev option is not set on /var partition.</t>
  </si>
  <si>
    <t>1.1.3.2</t>
  </si>
  <si>
    <t>Since the `/var` filesystem is not intended to support devices, set this option to ensure that users cannot create a block or character special devices in `/var`.</t>
  </si>
  <si>
    <t>IF the /var partition exists, edit the /etc/fstab file and add nodev to the fourth field (mounting options) for the /var partition.
Example:
&lt;device&gt; /var &lt;fstype&gt; defaults,rw,nosuid,nodev,relatime 0 0
Run the following command to remount /var with the configured options:
# mount -o remount /var</t>
  </si>
  <si>
    <t>Set the nodev option on /var partition. One method to achieve the recommended state is to execute the following command(s):
IF the /var partition exists, edit the /etc/fstab file and add nodev to the fourth field (mounting options) for the /var partition.
Example:
&lt;device&gt; /var &lt;fstype&gt; defaults,rw,nosuid,nodev,relatime 0 0
Run the following command to remount /var with the configured options:
# mount -o remount /var</t>
  </si>
  <si>
    <t>To close this finding, please provide a screenshot showing the nodev option is set on /var partition with the agency's CAP.</t>
  </si>
  <si>
    <t>DEB11-10</t>
  </si>
  <si>
    <t>Set the nosuid option on /var partition</t>
  </si>
  <si>
    <t>Verify that the `nosuid` option is set for the `/var` mount.
Run the following command to verify that the `nosuid` mount option is set.
Example:
# findmnt --kernel /var
/var /dev/sdb ext4 rw,nosuid,nodev,relatime,seclabel
IF output is produced, ensure it includes the `nosuid` option</t>
  </si>
  <si>
    <t>The nosuid mount option is set.</t>
  </si>
  <si>
    <t>The nosuid option is not set on /var partition.</t>
  </si>
  <si>
    <t>1.1.3.3</t>
  </si>
  <si>
    <t>Since the `/var` filesystem is only intended for variable files such as logs, set this option to ensure that users cannot create `setuid` files in `/var`.</t>
  </si>
  <si>
    <t>IF the /var partition exists, edit the /etc/fstab file and add nosuid to the fourth field (mounting options) for the /var partition.
Example:
&lt;device&gt; /var &lt;fstype&gt; defaults,rw,nosuid,nodev,relatime 0 0
Run the following command to remount /var with the configured options:
# mount -o remount /var</t>
  </si>
  <si>
    <t>Set the nosuid option on /var partition. One method to achieve the recommended state is to execute the following command(s):
IF the /var partition exists, edit the /etc/fstab file and add nosuid to the fourth field (mounting options) for the /var partition.
Example:
&lt;device&gt; /var &lt;fstype&gt; defaults,rw,nosuid,nodev,relatime 0 0
Run the following command to remount /var with the configured options:
# mount -o remount /var</t>
  </si>
  <si>
    <t>To close this finding, please provide a screenshot showing the nosuid mount option is set with the agency's CAP.</t>
  </si>
  <si>
    <t>DEB11-11</t>
  </si>
  <si>
    <t>Set the noexec option on /var/tmp partition</t>
  </si>
  <si>
    <t>Verify that the `noexec` option is set for the `/var/tmp` mount.
Run the following command to verify that the `noexec` mount option is set.
Example:
# findmnt --kernel /var/tmp
/var/tmp /dev/sdb ext4 rw,nosuid,nodev,noexec,relatime,seclabel
IF output is produced, ensure it includes the `noexec` option</t>
  </si>
  <si>
    <t>The noexec option is set on /var/tmp partition.</t>
  </si>
  <si>
    <t>The noexec option is not set on /var/tmp partition.</t>
  </si>
  <si>
    <t>1.1.4.2</t>
  </si>
  <si>
    <t>IF the /var/tmp partition exists, edit the /etc/fstab file and add noexec to the fourth field (mounting options) for the /var/tmp partition.
Example:
&lt;device&gt; /var/tmp &lt;fstype&gt; defaults,rw,nosuid,nodev,noexec,relatime 0 0
Run the following command to remount /var/tmp with the configured options:
# mount -o remount /var/tmp</t>
  </si>
  <si>
    <t>Set the noexec option on /var/tmp partition. One method to achieve the recommended state is to execute the following command(s):
IF the /var/tmp partition exists, edit the /etc/fstab file and add noexec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</si>
  <si>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the noexec option is set on /var/tmp partition with the agency's CAP.</t>
  </si>
  <si>
    <t>DEB11-12</t>
  </si>
  <si>
    <t>Set the nosuid option on /var/tmp partition</t>
  </si>
  <si>
    <t>Verify that the `nosuid` option is set for the `/var/tmp` mount.
Run the following command to verify that the `nosuid` mount option is set.
Example:
# findmnt --kernel /var/tmp
/var/tmp /dev/sdb ext4 rw,nosuid,nodev,noexec,relatime,seclabel
IF output is produced, ensure it includes the `nosuid` option</t>
  </si>
  <si>
    <t>The nosuid option is set on /var/tmp partition.</t>
  </si>
  <si>
    <t>The nosuid option is not set on the /var/tmp partition.</t>
  </si>
  <si>
    <t>1.1.4.3</t>
  </si>
  <si>
    <t>IF the /var/tmp partition exists, edit the /etc/fstab file and add nosuid to the fourth field (mounting options) for the /var/tmp partition.
Example:
&lt;device&gt; /var/tmp &lt;fstype&gt; defaults,rw,nosuid,nodev,noexec,relatime 0 0
Run the following command to remount /var/tmp with the configured options:
# mount -o remount /var/tmp</t>
  </si>
  <si>
    <t>Set the nosuid option on /var/tmp partition. One method to achieve the recommended state is to execute the following command(s):
IF the /var/tmp partition exists, edit the /etc/fstab file and add nosuid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</si>
  <si>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the nosuid option is set on /var/tmp partition with the agency's CAP.</t>
  </si>
  <si>
    <t>DEB11-13</t>
  </si>
  <si>
    <t>Set the nodev option on /var/tmp partition</t>
  </si>
  <si>
    <t>Verify that the `nodev` option is set for the `/var/tmp` mount.
Run the following command to verify that the `nodev` mount option is set.
Example:
# findmnt --kernel /var/tmp
/var/tmp /dev/sdb ext4 rw,nosuid,nodev,noexec,relatime,seclabel
IF output is produced, ensure it includes the `nodev` option</t>
  </si>
  <si>
    <t>The nodev option is set on /var/tmp partition.</t>
  </si>
  <si>
    <t>The nodev option is not set on /var/tmp partition.</t>
  </si>
  <si>
    <t>1.1.4.4</t>
  </si>
  <si>
    <t>Since the `/var/tmp` filesystem is not intended to support devices, set this option to ensure that users cannot create a block or character special devices in `/var/tmp`.</t>
  </si>
  <si>
    <t>IF the /var/tmp partition exists, edit the /etc/fstab file and add nodev to the fourth field (mounting options) for the /var/tmp partition.
Example:
&lt;device&gt; /var/tmp &lt;fstype&gt; defaults,rw,nosuid,nodev,noexec,relatime 0 0
Run the following command to remount /var/tmp with the configured options:
# mount -o remount /var/tmp</t>
  </si>
  <si>
    <t>Set the nodev option on /var/tmp partition. One method to achieve the recommended state is to execute the following command(s):
IF the /var/tmp partition exists, edit the /etc/fstab file and add nodev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</si>
  <si>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the nodev option is set on /var/tmp partition with the agency's CAP.</t>
  </si>
  <si>
    <t>DEB11-14</t>
  </si>
  <si>
    <t>Set the nodev option on /var/log partition</t>
  </si>
  <si>
    <t>Verify that the `nodev` option is set for the `/var/log` mount.
Run the following command to verify that the `nodev` mount option is set.
Example:
# findmnt --kernel /var/log
/var/log /dev/sdb ext4 rw,nosuid,nodev,noexec,relatime,seclabel
IF output is produced, ensure it includes the `nodev` option</t>
  </si>
  <si>
    <t>The nodev option is set on /var/log partition.</t>
  </si>
  <si>
    <t>The nodev option is not set on /var/log partition.</t>
  </si>
  <si>
    <t>1.1.5.2</t>
  </si>
  <si>
    <t>Since the `/var/log` filesystem is not intended to support devices, set this option to ensure that users cannot create a block or character special devices in `/var/log`.</t>
  </si>
  <si>
    <t>IF the /var/log partition exists, edit the /etc/fstab file and add nodev to the fourth field (mounting options) for the /var/log partition.
Example:
&lt;device&gt; /var/log &lt;fstype&gt; defaults,rw,nosuid,nodev,noexec,relatime 0 0
Run the following command to remount /var/log with the configured options:
# mount -o remount /var/log</t>
  </si>
  <si>
    <t>Set the nodev option on /var/log partition. One method to achieve the recommended state is to execute the following command(s):
IF the /var/log partition exists, edit the /etc/fstab file and add nodev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</si>
  <si>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the nodev option is set on /var/log partition with the agency's CAP.</t>
  </si>
  <si>
    <t>DEB11-15</t>
  </si>
  <si>
    <t>Set the noexec option on /var/log partition</t>
  </si>
  <si>
    <t>Verify that the `noexec` option is set for the `/var/log` mount.
Run the following command to verify that the `noexec` mount option is set.
Example:
# findmnt --kernel /var/log
/var/log /dev/sdb ext4 rw,nosuid,nodev,noexec,relatime,seclabel
IF output is produced, ensure it includes the `noexec` option</t>
  </si>
  <si>
    <t>The noexec option is set on /var/log partition.</t>
  </si>
  <si>
    <t>The noexec option is not set on /var/log partition.</t>
  </si>
  <si>
    <t>1.1.5.3</t>
  </si>
  <si>
    <t>Since the `/var/log` filesystem is only intended for log files, set this option to ensure that users cannot run executable binaries from `/var/log`.</t>
  </si>
  <si>
    <t>IF the /var/log partition exists, edit the /etc/fstab file and add noexec to the fourth field (mounting options) for the /var/log partition.
Example:
&lt;device&gt; /var/log &lt;fstype&gt; defaults,rw,nosuid,nodev,noexec,relatime 0 0
Run the following command to remount /var/log with the configured options:
# mount -o remount /var/log</t>
  </si>
  <si>
    <t>Set the noexec option on /var/log partition. One method to achieve the recommended state is to execute the following command(s):
IF the /var/log partition exists, edit the /etc/fstab file and add noexec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</si>
  <si>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the noexec option is set on /var/log partition with the agency's CAP.</t>
  </si>
  <si>
    <t>DEB11-16</t>
  </si>
  <si>
    <t>Set the nosuid option on /var/log partition</t>
  </si>
  <si>
    <t>Verify that the `nosuid` option is set for the `/var/log` mount.
Run the following command to verify that the `nosuid` mount option is set.
Example:
# findmnt --kernel /var/log
/var/log /dev/sdb ext4 rw,nosuid,nodev,noexec,relatime,seclabel
IF output is produced, ensure it includes the `nosuid` option</t>
  </si>
  <si>
    <t>The nosuid option is set on /var/log partition.</t>
  </si>
  <si>
    <t>The nosuid option is not set on /var/log partition.</t>
  </si>
  <si>
    <t>1.1.5.4</t>
  </si>
  <si>
    <t>Since the `/var/log` filesystem is only intended for log files, set this option to ensure that users cannot create `setuid` files in `/var/log`.</t>
  </si>
  <si>
    <t>IF the /var/log partition exists, edit the /etc/fstab file and add nosuid to the fourth field (mounting options) for the /var/log partition.
Example:
&lt;device&gt; /var/log &lt;fstype&gt; defaults,rw,nosuid,nodev,noexec,relatime 0 0
Run the following command to remount /var/log with the configured options:
# mount -o remount /var/log</t>
  </si>
  <si>
    <t>Set the nosuid option on /var/log partition. One method to achieve the recommended state is to execute the following command(s):
IF the /var/log partition exists, edit the /etc/fstab file and add nosuid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</si>
  <si>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the nosuid option is set on /var/log partition with the agency's CAP.</t>
  </si>
  <si>
    <t>DEB11-17</t>
  </si>
  <si>
    <t>Set the noexec option setting on /var/log/audit partition</t>
  </si>
  <si>
    <t>Verify that the `noexec` option is set for the `/var/log/audit` mount.
Run the following command to verify that the `noexec` mount option is set.
Example:
# findmnt --kernel /var/log/audit
/var/log/audit /dev/sdb ext4 rw,nosuid,nodev,noexec,relatime,seclabel
IF output is produced, ensure it includes the `noexec` option</t>
  </si>
  <si>
    <t>The noexec option is set on /var/log/audit partition.</t>
  </si>
  <si>
    <t>The noexec option is not set on /var/log/audit partition.</t>
  </si>
  <si>
    <t>1.1.6</t>
  </si>
  <si>
    <t>1.1.6.2</t>
  </si>
  <si>
    <t>Since the `/var/log/audit` filesystem is only intended for audit logs, set this option to ensure that users cannot run executable binaries from `/var/log/audit`.</t>
  </si>
  <si>
    <t>IF the /var/log/audit partition exists, edit the /etc/fstab file and add noexec to the fourth field (mounting options) for the /var partition.
Example:
&lt;device&gt; /var/log/audit &lt;fstype&gt; defaults,rw,nosuid,nodev,noexec,relatime 0 0
Run the following command to remount /var/log/audit with the configured options:
# mount -o remount /var/log/audit</t>
  </si>
  <si>
    <t>Set the noexec option setting on /var/log/audit partition. One method to achieve the recommended state is to execute the following command(s):
IF the /var/log/audit partition exists, edit the /etc/fstab file and add noexec to the fourth field (mounting options) for the /var partition.
Example:
&lt;device&gt; /var/log/audit &lt;fstype&gt; defaults,rw,nosuid,nodev,noexec,relatime 0 0
Run the following command to remount /var/log/audit with the configured options:
# mount -o remount /var/log/audit</t>
  </si>
  <si>
    <t>To close this finding, please provide a screenshot showing the noexec option is set on /var/log/audit partition with the agency's CAP.</t>
  </si>
  <si>
    <t>DEB11-18</t>
  </si>
  <si>
    <t>Set the nodev option setting on /var/log/audit partition</t>
  </si>
  <si>
    <t>Verify that the `nodev` option is set for the `/var/log/audit` mount.
Run the following command to verify that the `nodev` mount option is set.
Example:
# findmnt --kernel /var/log/audit
/var/log/audit /dev/sdb ext4 rw,nosuid,nodev,noexec,relatime,seclabel
**IF** output is produced, ensure it includes the `nodev` option</t>
  </si>
  <si>
    <t>The nodev option is set on /var/log/audit partition.</t>
  </si>
  <si>
    <t>The nodev option is not set on /var/log/audit partition.</t>
  </si>
  <si>
    <t>1.1.6.3</t>
  </si>
  <si>
    <t>Since the `/var/log/audit` filesystem is not intended to support devices, set this option to ensure that users cannot create a block or character special devices in `/var/log/audit`.</t>
  </si>
  <si>
    <t>IF the /var/log/audit partition exists, edit the /etc/fstab file and add nodev to the fourth field (mounting options) for the /var/log/audit partition.
Example:
&lt;device&gt; /var/log/audit &lt;fstype&gt; defaults,rw,nosuid,nodev,noexec,relatime 0 0
Run the following command to remount /var/log/audit with the configured options:
# mount -o remount /var/log/audit</t>
  </si>
  <si>
    <t>Set the nodev option setting on /var/log/audit partition. One method to achieve the recommended state is to execute the following command(s):
IF the /var/log/audit partition exists, edit the /etc/fstab file and add nodev to the fourth field (mounting options) for the /var/log/audit partition.
Example:
&lt;device&gt; /var/log/audit &lt;fstype&gt; defaults,rw,nosuid,nodev,noexec,relatime 0 0
Run the following command to remount /var/log/audit with the configured options:
# mount -o remount /var/log/audit</t>
  </si>
  <si>
    <t>To close this finding, please provide a screenshot showing the nodev option is set on /var/log/audit partition with the agency's CAP.</t>
  </si>
  <si>
    <t>DEB11-19</t>
  </si>
  <si>
    <t>Set the nosuid option setting on /var/log/audit partition</t>
  </si>
  <si>
    <t>Verify that the `nosuid` option is set for the `/var/log/audit` mount.
Run the following command to verify that the `nosuid` mount option is set.
Example:
# findmnt --kernel /var/log/audit
/var/log/audit /dev/sdb ext4 rw,nosuid,nodev,noexec,relatime,seclabel
IF output is produced, ensure it includes the `nosuid` option</t>
  </si>
  <si>
    <t>The nosuid option is set on /var/log/audit partition.</t>
  </si>
  <si>
    <t>The nosuid option is not set on /var/log/audit partition.</t>
  </si>
  <si>
    <t>1.1.6.4</t>
  </si>
  <si>
    <t>Since the `/var/log/audit` filesystem is only intended for variable files such as logs, set this option to ensure that users cannot create `setuid` files in `/var/log/audit`.</t>
  </si>
  <si>
    <t>IF the /var/log/audit partition exists, edit the /etc/fstab file and add nosuid to the fourth field (mounting options) for the /var/log/audit partition.
Example:
&lt;device&gt; /var/log/audit &lt;fstype&gt; defaults,rw,nosuid,nodev,noexec,relatime 0 0
Run the following command to remount /var/log/audit with the configured options:
# mount -o remount /var/log/audit</t>
  </si>
  <si>
    <t>Set the nosuid option setting on /var/log/audit partition. One method to achieve the recommended state is to execute the following command(s):
IF the /var/log/audit partition exists, edit the /etc/fstab file and add nosuid to the fourth field (mounting options) for the /var/log/audit partition.
Example:
&lt;device&gt; /var/log/audit &lt;fstype&gt; defaults,rw,nosuid,nodev,noexec,relatime 0 0
Run the following command to remount /var/log/audit with the configured options:
# mount -o remount /var/log/audit</t>
  </si>
  <si>
    <t>To close this finding, please provide a screenshot showing the nosuid option is set on /var/log/audit partition with the agency's CAP.</t>
  </si>
  <si>
    <t>DEB11-20</t>
  </si>
  <si>
    <t>Set the nodev option setting on /home partition</t>
  </si>
  <si>
    <t>Verify that the `nodev` option is set for the `/home` mount.
Run the following command to verify that the `nodev` mount option is set.
Example:
# findmnt --kernel /home
/home /dev/sdb ext4 rw,nosuid,nodev,relatime,seclabel
IF output is produced, ensure it includes the `nodev` option</t>
  </si>
  <si>
    <t>The nodev option is set on /home partition.</t>
  </si>
  <si>
    <t>The nodev option is not set on /home partition.</t>
  </si>
  <si>
    <t>1.1.7</t>
  </si>
  <si>
    <t>1.1.7.2</t>
  </si>
  <si>
    <t>Since the `/home` filesystem is not intended to support devices, set this option to ensure that users cannot create a block or character special devices in `/home`.</t>
  </si>
  <si>
    <t>IF the /home partition exists, edit the /etc/fstab file and add nodev to the fourth field (mounting options) for the /home partition.
Example:
&lt;device&gt; /home &lt;fstype&gt; defaults,rw,nosuid,nodev,relatime 0 0
Run the following command to remount /home with the configured options:
# mount -o remount /home</t>
  </si>
  <si>
    <t>Set the nodev option setting on /home partition. One method to achieve the recommended state is to execute the following command(s):
IF the /home partition exists, edit the /etc/fstab file and add nodev to the fourth field (mounting options) for the /home partition.
Example:
&lt;device&gt; /home &lt;fstype&gt; defaults,rw,nosuid,nodev,relatime 0 0
Run the following command to remount /home with the configured options:
# mount -o remount /home</t>
  </si>
  <si>
    <t>To close this finding, please provide a screenshot showing the nodev option is set on /home partition with the agency's CAP.</t>
  </si>
  <si>
    <t>DEB11-21</t>
  </si>
  <si>
    <t>Set the nosuid option setting on /home partition</t>
  </si>
  <si>
    <t>Verify that the `nosuid` option is set for the `/home` mount.
Run the following command to verify that the `nosuid` mount option is set.
Example:
# findmnt --kernel /home
/home /dev/sdb ext4 rw,nosuid,nodev,relatime,seclabel
IF output is produced, ensure it includes the `nosuid` option</t>
  </si>
  <si>
    <t>The nosuid option is set on /home partition.</t>
  </si>
  <si>
    <t>The nosuid option is not set on /home partition.</t>
  </si>
  <si>
    <t>1.1.7.3</t>
  </si>
  <si>
    <t>Since the `/home` filesystem is only intended for user file storage, set this option to ensure that users cannot create `setuid` files in `/home`.</t>
  </si>
  <si>
    <t>Set the nosuid option setting on /home partition. One method to achieve the recommended state is to execute the following command(s):
IF the /home partition exists, edit the /etc/fstab file and add nodev to the fourth field (mounting options) for the /home partition.
Example:
&lt;device&gt; /home &lt;fstype&gt; defaults,rw,nosuid,nodev,relatime 0 0
Run the following command to remount /home with the configured options:
# mount -o remount /home</t>
  </si>
  <si>
    <t>To close this finding, please provide a screenshot showing the nosuid option is set on /home partition with the agency's CAP.</t>
  </si>
  <si>
    <t>DEB11-22</t>
  </si>
  <si>
    <t>Set the nodev option setting on /dev/shm partition</t>
  </si>
  <si>
    <t>Verify that the `nodev` option is set for the `/dev/shm` mount.
Run the following command to verify that the `nodev` mount option is set.
Example:
# findmnt --kernel /dev/shm | grep nodev</t>
  </si>
  <si>
    <t>The nodev option is set on /dev/shm partition.</t>
  </si>
  <si>
    <t>The nodev option is not set on /dev/shm partition.</t>
  </si>
  <si>
    <t>1.1.8.1</t>
  </si>
  <si>
    <t>Edit the /etc/fstab file and add nodev to the fourth field (mounting options) for the /dev/shm partition. See the fstab(5) manual page for more information.
Run the following command to remount /dev/shm using the updated options from /etc/fstab:
# mount -o remount /dev/shm</t>
  </si>
  <si>
    <t>Set the nodev option setting on /dev/shm partition. One method to achieve the recommended state is to execute the following command(s):
Edit the /etc/fstab file and add nodev to the fourth field (mounting options) for the /dev/shm partition. See the fstab(5) manual page for more information.
Run the following command to remount /dev/shm using the updated options from /etc/fstab:
# mount -o remount /dev/shm</t>
  </si>
  <si>
    <t>To close this finding, please provide a screenshot showing the nodev option is set on /dev/shm partition with the agency's CAP.</t>
  </si>
  <si>
    <t>DEB11-23</t>
  </si>
  <si>
    <t>Set the noexec option setting on /dev/shm partition</t>
  </si>
  <si>
    <t>Verify that the `noexec` option is set for the `/dev/shm` mount.
Run the following command to verify that the `noexec` mount option is set.
Example:
# findmnt --kernel /dev/shm | grep noexec
/dev/shm tmpfs tmpfs rw,nosuid,nodev,noexec,relatime,seclabel</t>
  </si>
  <si>
    <t>The noexec option is set on /dev/shm partition.</t>
  </si>
  <si>
    <t>The noexec option is not set on /dev/shm partition.</t>
  </si>
  <si>
    <t>1.1.8.2</t>
  </si>
  <si>
    <t>Set the noexec option setting on /dev/shm partition. One method to achieve the recommended state is to execute the following command(s):
Edit the /etc/fstab file and add nodev to the fourth field (mounting options) for the /dev/shm partition. See the fstab(5) manual page for more information.
Run the following command to remount /dev/shm using the updated options from /etc/fstab:
# mount -o remount /dev/shm</t>
  </si>
  <si>
    <t>To close this finding, please provide a screenshot showing the noexec option is set on /dev/shm partition with the agency's CAP.</t>
  </si>
  <si>
    <t>DEB11-24</t>
  </si>
  <si>
    <t>Set the nosuid option on /dev/shm partition</t>
  </si>
  <si>
    <t>Verify that the `nosuid` option is set for the `/dev/shm` mount.
Run the following command to verify that the `nosuid` mount option is set.
Example:
# findmnt --kernel /dev/shm | grep nosuid</t>
  </si>
  <si>
    <t>The nosuid option is set on /dev/shm partition.</t>
  </si>
  <si>
    <t>The nosuid option is not set on /dev/shm partition.</t>
  </si>
  <si>
    <t>1.1.8.3</t>
  </si>
  <si>
    <t>Edit the /etc/fstab file and add nosuid to the fourth field (mounting options) for the /dev/shm partition. See the fstab(5) manual page for more information.
Run the following command to remount /dev/shm using the updated options from /etc/fstab:
# mount -o remount /dev/shm</t>
  </si>
  <si>
    <t>Set the nosuid option on /dev/shm partition. One method to achieve the recommended state is to execute the following command(s):
Edit the /etc/fstab file and add nosuid to the fourth field (mounting options) for the /dev/shm partition. See the fstab(5) manual page for more information.
Run the following command to remount /dev/shm using the updated options from /etc/fstab:
# mount -o remount /dev/shm</t>
  </si>
  <si>
    <t>To close this finding, please provide a screenshot showing the nosuid option is set on /dev/shm partition with the agency's CAP.</t>
  </si>
  <si>
    <t>DEB11-25</t>
  </si>
  <si>
    <t>Configure Package Manager Repositories</t>
  </si>
  <si>
    <t>Repositories are configured to download core system updates and security patches.</t>
  </si>
  <si>
    <t>Software packages have not been updated. Repos are not up to date.</t>
  </si>
  <si>
    <t>Configure Package Manager Repositories. One method to achieve the recommended state is to execute the following:
Configure your package manager repositories according to site policy.</t>
  </si>
  <si>
    <t>To close this finding, please provide a screenshot showing the repositories are configured to download core system updates and security patches with the agency's CAP.</t>
  </si>
  <si>
    <t>DEB11-26</t>
  </si>
  <si>
    <t>Verify GPG keys are configured correctly for your package manager:
# apt-key list</t>
  </si>
  <si>
    <t>The GPG keys are configured.</t>
  </si>
  <si>
    <t>The GPG keys are not configured.</t>
  </si>
  <si>
    <t>HSI5: OS files are not hashed to detect inappropriate changes</t>
  </si>
  <si>
    <t>Configure GPG keys. One method to achieve the recommended state is to execute the following:
Update your package manager GPG keys in accordance with site policy.</t>
  </si>
  <si>
    <t>To close this finding, please provide a screenshot showing the GPG keys are configured with the agency's CAP.</t>
  </si>
  <si>
    <t>DEB11-27</t>
  </si>
  <si>
    <t xml:space="preserve">Install AIDE </t>
  </si>
  <si>
    <t>AIDE is installed to snapshot the operating system to detect modifications.</t>
  </si>
  <si>
    <t>AIDE is not installed to provide modification information on the system.</t>
  </si>
  <si>
    <t>Install AIDE using the appropriate package manager or manual installation:
# apt install aide aide-common
Configure AIDE as appropriate for your environment. Consult the AIDE documentation for options.
Run the following commands to initialize AIDE:
# aideinit
# mv /var/lib/aide/aide.db.new /var/lib/aide/aide.db</t>
  </si>
  <si>
    <t>Install AIDE. One method to achieve the recommended state is to execute the following command(s):
Install AIDE using the appropriate package manager or manual installation:
# apt install aide aide-common
Configure AIDE as appropriate for your environment. Consult the AIDE documentation for options.
Run the following commands to initialize AIDE:
# aideinit
# mv /var/lib/aide/aide.db.new /var/lib/aide/aide.db</t>
  </si>
  <si>
    <t>To close this finding, please provide a screenshot showing AIDE is installed to snapshot the operating system to detect modifications with the agency's CAP.</t>
  </si>
  <si>
    <t>DEB11-28</t>
  </si>
  <si>
    <t>Ensure filesystem integrity is regularly checked</t>
  </si>
  <si>
    <t>Run the following commands to verify a `cron` job scheduled to run the aide check.
# grep -Prs '^([^#\n\r]+\h+)?(\/usr\/s?bin\/|^\h*)aide(\.wrapper)?\h+(--check|([^#\n\r]+\h+)?\$AIDEARGS)\b' /etc/cron.* /etc/crontab /var/spool/cron/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t>
  </si>
  <si>
    <t>Filesystem integrity checking is regularly conducted via a cron job or aidecheck.timer.</t>
  </si>
  <si>
    <t>If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</si>
  <si>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Ensure filesystem integrity is regularly checked. One method to achieve the recommended state is to execute the following command(s):
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</si>
  <si>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To close this finding, please provide a screenshot showing the Filesystem integrity checking is regularly conducted via a cron job or aidecheck.time with the agency's CAP.</t>
  </si>
  <si>
    <t>DEB11-29</t>
  </si>
  <si>
    <t>Set the bootloader password</t>
  </si>
  <si>
    <t xml:space="preserve">Run the following commands and verify output matches:
# grep "^set superusers" /boot/grub/grub.cfg
set superusers="&lt;username&gt;"
# grep "^password" /boot/grub/grub.cfg
password_pbkdf2 &lt;username&gt; &lt;encrypted-password&gt;
</t>
  </si>
  <si>
    <t>The bootloader password is set.</t>
  </si>
  <si>
    <t>The bootloader password is not set.</t>
  </si>
  <si>
    <t>To close this finding, please provide a screenshot showing the bootloader password is set with the agency's CAP.</t>
  </si>
  <si>
    <t>DEB11-30</t>
  </si>
  <si>
    <t>Configure Bootloader permissions</t>
  </si>
  <si>
    <t>The grub configuration file contains information on boot settings and passwords for unlocking boot options.</t>
  </si>
  <si>
    <t xml:space="preserve">Run the following command and verify `Uid` and `Gid` are both `0/root` and `Access` is 0400 or more restrictive.
# stat /boot/grub/grub.cfg
Access: (0400/-r--------) Uid: ( 0/ root) Gid: ( 0/ root)
</t>
  </si>
  <si>
    <t>The Bootloader permissions are configured.</t>
  </si>
  <si>
    <t>The Bootloader permissions are not  configured.</t>
  </si>
  <si>
    <t>Run the following commands to set permissions on your grub configuration:
# chown root:root /boot/grub/grub.cfg
# chmod u-wx,go-rwx /boot/grub/grub.cfg</t>
  </si>
  <si>
    <t>Configure Bootloader permissions. One method to achieve the recommended state is to execute the following command(s):
# chown root:root /boot/grub/grub.cfg
# chmod u-wx,go-rwx /boot/grub/grub.cfg</t>
  </si>
  <si>
    <t>To close this finding, please provide a screenshot showing the Bootloader permissions are configured with the agency's CAP.</t>
  </si>
  <si>
    <t>DEB11-31</t>
  </si>
  <si>
    <t>Perform the following to determine if a password is set for the `root` user:
# grep -Eq '^root:\$[0-9]' /etc/shadow || echo "root is locked"
No results should be returned.</t>
  </si>
  <si>
    <t>Authentication is required in single user mode.</t>
  </si>
  <si>
    <t>Run the following command and follow the prompts to set a password for the root user:
# passwd root</t>
  </si>
  <si>
    <t>Require authentication for single user mode. One method to achieve the recommended state is to execute the following command(s):
Run the following command and follow the prompts to set a password for the root user:
# passwd root</t>
  </si>
  <si>
    <t>To close this finding, please provide a screenshot showing authentication is required in single user mode with the agency's CAP.</t>
  </si>
  <si>
    <t>DEB11-32</t>
  </si>
  <si>
    <t xml:space="preserve">Enable Address Space Layout Randomization (ASLR) </t>
  </si>
  <si>
    <t>Run the following script to verify kernel.randomize_va_space is set to `2`:
#!/usr/bin/env bash
{
krp="" pafile="" fafile=""
kpname="kernel.randomize_va_space" 
kpvalue="2"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</si>
  <si>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Address space layout randomization (ASLR) is enabled.</t>
  </si>
  <si>
    <t>Address space layout randomization (ASLR) is not enabled.</t>
  </si>
  <si>
    <t>HSI33</t>
  </si>
  <si>
    <t>HSI33:  Memory protection mechanisms are not sufficient</t>
  </si>
  <si>
    <t>Set the following parameter in /etc/sysctl.conf or a /etc/sysctl.d/* file:
Example:
# printf "
kernel.randomize_va_space = 2
" &gt;&gt; /etc/sysctl.d/60-kernel_sysctl.conf
Run the following command to set the active kernel parameter:
# sysctl -w kernel.randomize_va_space=2</t>
  </si>
  <si>
    <t>Enable Address Space Layout Randomization (ASLR). One method to achieve the recommended state is to execute the following command(s):
Set the following parameter in /etc/sysctl.conf or a /etc/sysctl.d/* file:
Example:
# printf "
kernel.randomize_va_space = 2
" &gt;&gt; /etc/sysctl.d/60-kernel_sysctl.conf
Run the following command to set the active kernel parameter:
# sysctl -w kernel.randomize_va_space=2</t>
  </si>
  <si>
    <t>DEB11-33</t>
  </si>
  <si>
    <t>Install package prelink</t>
  </si>
  <si>
    <t>The package prelink is installed.</t>
  </si>
  <si>
    <t>The package prelink is not installed.</t>
  </si>
  <si>
    <t>Run the following command to restore binaries to normal:
# prelink -ua
Uninstall prelink using the appropriate package manager or manual installation:
# apt purge prelink</t>
  </si>
  <si>
    <t>Install package prelink. One method to achieve the recommended state is to execute the following command(s):
Run the following command to restore binaries to normal:
# prelink -ua
Uninstall prelink using the appropriate package manager or manual installation:
# apt purge prelink</t>
  </si>
  <si>
    <t>To close this finding, please provide a screenshot showing the package prelink is installed with the agency's CAP.</t>
  </si>
  <si>
    <t>DEB11-34</t>
  </si>
  <si>
    <t xml:space="preserve">Disable Automatic Error Reporting </t>
  </si>
  <si>
    <t>The Apport Error Reporting Service automatically generates crash reports for debugging</t>
  </si>
  <si>
    <t>Run the following command to verify that the Apport Error Reporting Service is not enabled:
# dpkg-query -s apport &gt; /dev/null 2&gt;&amp;1 &amp;&amp; grep -Psi -- '^\h*enabled\h*=\h*[^0]\b' /etc/default/apport
Nothing should be returned
Run the following command to verify that the apport service is not active:
# systemctl is-active apport.service | grep '^active'
Nothing should be returned</t>
  </si>
  <si>
    <t>The Automatic Error Reporting is not enabled.</t>
  </si>
  <si>
    <t>The Automatic Error Reporting is enabled.</t>
  </si>
  <si>
    <t>HCM47</t>
  </si>
  <si>
    <t>HCM47: System error messages display system configuration information</t>
  </si>
  <si>
    <t>Apport collects potentially sensitive data, such as core dumps, stack traces, and log files. They can contain passwords, credit card numbers, serial numbers, and other private material.</t>
  </si>
  <si>
    <t>Edit /etc/default/apport and add or edit the enabled parameter to equal 0:
enabled=0
Run the following commands to stop and disable the apport service
# systemctl stop apport.service
# systemctl --now disable apport.service
OR 
Run the following command to remove the apport package:
# apt purge apport</t>
  </si>
  <si>
    <t>Disable Automatic Error Reporting. One method to achieve the recommended state is to execute the following command(s):
Edit /etc/default/apport and add or edit the enabled parameter to equal 0:
enabled=0
Run the following commands to stop and disable the apport service
# systemctl stop apport.service
# systemctl --now disable apport.service
OR Run the following command to remove the apport package:
# apt purge apport</t>
  </si>
  <si>
    <t>DEB11-35</t>
  </si>
  <si>
    <t>Restrict core dumps</t>
  </si>
  <si>
    <t>Run the following commands and verify output matches:
# grep -Es '^(\*|\s).*hard.*core.*(\s+#.*)?$' /etc/security/limits.conf /etc/security/limits.d/*
* hard core 0
# sysctl fs.suid_dumpable
fs.suid_dumpable = 0
# grep "fs.suid_dumpable" /etc/sysctl.conf /etc/sysctl.d/*
fs.suid_dumpable = 0
Run the following command to check if systemd-coredump is installed:
# systemctl is-enabled coredump.service
if `enabled`, `masked`, or `disabled` is returned systemd-coredump is installed</t>
  </si>
  <si>
    <t>The core dumps are restricted.</t>
  </si>
  <si>
    <t>The core dumps are not restricted.</t>
  </si>
  <si>
    <t>HSI33: Memory protection mechanisms are not sufficient</t>
  </si>
  <si>
    <t>Add the following line to /etc/security/limits.conf or a /etc/security/limits.d/* file: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</si>
  <si>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One method to achieve the recommended state is to execute the following command(s):
Add the following line to /etc/security/limits.conf or a /etc/security/limits.d/* file: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</si>
  <si>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To close this finding, please provide a screenshot showing the core dumps are restricted with the agency's CAP.</t>
  </si>
  <si>
    <t>DEB11-36</t>
  </si>
  <si>
    <t xml:space="preserve">The AppArmor service is not installed. </t>
  </si>
  <si>
    <t>1.6.1.1</t>
  </si>
  <si>
    <t>Install AppArmor. One method to achieve the recommended state is to execute the following command(s):
Install AppArmor.
# apt install apparmor apparmor-utils</t>
  </si>
  <si>
    <t>To close this finding, please provide a screenshot showing the AppArmor service is installed with the agency's CAP.</t>
  </si>
  <si>
    <t>DEB11-37</t>
  </si>
  <si>
    <t>Configure AppArmor to be enabled at boot time and verify that it has not been overwritten by the bootloader boot parameters.
_Note: This recommendation is designed around the grub bootloader, if LILO or another bootloader is in use in your environment enact equivalent settings._</t>
  </si>
  <si>
    <t>AppArmor is enabled in the bootloader configuration.</t>
  </si>
  <si>
    <t>1.6.1.2</t>
  </si>
  <si>
    <t>Enable AppArmor in the bootloader configuration. One method to achieve the recommended state is to execute the following command(s):
Edit /etc/default/grub and add the apparmor=1 and security=apparmor parameters to the GRUB_CMDLINE_LINUX= line
GRUB_CMDLINE_LINUX="apparmor=1 security=apparmor"
Run the following command to update the grub2 configuration:
# update-grub</t>
  </si>
  <si>
    <t>To close this finding, please provide a screenshot showing AppArmor is enabled in the bootloader configuration with the agency's CAP.</t>
  </si>
  <si>
    <t>DEB11-38</t>
  </si>
  <si>
    <t>Run the following command and verify that profiles are loaded, and are in either enforce or complain mode:
# apparmor_status | grep profiles
Review output and ensure that profiles are loaded, and in either enforce or complain mode:
37 profiles are loaded.
35 profiles are in enforce mode.
2 profiles are in complain mode.
4 processes have profiles defined.
Run the following command and verify no processes are unconfined
# apparmor_status | grep processes
Review the output and ensure no processes are unconfined:
4 processes have profiles defined.
4 processes are in enforce mode.
0 processes are in complain mode.
0 processes are unconfined but have a profile defined.</t>
  </si>
  <si>
    <t>All AppArmor Profiles are set to enforce or complain mode.</t>
  </si>
  <si>
    <t>1.6.1.3</t>
  </si>
  <si>
    <t>Run the following command to set all profiles to enforce mode:
# aa-enforce /etc/apparmor.d/*
OR Run the following command to set all profiles to complain mode:
# aa-complain /etc/apparmor.d/*
Note: Any unconfined processes may need to have a profile created or activated for them and then be restarted.</t>
  </si>
  <si>
    <t>Set all AppArmor Profiles are in enforce or complain mode. One method to achieve the recommended state is to execute the following command(s):
Run the following command to set all profiles to enforce mode:
# aa-enforce /etc/apparmor.d/*
OR Run the following command to set all profiles to complain mode:
# aa-complain /etc/apparmor.d/*
Note: Any unconfined processes may need to have a profile created or activated for them and then be restarted.</t>
  </si>
  <si>
    <t>To close this finding, please provide a screenshot showing all AppArmor profiles are set to enforce or complain mode with the agency's CAP.</t>
  </si>
  <si>
    <t>DEB11-39</t>
  </si>
  <si>
    <t>Run the following command and verify no results are returned:
# grep -Eis "(\\\v|\\\r|\\\m|\\\s|$(grep '^ID=' /etc/os-release | cut -d= -f2 | sed -e 's/"//g'))" /etc/motd</t>
  </si>
  <si>
    <t>OS information is not removed from the Login Warning Banner.</t>
  </si>
  <si>
    <t>HAC38</t>
  </si>
  <si>
    <t>HAC38: Warning banner does not exist</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</si>
  <si>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</si>
  <si>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One method to achieve the recommended state is to execute the following command(s):
Edit the /etc/motd file with the appropriate contents according to your site policy, remove any instances of \m , \r , \s , \v or references to the OS platform
OR if the motd is not used, this file can be removed.
Run the following command to remove the motd file:
# rm /etc/motd</t>
  </si>
  <si>
    <t>DEB11-40</t>
  </si>
  <si>
    <t>Configure Local Login Warning Banner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</si>
  <si>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</si>
  <si>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Run the following command and verify that the contents match site policy:
# cat /etc/issue
Run the following command and verify no results are returned:
# grep -E -i "(\\\v|\\\r|\\\m|\\\s|$(grep '^ID=' /etc/os-release | cut -d= -f2 | sed -e 's/"//g'))" /etc/issue</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</si>
  <si>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</si>
  <si>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Edit the /etc/issue file with the appropriate contents according to your site policy, remove any instances of \m , \r , \s , \v or references to the OS platform
# echo "Authorized uses only. All activity may be monitored and reported." &gt; /etc/issue</t>
  </si>
  <si>
    <t>Configure Local Login Warning Banner properly.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</si>
  <si>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DEB11-41</t>
  </si>
  <si>
    <t>Configure Remote Login Warning Banner properly</t>
  </si>
  <si>
    <t>Run the following command and verify that the contents match site policy:
# cat /etc/issue.net
Run the following command and verify no results are returned:
# grep -E -i "(\\\v|\\\r|\\\m|\\\s|$(grep '^ID=' /etc/os-release | cut -d= -f2 | sed -e 's/"//g'))" /etc/issue.net</t>
  </si>
  <si>
    <t>OS information is not removed from the remote login warning banner.</t>
  </si>
  <si>
    <t>1.7.3</t>
  </si>
  <si>
    <t>Edit the /etc/issue.net file with the appropriate contents according to your site policy, remove any instances of \m , \r , \s , \v or references to the OS platform
# echo "Authorized uses only. All activity may be monitored and reported." &gt; /etc/issue.net</t>
  </si>
  <si>
    <t>Configure Remote Login Warning Banner properly.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</si>
  <si>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DEB11-42</t>
  </si>
  <si>
    <t>Configure the permissions on /etc/motd</t>
  </si>
  <si>
    <t>Run the following command and verify: `Uid` and `Gid` are both `0/root` and `Access` is `644`, or the file doesn't exist.
# stat -L /etc/motd
Access: (0644/-rw-r--r--) Uid: ( 0/ root) Gid: ( 0/ root)
OR
stat: cannot stat '/etc/motd': No such file or directory</t>
  </si>
  <si>
    <t>The permissions on /etc/motd is configured.</t>
  </si>
  <si>
    <t>The permissions on /etc/motd is not configured.</t>
  </si>
  <si>
    <t>HAC11:  User access was not established with concept of least privilege</t>
  </si>
  <si>
    <t>1.7.4</t>
  </si>
  <si>
    <t>Run the following commands to set permissions on /etc/motd :
# chown root:root $(readlink -e /etc/motd)
# chmod u-x,go-wx $(readlink -e /etc/motd)
OR run the following command to remove the /etc/motd file:
# rm /etc/motd</t>
  </si>
  <si>
    <t>Configure the permissions on /etc/motd. One method to achieve the recommended state is to execute the following command(s):
Run the following commands to set permissions on /etc/motd :
# chown root:root $(readlink -e /etc/motd)
# chmod u-x,go-wx $(readlink -e /etc/motd)
OR run the following command to remove the /etc/motd file:
# rm /etc/motd</t>
  </si>
  <si>
    <t>To close this finding, please provide a screenshot showing the permissions on /etc/motd is configure with the agency's CAP.</t>
  </si>
  <si>
    <t>DEB11-43</t>
  </si>
  <si>
    <t xml:space="preserve">Configure the permissions on /etc/issue </t>
  </si>
  <si>
    <t>Run the following command and verify `Uid` and `Gid` are both `0/root` and `Access` is `644` :
# stat -L /etc/issue
Access: (0644/-rw-r--r--) Uid: ( 0/ root) Gid: ( 0/ root)</t>
  </si>
  <si>
    <t>The permissions on /etc/issue is configured.</t>
  </si>
  <si>
    <t>The permissions on /etc/issue is not configured.</t>
  </si>
  <si>
    <t>1.7.5</t>
  </si>
  <si>
    <t>Run the following commands to set permissions on /etc/issue :
# chown root:root $(readlink -e /etc/issue)
# chmod u-x,go-wx $(readlink -e /etc/issue)</t>
  </si>
  <si>
    <t>Configure the permissions on /etc/issue. One method to achieve the recommended state is to execute the following command(s):
# chown root:root $(readlink -e /etc/issue)
# chmod u-x,go-wx $(readlink -e /etc/issue)</t>
  </si>
  <si>
    <t>To close this finding, please provide a screenshot showing the permissions on /etc/issue is configured with the agency's CAP.</t>
  </si>
  <si>
    <t>DEB11-44</t>
  </si>
  <si>
    <t xml:space="preserve">Configure the permissions on /etc/issuenet </t>
  </si>
  <si>
    <t>Run the following command and verify `Uid` and `Gid` are both `0/root` and `Access` is `644` :
# stat -L /etc/issue.net
Access: (0644/-rw-r--r--) Uid: ( 0/ root) Gid: ( 0/ root)</t>
  </si>
  <si>
    <t>The permissions on /etc/issue.net is configured.</t>
  </si>
  <si>
    <t>The permissions on /etc/issue.net is not configured.</t>
  </si>
  <si>
    <t>1.7.6</t>
  </si>
  <si>
    <t>Run the following commands to set permissions on /etc/issue.net :
# chown root:root $(readlink -e /etc/issue.net)
# chmod u-x,go-wx $(readlink -e /etc/issue.net)</t>
  </si>
  <si>
    <t>Configure the permissions on /etc/issue.net. One method to achieve the recommended state is to execute the following command(s):
# chown root:root $(readlink -e /etc/issue.net)
# chmod u-x,go-wx $(readlink -e /etc/issue.net)</t>
  </si>
  <si>
    <t>To close this finding, please provide a screenshot showing the permissions on /etc/issue.net is configured with the agency's CAP.</t>
  </si>
  <si>
    <t>DEB11-45</t>
  </si>
  <si>
    <t>Configured GDM login banner</t>
  </si>
  <si>
    <t>Warning Banner is not Publication 1075 compliant.</t>
  </si>
  <si>
    <t>HAC8</t>
  </si>
  <si>
    <t>HAC8: Warning banner is insufficient</t>
  </si>
  <si>
    <t>DEB11-46</t>
  </si>
  <si>
    <t>Enable GDM disable-user-list option</t>
  </si>
  <si>
    <t>GDM is the GNOME Display Manager which handles graphical login for GNOME based systems.
The `disable-user-list` option controls if a list of users is displayed on the login screen</t>
  </si>
  <si>
    <t>The GDM disable-user-list option is enabled.</t>
  </si>
  <si>
    <t>The GDM disable-user-list option is not enabled.</t>
  </si>
  <si>
    <t>1.8.3</t>
  </si>
  <si>
    <t>Displaying the user list eliminates half of the Userid/Password equation that an unauthorized person would need to log on.</t>
  </si>
  <si>
    <t>Run the following script to enable the disable-user-list option:
Note: the l_gdm_profile variable in the script can be changed if a different profile name is desired in accordance with local site policy.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Note: When the user profile is created or changed, the user will need to log out and log in again before the changes will be applied.
OR Run the following command to remove the GNOME package:
# apt purge gdm3</t>
  </si>
  <si>
    <t>Enable GDM disable-user-list option. One method to achieve the recommended state is to execute the following command(s):
Run the following script to enable the disable-user-list option:
Note: the l_gdm_profile variable in the script can be changed if a different profile name is desired in accordance with local site policy.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Note: When the user profile is created or changed, the user will need to log out and log in again before the changes will be applied.
OR Run the following command to remove the GNOME package:
# apt purge gdm3</t>
  </si>
  <si>
    <t>To close this finding, please provide a screenshot showing the GDM disable-user-list option is enabled with the agency's CAP.</t>
  </si>
  <si>
    <t>DEB11-47</t>
  </si>
  <si>
    <t>AC-11</t>
  </si>
  <si>
    <t>Device Lock</t>
  </si>
  <si>
    <t>Ensure GDM screen locks when the user is idle</t>
  </si>
  <si>
    <t xml:space="preserve">GNOME Desktop Manager can make the screen lock automatically whenever the user is idle for some amount of time.
- `idle-delay=uint32 {n}` - Number of seconds of inactivity before the screen goes blank
- `lock-delay=uint32 {n}` - Number of seconds after the screen is blank before locking the screen
_Example key file:_
# Specify the dconf path
[org/gnome/desktop/session]
# Number of seconds of inactivity before the screen goes blank
# Set to 0 seconds if you want to deactivate the screensaver.
idle-delay=uint32 900
# Specify the dconf path
[org/gnome/desktop/screensaver]
# Number of seconds after the screen is blank before locking the screen
lock-delay=uint32 5
</t>
  </si>
  <si>
    <t>The GDM screen locks when the user is idle.</t>
  </si>
  <si>
    <t>The GDM screen does not locks when the user is idle.</t>
  </si>
  <si>
    <t>1.8.4</t>
  </si>
  <si>
    <t>Setting a lock-out value reduces the window of opportunity for unauthorized user access to another user's session that has been left unattended.</t>
  </si>
  <si>
    <t>DEB11-48</t>
  </si>
  <si>
    <t>Ensure GDM screen locks cannot be overridden</t>
  </si>
  <si>
    <t xml:space="preserve">GNOME Desktop Manager can make the screen lock automatically whenever the user is idle for some amount of time.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Lock desktop screensaver settings
/org/gnome/desktop/session/idle-delay
/org/gnome/desktop/screensaver/lock-delay
</t>
  </si>
  <si>
    <t>The GDM screen locks cannot be overridden.</t>
  </si>
  <si>
    <t>The GDM screen locks can be overridden.</t>
  </si>
  <si>
    <t>1.8.5</t>
  </si>
  <si>
    <t>Setting a lock-out value reduces the window of opportunity for unauthorized user access to another user's session that has been left unattended.
Without locking down the system settings, user settings take precedence over the system settings.</t>
  </si>
  <si>
    <t>DEB11-49</t>
  </si>
  <si>
    <t>Disable GDM automatic mounting of removable media</t>
  </si>
  <si>
    <t>By default GNOME automatically mounts removable media when inserted as a convenience to the user.</t>
  </si>
  <si>
    <t>The GDM automatic mounting of removable media is disabled.</t>
  </si>
  <si>
    <t>The GDM automatic mounting of removable media is not disabled.</t>
  </si>
  <si>
    <t>1.8.6</t>
  </si>
  <si>
    <t>To close this finding, please provide a screenshot showing the GDM automatic mounting of removable media is disabled with the agency's CAP.</t>
  </si>
  <si>
    <t>DEB11-50</t>
  </si>
  <si>
    <t>Ensure GDM disabling automatic mounting of removable media is not overridden</t>
  </si>
  <si>
    <t xml:space="preserve">By default GNOME automatically mounts removable media when inserted as a convenience to the user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Lock desktop screensaver settings
/org/gnome/desktop/media-handling/automount
/org/gnome/desktop/media-handling/automount-open
</t>
  </si>
  <si>
    <t>The GDM disabling automatic mounting of removable media is not overridden.</t>
  </si>
  <si>
    <t>The GDM disabling automatic mounting of removable media is overridden.</t>
  </si>
  <si>
    <t>1.8.7</t>
  </si>
  <si>
    <t>To close this finding, please provide a screenshot showing the GDM disabling automatic mounting of removable media is not overridden with the agency's CAP.</t>
  </si>
  <si>
    <t>DEB11-51</t>
  </si>
  <si>
    <t>MP-7</t>
  </si>
  <si>
    <t>Media Use</t>
  </si>
  <si>
    <t>Enable GDM autorun-never</t>
  </si>
  <si>
    <t>The `autorun-never` setting allows the GNOME Desktop Display Manager to disable autorun through GDM.</t>
  </si>
  <si>
    <t>The GDM autorun-never is enabled.</t>
  </si>
  <si>
    <t>The GDM autorun-never is not enabled.</t>
  </si>
  <si>
    <t>1.8.8</t>
  </si>
  <si>
    <t>Malware on removable media may taking advantage of Autorun features when the media is inserted into a system and execute.</t>
  </si>
  <si>
    <t>Run the following script to set autorun-never to true for GDM users: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t>
  </si>
  <si>
    <t>Enable GDM autorun-never. One method to achieve the recommended state is to execute the following command(s):
Run the following script to set autorun-never to true for GDM users: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t>
  </si>
  <si>
    <t>To close this finding, please provide a screenshot showing the GDM autorun-never is enabled with the agency's CAP.</t>
  </si>
  <si>
    <t>DEB11-52</t>
  </si>
  <si>
    <t>Ensure GDM autorun-never is not overridden</t>
  </si>
  <si>
    <t xml:space="preserve">The autorun-never setting allows the GNOME Desktop Display Manager to disable autorun through GDM.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Example Lock File:
# Lock desktop media-handling settings
/org/gnome/desktop/media-handling/autorun-never
</t>
  </si>
  <si>
    <t>Run the following script to verify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'^\h*autorun-never\b' /etc/dconf/db/*/ | awk -F'/' '{split($(NF-1),a,".");print a[1]}').d" #set directory of key file to be locked
if [ -d "$l_kfd" ]; then # If key file directory doesn't exist, options can't be locked
if grep -Piq '^\h*\/org/gnome\/desktop\/media-handling\/autorun-never\b' "$l_kfd"; then
l_output="$l_output\n - \"autorun-never\" is locked in \"$(grep -Pil '^\h*\/org/gnome\/desktop\/media-handling\/autorun-never\b' "$l_kfd")\""
else
l_output2="$l_output2\n - \"autorun-never\" is not locked"
fi
else
l_output2="$l_output2\n - \"autorun-never\"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</si>
  <si>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The GDM autorun-never is not overridden.</t>
  </si>
  <si>
    <t>The GDM autorun-never is overridden.</t>
  </si>
  <si>
    <t>HSI11</t>
  </si>
  <si>
    <t>HSI11: Antivirus is not configured to automatically scan removable media</t>
  </si>
  <si>
    <t>1.8.9</t>
  </si>
  <si>
    <t>Run the following script to ensure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t>
  </si>
  <si>
    <t>Ensure GDM autorun-never is not overridden. One method to achieve the recommended state is to execute the following command(s):
Run the following script to ensure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t>
  </si>
  <si>
    <t>To close this finding, please provide a screenshot showing the with the agency's CAP.</t>
  </si>
  <si>
    <t>DEB11-53</t>
  </si>
  <si>
    <t>IA-4</t>
  </si>
  <si>
    <t>Identifier Management</t>
  </si>
  <si>
    <t>Disable XDCMP</t>
  </si>
  <si>
    <t>X Display Manager Control Protocol (XDMCP) is designed to provide authenticated access to display management services for remote displays</t>
  </si>
  <si>
    <t>Run the following command and verify the output:
# grep -Eis '^\s*Enable\s*=\s*true' /etc/gdm3/custom.conf
Nothing should be returned</t>
  </si>
  <si>
    <t>The XDCMP is disabled.</t>
  </si>
  <si>
    <t>The XDCMP is enabled.</t>
  </si>
  <si>
    <t>1.8.10</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</si>
  <si>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</si>
  <si>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/etc/gdm3/custom.conf and remove the line:
Enable=true</t>
  </si>
  <si>
    <t>Disable XDCMP. One method to achieve the recommended state is to execute the following command(s):
Edit the file /etc/gdm3/custom.conf and remove the line:
Enable=true</t>
  </si>
  <si>
    <t>To close this finding, please provide a screenshot showing the XDCMP is disabled with the agency's CAP.</t>
  </si>
  <si>
    <t>DEB11-54</t>
  </si>
  <si>
    <t>Remove nonessential services listening on the system</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</si>
  <si>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</si>
  <si>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ss -plntu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</si>
  <si>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</si>
  <si>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</si>
  <si>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</si>
  <si>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</si>
  <si>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</si>
  <si>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apt purge &lt;package_name&gt;
OR, If required packages have a dependency:_
Run the following commands to stop and mask the service:
# systemctl stop &lt;service_name&gt;.socket
# systemctl stop &lt;service_name&gt;.service
# systemctl mask &lt;service_name&gt;.socket
# systemctl mask &lt;service_name&gt;.service</t>
  </si>
  <si>
    <t>Remove nonessential services listening on the system. One method to achieve the recommended state is to execute the following command(s):
Run the following command to remove the package containing the service:
# apt purge &lt;package_name&gt;
OR, If required packages have a dependency:_
Run the following commands to stop and mask the service:
# systemctl stop &lt;service_name&gt;.socket
# systemctl stop &lt;service_name&gt;.service
# systemctl mask &lt;service_name&gt;.socket
# systemctl mask &lt;service_name&gt;.service</t>
  </si>
  <si>
    <t>To close this finding, please provide a screenshot showing the nonessential services are removed or masked with the agency's CAP.</t>
  </si>
  <si>
    <t>DEB11-55</t>
  </si>
  <si>
    <t>Ensure a single time synchronization daemon is in use</t>
  </si>
  <si>
    <t>System time should be synchronized between all systems in an environment. This is typically done by establishing an authoritative time server or set of servers and having all systems synchronize their clocks to them.
**Note:**
- **On virtual systems where host based time synchronization is available consult your virtualization software documentation and verify that host based synchronization is in use and follows local site policy. In this scenario, this section should be skipped**
- Only **one** time synchronization method should be in use on the system. Configuring multiple time synchronization methods could lead to unexpected or unreliable results</t>
  </si>
  <si>
    <t>On physical systems, and virtual systems where host based time synchronization is not available.
One of the three time synchronization daemons should be available; **`chrony`**, **`systemd-timesyncd`**, or **`ntp`**
Run the following script to verify that a single time synchronization daemon is available on the system:
#!/usr/bin/env bash{
output="" l_tsd="" l_sdtd="" chrony="" l_ntp=""
dpkg-query -W chrony &gt; /dev/null 2&gt;&amp;1 &amp;&amp; l_chrony="y"
dpkg-query -W ntp &gt; /dev/null 2&gt;&amp;1 &amp;&amp; l_ntp="y" || l_ntp=""
systemctl list-units --all --type=service | grep -q 'systemd-timesyncd.service' &amp;&amp; systemctl is-enabled systemd-timesyncd.service | grep -q 'enabled' &amp;&amp; l_sdtd="y"
# ! systemctl is-enabled systemd-timesyncd.service | grep -q 'enabled' &amp;&amp; l_nsdtd="y" || l_nsdtd=""
if [[ "$l_chrony" = "y" &amp;&amp; "$l_ntp" != "y" &amp;&amp; "$l_sdtd" != "y" ]]; then
l_tsd="chrony"
output="$output\n- chrony is in use on the system"
elif [[ "$l_chrony" != "y" &amp;&amp; "$l_ntp" = "y" &amp;&amp; "$l_sdtd" != "y" ]]; then
l_tsd="ntp"
output="$output\n- ntp is in use on the system"
elif [[ "$l_chrony" != "y" &amp;&amp; "$l_ntp" != "y" ]]; then
if systemctl list-units --all --type=service | grep -q 'systemd-timesyncd.service' &amp;&amp; systemctl is-enabled systemd-timesyncd.service | grep -Eq '(enabled|disabled|masked)'; then
l_tsd="sdtd"
output="$output\n- systemd-timesyncd is in use on the system"
fi
else
[[ "$l_chrony" = "y" &amp;&amp; "$l_ntp" = "y" ]] &amp;&amp; output="$output\n- both chrony and ntp are in use on the system"
[[ "$l_chrony" = "y" &amp;&amp; "$l_sdtd" = "y" ]] &amp;&amp; output="$output\n- both chrony and systemd-timesyncd are in use on the system"
[[ "$l_ntp" = "y" &amp;&amp; "$l_sdtd" = "y" ]] &amp;&amp; output="$output\n- both ntp and systemd-timesyncd are in use on the system"
fi
if [ -n "$l_tsd" ]; then
echo -e "\n- PASS:\n$output\n"
else
echo -e "\n- FAIL:\n$output\n"
fi
}
NOTE:Follow the guidance in the subsection for the time synchronization daemon available on the system and skip the other two time synchronization daemon subsections.</t>
  </si>
  <si>
    <t>A single time synchronization daemon is in use.</t>
  </si>
  <si>
    <t>A single time synchronization daemon is not in use.</t>
  </si>
  <si>
    <t>2.1.1.1</t>
  </si>
  <si>
    <t>Time synchronization is important to support time sensitive security mechanisms and ensures log files have consistent time records across the enterprise, which aids in forensic investigations.</t>
  </si>
  <si>
    <t>DEB11-56</t>
  </si>
  <si>
    <t>Configure chrony with authorized timeserver</t>
  </si>
  <si>
    <t>- server
 - The server directive specifies an NTP server which can be used as a time source. The client-server relationship is strictly hierarchical: a client might synchronize its system time to that of the server, but the server’s system time will never be influenced by that of a client.
 - This directive can be used multiple times to specify multiple servers.
 - The directive is immediately followed by either the name of the server, or its IP address.
- pool
 - The syntax of this directive is similar to that for the server directive, except that it is used to specify a pool of NTP servers rather than a single NTP server. The pool name is expected to resolve to multiple addresses which might change over time.
 - This directive can be used multiple times to specify multiple pools.
 - All options valid in the server directive can be used in this directive too.</t>
  </si>
  <si>
    <t>IF chrony is in use on the system, run the following command to display the server and/or pool directive:
# grep -Pr --include=*.{sources,conf} '^\h*(server|pool)\h+\H+' /etc/chrony/
Verify that at least one `pool` line and/or at least three `server` lines are returned, and the timeserver on the returned lines follows local site policy
Output examples:
pool` directive:
pool time.nist.gov iburst maxsources 4 #The maxsources option is unique to the pool directive
server directive:
server time-a-g.nist.gov iburst
server 132.163.97.3 iburst
server time-d-b.nist.gov iburst</t>
  </si>
  <si>
    <t>chrony is configured with authorized timeserver.</t>
  </si>
  <si>
    <t>chrony is not configured with authorized timeserver.</t>
  </si>
  <si>
    <t>2.1.2.1</t>
  </si>
  <si>
    <t>Time synchronization is important to support time sensitive security mechanisms and to ensure log files have consistent time records across the enterprise to aid in forensic investigations</t>
  </si>
  <si>
    <t>Edit /etc/chrony/chrony.conf or a file ending in .sources in /etc/chrony/sources.d/ and add or edit server or pool lines as appropriate according to local site policy:
&lt;[server|pool]&gt; &lt;[remote-server|remote-pool]&gt;
Examples:
pool directive:
pool time.nist.gov iburst maxsources 4 #The maxsources option is unique to the pool directive
server directive:
server time-a-g.nist.gov iburst
server 132.163.97.3 iburst
server time-d-b.nist.gov iburst
Run one of the following commands to load the updated time sources into chronyd running config:
# systemctl restart chronyd
OR if sources are in a .sources file 
# chronyc reload sources
OR If another time synchronization service is in use on the system, run the following command to remove chrony from the system:
# apt purge chrony</t>
  </si>
  <si>
    <t>Configure chrony with authorized timeserver. One method to achieve the recommended state is to execute the following command(s):
Edit /etc/chrony/chrony.conf or a file ending in .sources in /etc/chrony/sources.d/ and add or edit server or pool lines as appropriate according to local site policy:
&lt;[server|pool]&gt; &lt;[remote-server|remote-pool]&gt;
Examples:
pool directive:
pool time.nist.gov iburst maxsources 4 #The maxsources option is unique to the pool directive
server directive:
server time-a-g.nist.gov iburst
server 132.163.97.3 iburst
server time-d-b.nist.gov iburst
Run one of the following commands to load the updated time sources into chronyd running config:
# systemctl restart chronyd
OR if sources are in a .sources file 
# chronyc reload sources
OR If another time synchronization service is in use on the system, run the following command to remove chrony from the system:
# apt purge chrony</t>
  </si>
  <si>
    <t>DEB11-57</t>
  </si>
  <si>
    <t>Ensure chrony is running as user _chrony</t>
  </si>
  <si>
    <t>The `chrony` package is installed with a dedicated user account `_chrony`. This account is granted the access required by the `chronyd` service</t>
  </si>
  <si>
    <t>IF chrony is in use on the system, run the following command to verify the `chronyd` service is being run as the `_chrony` user:
# ps -ef | awk '(/[c]hronyd/ &amp;&amp; $1!="_chrony") { print $1 }'
Nothing should be returned</t>
  </si>
  <si>
    <t>The chrony is running as user _chrony.</t>
  </si>
  <si>
    <t>The chrony is not running as user _chrony.</t>
  </si>
  <si>
    <t>HAU11: NTP is not properly implemented</t>
  </si>
  <si>
    <t>2.1.2.2</t>
  </si>
  <si>
    <t>Add or edit the user line to /etc/chrony/chrony.conf or a file ending in .conf in /etc/chrony/conf.d/:
user _chrony
OR If another time synchronization service is in use on the system, run the following command to remove chrony from the system:
# apt purge chrony</t>
  </si>
  <si>
    <t>Ensure chrony is running as user _chrony. One method to achieve the recommended state is to execute the following command(s):
Add or edit the user line to /etc/chrony/chrony.conf or a file ending in .conf in /etc/chrony/conf.d/:
user _chrony
OR If another time synchronization service is in use on the system, run the following command to remove chrony from the system:
# apt purge chrony</t>
  </si>
  <si>
    <t>DEB11-58</t>
  </si>
  <si>
    <t>chrony is a daemon for synchronizing the system clock across the network</t>
  </si>
  <si>
    <t>IF chrony is in use on the system, run the following commands:
Run the following command to verify that the `chrony` service is enabled:
# systemctl is-enabled chrony.service
enabled
Run the following command to verify that the `chrony` service is active:
# systemctl is-active chrony.service
active</t>
  </si>
  <si>
    <t>Chrony is enabled and running.</t>
  </si>
  <si>
    <t>Chrony is not enabled and running.</t>
  </si>
  <si>
    <t>2.1.2.3</t>
  </si>
  <si>
    <t>chrony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</si>
  <si>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IF chrony is in use on the system, run the following commands:
Run the following command to unmask chrony.service:
# systemctl unmask chrony.service
Run the following command to enable and start chrony.service:
# systemctl --now enable chrony.service
OR
If another time synchronization service is in use on the system, run the following command to remove chrony:
# apt purge chrony</t>
  </si>
  <si>
    <t>Configure chrony. One method to achieve the recommended state is to execute the following command(s):
IF chrony is in use on the system, run the following commands:
Run the following command to unmask chrony.service:
# systemctl unmask chrony.service
Run the following command to enable and start chrony.service:
# systemctl --now enable chrony.service
OR
If another time synchronization service is in use on the system, run the following command to remove chrony:
# apt purge chrony</t>
  </si>
  <si>
    <t>DEB11-59</t>
  </si>
  <si>
    <t>`NTP=`
- A space-separated list of NTP server host names or IP addresses. During runtime this list is combined with any per-interface NTP servers acquired from systemd-networkd.service(8). systemd-timesyncd will contact all configured system or per-interface servers in turn, until one responds. When the empty string is assigned, the list of NTP servers is reset, and all prior assignments will have no effect. This setting defaults to an empty list.
`FallbackNTP=`
- A space-separated list of NTP server host names or IP addresses to be used as the fallback NTP servers. Any per-interface NTP servers obtained from systemd-networkd.service(8) take precedence over this setting, as do any servers set via NTP= above. This setting is hence only relevant if no other NTP server information is known. When the empty string is assigned, the list of NTP servers is reset, and all prior assignments will have no effect. If this option is not given, a compiled-in list of NTP servers is used.</t>
  </si>
  <si>
    <t>IF systemd-timesyncd` is in use on the system, run the following command:
# find /etc/systemd -type f -name '*.conf' -exec grep -Ph '^\h*(NTP|FallbackNTP)=\H+' {} +
Verify that _`NPT=&lt;space_seporated_list_of_servers&gt;`_ and/or FallbackNTP=&lt;space_seporated_list_of_servers&gt;`_ is returned and that the time server(s) shown follows local site policy
Example Output:
/etc/systemd/timesyncd.conf.d/50-timesyncd.conf:NTP=time.nist.gov
/etc/systemd/timesyncd.conf.d/50-timesyncd.conf:FallbackNTP=time-a-g.nist.gov time-b-g.nist.gov time-c-g.nist.gov</t>
  </si>
  <si>
    <t>The systemd-timesyncd is configured.</t>
  </si>
  <si>
    <t>The systemd-timesyncd is not configured.</t>
  </si>
  <si>
    <t>2.1.3</t>
  </si>
  <si>
    <t>2.1.3.1</t>
  </si>
  <si>
    <t>Edit or create a file in /etc/systemd/timesyncd.conf.d ending in .conf and add the NTP= and/or FallbackNTP= lines to the [Time] section:
Example:
[Time]
NTP=time.nist.gov # Uses the generic name for NIST's time servers 
-AND/OR-
FallbackNTP=time-a-g.nist.gov time-b-g.nist.gov time-c-g.nist.gov # Space separated list of NIST time servers
Note: Servers added to these line(s) should follow local site policy. NIST servers are for example. The timesyncd.conf.d directory may need to be created
Example script: The following example script will create the systemd-timesyncd drop-in configuration snippet:
#!/usr/bin/env bash
ntp_ts="time.nist.gov"
ntp_fb="time-a-g.nist.gov time-b-g.nist.gov time-c-g.nist.gov"
disfile="/etc/systemd/timesyncd.conf.d/50-timesyncd.conf"
if ! find /etc/systemd -type f -name '*.conf' -exec grep -Ph '^\h*NTP=\H+' {} +; then
[ ! -d /etc/systemd/timesyncd.conf.d ] &amp;&amp; mkdir /etc/systemd/timesyncd.conf.d
! grep -Pqs '^\h*\[Time\]' "$disfile" &amp;&amp; echo "[Time]" &gt;&gt; "$disfile"
echo "NTP=$ntp_ts" &gt;&gt; "$disfile"
fi
if ! find /etc/systemd -type f -name '*.conf' -exec grep -Ph '^\h*FallbackNTP=\H+' {} +; then
[ ! -d /etc/systemd/timesyncd.conf.d ] &amp;&amp; mkdir /etc/systemd/timesyncd.conf.d
! grep -Pqs '^\h*\[Time\]' "$disfile" &amp;&amp; echo "[Time]" &gt;&gt; "$disfile"
echo "FallbackNTP=$ntp_fb" &gt;&gt; "$disfile"
fi
Run the following command to reload the systemd-timesyncd configuration:
# systemctl try-reload-or-restart systemd-timesyncd
OR If another time synchronization service is in use on the system, run the following command to stop and mask systemd-timesyncd:
# systemctl --now mask systemd-timesyncd</t>
  </si>
  <si>
    <t>Configure systemd-timesyncd. One method to achieve the recommended state is to execute the following command(s):
Edit or create a file in /etc/systemd/timesyncd.conf.d ending in .conf and add the NTP= and/or FallbackNTP= lines to the [Time] section:
Example:
[Time]
NTP=time.nist.gov # Uses the generic name for NIST's time servers 
-AND/OR-
FallbackNTP=time-a-g.nist.gov time-b-g.nist.gov time-c-g.nist.gov # Space separated list of NIST time servers
Note: Servers added to these line(s) should follow local site policy. NIST servers are for example. The timesyncd.conf.d directory may need to be created
Example script: The following example script will create the systemd-timesyncd drop-in configuration snippet:
#!/usr/bin/env bash
ntp_ts="time.nist.gov"
ntp_fb="time-a-g.nist.gov time-b-g.nist.gov time-c-g.nist.gov"
disfile="/etc/systemd/timesyncd.conf.d/50-timesyncd.conf"
if ! find /etc/systemd -type f -name '*.conf' -exec grep -Ph '^\h*NTP=\H+' {} +; then
[ ! -d /etc/systemd/timesyncd.conf.d ] &amp;&amp; mkdir /etc/systemd/timesyncd.conf.d
! grep -Pqs '^\h*\[Time\]' "$disfile" &amp;&amp; echo "[Time]" &gt;&gt; "$disfile"
echo "NTP=$ntp_ts" &gt;&gt; "$disfile"
fi
if ! find /etc/systemd -type f -name '*.conf' -exec grep -Ph '^\h*FallbackNTP=\H+' {} +; then
[ ! -d /etc/systemd/timesyncd.conf.d ] &amp;&amp; mkdir /etc/systemd/timesyncd.conf.d
! grep -Pqs '^\h*\[Time\]' "$disfile" &amp;&amp; echo "[Time]" &gt;&gt; "$disfile"
echo "FallbackNTP=$ntp_fb" &gt;&gt; "$disfile"
fi
Run the following command to reload the systemd-timesyncd configuration:
# systemctl try-reload-or-restart systemd-timesyncd
OR If another time synchronization service is in use on the system, run the following command to stop and mask systemd-timesyncd:
# systemctl --now mask systemd-timesyncd</t>
  </si>
  <si>
    <t>DEB11-60</t>
  </si>
  <si>
    <t>Enable systemd-timesyncd</t>
  </si>
  <si>
    <t>systemd-timesyncd is a daemon that has been added for synchronizing the system clock across the network</t>
  </si>
  <si>
    <t>IF systemd-timesyncd is in use on the system, run the following commands:
Run the following command to verify that the `systemd-timesyncd` service is enabled:
# systemctl is-enabled systemd-timesyncd.service
enabled
Run the following command to verify that the `systemd-timesyncd` service is active:
# systemctl is-active systemd-timesyncd.service
active</t>
  </si>
  <si>
    <t>The systemd-timesyncd is enabled and running.</t>
  </si>
  <si>
    <t>The systemd-timesyncd is not enabled and running.</t>
  </si>
  <si>
    <t>2.1.3.2</t>
  </si>
  <si>
    <t>systemd-timesyncd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</si>
  <si>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IF systemd-timesyncd is in use on the system, run the following commands:
Run the following command to unmask systemd-timesyncd.service:
# systemctl unmask systemd-timesyncd.service
Run the following command to enable and start systemd-timesyncd.service:
# systemctl --now enable systemd-timesyncd.service
OR If another time synchronization service is in use on the system, run the following command to stop and mask systemd-timesyncd:
# systemctl --now mask systemd-timesyncd.service</t>
  </si>
  <si>
    <t>Enable systemd-timesyncd. One method to achieve the recommended state is to execute the following command(s):
IF systemd-timesyncd is in use on the system, run the following commands:
Run the following command to unmask systemd-timesyncd.service:
# systemctl unmask systemd-timesyncd.service
Run the following command to enable and start systemd-timesyncd.service:
# systemctl --now enable systemd-timesyncd.service
OR If another time synchronization service is in use on the system, run the following command to stop and mask systemd-timesyncd:
# systemctl --now mask systemd-timesyncd.service</t>
  </si>
  <si>
    <t>DEB11-61</t>
  </si>
  <si>
    <t>Configure NTP access control</t>
  </si>
  <si>
    <t>`ntp` Access Control Commands:
`restrict address [mask mask] [ippeerlimit int] [flag ...]`
The `address` argument expressed in dotted-quad form is the address of a host or network. Alternatively, the address argument can be a valid host DNS name. 
The `mask` argument expressed in dotted-quad form defaults to 255.255.255.255, meaning that the address is treated as the address of an individual host. A default entry (address 0.0.0.0, mask 0.0.0.0) is always included and is always the first entry in the list. **Note:** the text string default, with no mask option, may be used to indicate the default entry. 
The `ippeerlimit` directive limits the number of peer requests for each IP to int, where a value of -1 means "unlimited", the current default. A value of 0 means "none". There would usually be at most 1 peering request per IP, but if the remote peering requests are behind a proxy there could well be more than 1 per IP. In the current implementation, flag always restricts access, i.e., an entry with no flags indicates that free access to the server is to be given. 
The flags are not orthogonal, in that more restrictive flags will often make less restrictive ones redundant. The flags can generally be classed into two categories, those which restrict time service and those which restrict informational queries and attempts to do run-time reconfiguration of the server. 
One or more of the following flags may be specified:
- `kod` - If this flag is set when an access violation occurs, a kiss-o'-death (KoD) packet is sent. KoD packets are rate limited to no more than one per second. If another KoD packet occurs within one second after the last one, the packet is dropped.
- `limited` - Deny service if the packet spacing violates the lower limits specified in the discard command. A history of clients is kept using the monitoring capability of `ntpd`. Thus, monitoring is always active as long as there is a restriction entry with the limited flag.
- `lowpriotrap` - Declare traps set by matching hosts to be low priority. The number of traps a server can maintain is limited (the current limit is 3). Traps are usually assigned on a first come, first served basis, with later trap requestors being denied service. This flag modifies the assignment algorithm by allowing low priority traps to be overridden by later requests for normal priority traps.
- `noepeer` - Deny ephemeral peer requests, even if they come from an authenticated source. Note that the ability to use a symmetric key for authentication may be restricted to one or more IPs or subnets via the third field of the ntp.keys file. This restriction is not enabled by default, to maintain backward compatibility. Expect noepeer to become the default in `ntp-4.4`.
- `nomodify` - Deny `ntpq` and `ntpdc` queries which attempt to modify the state of the server (i.e., run time reconfiguration). Queries which return information are permitted.
- `noquery` - Deny `ntpq` and `ntpdc` queries. Time service is not affected.
- `nopeer` - Deny unauthenticated packets which would result in mobilizing a new association. This includes broadcast and symmetric active packets when a configured association does not exist. It also includes pool associations, so if you want to use servers from a pool directive and also want to use `nopeer` by default, you'll want a restrict source ... line as well that does not include the `nopeer` directive.
- `noserve` - Deny all packets except `ntpq` and `ntpdc` queries.
- `notrap` - Decline to provide mode 6 control message trap service to matching hosts. The trap service is a subsystem of the `ntpq` control message protocol which is intended for use by remote event logging programs.
- `notrust` - Deny service unless the packet is cryptographically authenticated.
- `ntpport` - This is actually a match algorithm modifier, rather than a restriction flag. Its presence causes the restriction entry to be matched only if the source port in the packet is the standard NTP UDP port (123). Both `ntpport` and `non-ntpport` may be specified. The `ntpport` is considered more specific and is sorted later in the list.</t>
  </si>
  <si>
    <t>IF*`ntp` is in use on the system, run the following command to verify the `restrict` lines:
# grep -P -- '^\h*restrict\h+((-4\h+)?|-6\h+)default\h+(?:[^#\n\r]+\h+)*(?!(?:\2|\3|\4|\5))(\h*\bkod\b\h*|\h*\bnomodify\b\h*|\h*\bnotrap\b\h*|\h*\bnopeer\b\h*|\h*\bnoquery\b\h*)\h+(?:[^#\n\r]+\h+)*(?!(?:\1|\3|\4|\5))(\h*\bkod\b\h*|\h*\bnomodify\b\h*|\h*\bnotrap\b\h*|\h*\bnopeer\b\h*|\h*\bnoquery\b\h*)\h+(?:[^#\n\r]+\h+)*(?!(?:\1|\2|\4|\5))(\h*\bkod\b\h*|\h*\bnomodify\b\h*|\h*\bnotrap\b\h*|\h*\bnopeer\b\h*|\h*\bnoquery\b\h*)\h+(?:[^#\n\r]+\h+)*(?!(?:\1|\2|\3|\5))(\h*\bkod\b\h*|\h*\bnomodify\b\h*|\h*\bnotrap\b\h*|\h*\bnopeer\b\h*|\h*\bnoquery\b\h*)\h+(?:[^#\n\r]+\h+)*(?!(?:\1|\2|\3|\4))(\h*\bkod\b\h*|\h*\bnomodify\b\h*|\h*\bnotrap\b\h*|\h*\bnopeer\b\h*|\h*\bnoquery\b\h*)\h*(?:\h+\H+\h*)*(?:\h+#.*)?$' /etc/ntp.conf
Output should be similar to:
restrict -4 default kod notrap nomodify nopeer noquery
restrict -6 default kod notrap nomodify nopeer noquery
Verify that the output includes two lines, and both lines include: `default`, `kod`, `nomodify`, `notrap`, `nopeer` and `noquery`. 
Note: The `-4` in the first line is optional, options after `default` may appear in any order, and additional options may exist.</t>
  </si>
  <si>
    <t>The NTP access control is configured.</t>
  </si>
  <si>
    <t>The NTP access control is not  configured.</t>
  </si>
  <si>
    <t>2.1.4</t>
  </si>
  <si>
    <t>2.1.4.1</t>
  </si>
  <si>
    <t>If `ntp` is in use on the system, proper configuration is vital to ensuring time synchronization is accurate.</t>
  </si>
  <si>
    <t>Add or edit restrict lines in /etc/ntp.conf to match the following:
restrict -4 default kod nomodify notrap nopeer noquery
restrict -6 default kod nomodify notrap nopeer noquery
OR If another time synchronization service is in use on the system, run the following command to remove ntp from the system:
# apt purge ntp</t>
  </si>
  <si>
    <t>Configure NTP access control. One method to achieve the recommended state is to execute the following command(s):
Add or edit restrict lines in /etc/ntp.conf to match the following:
restrict -4 default kod nomodify notrap nopeer noquery
restrict -6 default kod nomodify notrap nopeer noquery
OR If another time synchronization service is in use on the system, run the following command to remove ntp from the system:
# apt purge ntp</t>
  </si>
  <si>
    <t>DEB11-62</t>
  </si>
  <si>
    <t>Configure NTP with authorized timeserver</t>
  </si>
  <si>
    <t>IF`ntp` is in use on the system, run the following command to display the server and/or pool mode:
# grep -P -- '^\h*(server|pool)\h+\H+' /etc/ntp.conf
Verify that at least one `pool` line and/or at least three `server` lines are returned, and the timeserver on the returned lines follows local site policy
Output examples:
pool` mode:
pool time.nist.gov iburst maxsources 4 #The maxsources option is unique to the pool directive
server mode:
server time-a-g.nist.gov iburst
server 132.163.97.3 iburst
server time-d-b.nist.gov iburst</t>
  </si>
  <si>
    <t>The NTP is configured with authorized timeserver.</t>
  </si>
  <si>
    <t>The NTP is not configured with authorized timeserver.</t>
  </si>
  <si>
    <t>2.1.4.2</t>
  </si>
  <si>
    <t>Edit /etc/ntp.conf and add or edit server or pool lines as appropriate according to local site policy:
&lt;[server|pool]&gt; &lt;[remote-server|remote-pool]&gt;
Examples:
pool mode:
pool time.nist.gov iburst
server mode:
server time-a-g.nist.gov iburst
server 132.163.97.3 iburst
server time-d-b.nist.gov iburst
Run the following command to load the updated time sources into ntp running config:
# systemctl restart ntp
OR
If another time synchronization service is in use on the system, run the following command to remove ntp from the system:
# apt purge ntp</t>
  </si>
  <si>
    <t>Configure NTP with authorized timeserver. One method to achieve the recommended state is to execute the following command(s):
Edit /etc/ntp.conf and add or edit server or pool lines as appropriate according to local site policy:
&lt;[server|pool]&gt; &lt;[remote-server|remote-pool]&gt;
Examples:
pool mode:
pool time.nist.gov iburst
server mode:
server time-a-g.nist.gov iburst
server 132.163.97.3 iburst
server time-d-b.nist.gov iburst
Run the following command to load the updated time sources into ntp running config:
# systemctl restart ntp
OR
If another time synchronization service is in use on the system, run the following command to remove ntp from the system:
# apt purge ntp</t>
  </si>
  <si>
    <t>DEB11-63</t>
  </si>
  <si>
    <t>Ensure ntp is running as user ntp</t>
  </si>
  <si>
    <t>The `ntp` package is installed with a dedicated user account `ntp`. This account is granted the access required by the `ntpd` daemon
**Note:**
- If chrony or systemd-timesyncd are used, ntp should be removed and this section skipped
- This recommendation only applies if `ntp` is in use on the system
- **Only one time synchronization method should be in use on the system**</t>
  </si>
  <si>
    <t>IF `ntp` is in use on the system run the following command to verify the `ntpd` daemon is being run as the user `ntp`:
# ps -ef | awk '(/[n]tpd/ &amp;&amp; $1!="ntp") { print $1 }'
Nothing should be returned
Run the following command to verify the `RUNASUSER=` is set to `ntp` in `/etc/init.d/ntp`:
# grep -P -- '^\h*RUNASUSER=' /etc/init.d/ntp
RUNASUSER=ntp</t>
  </si>
  <si>
    <t>The NTP is running as user NTP.</t>
  </si>
  <si>
    <t>The NTP is not running as user NTP.</t>
  </si>
  <si>
    <t>2.1.4.3</t>
  </si>
  <si>
    <t>Add or edit the following line in /etc/init.d/ntp:
RUNASUSER=ntp
Run the following command to restart ntp.servocee:
# systemctl restart ntp.service
OR If another time synchronization service is in use on the system, run the following command to remove ntp from the system:
# apt purge ntp</t>
  </si>
  <si>
    <t>Ensure ntp is running as user ntp. One method to achieve the recommended state is to execute the following command(s):
Add or edit the following line in /etc/init.d/ntp:
RUNASUSER=ntp
Run the following command to restart ntp.servocee:
# systemctl restart ntp.service
OR If another time synchronization service is in use on the system, run the following command to remove ntp from the system:
# apt purge ntp</t>
  </si>
  <si>
    <t>DEB11-64</t>
  </si>
  <si>
    <t>Enable NTP</t>
  </si>
  <si>
    <t>ntp is a daemon for synchronizing the system clock across the network</t>
  </si>
  <si>
    <t>IF ntp is in use on the system, run the following commands:
Run the following command to verify that the `ntp` service is enabled:
# systemctl is-enabled ntp.service
enabled
Run the following command to verify that the `ntp` service is active:
# systemctl is-active ntp.service
active</t>
  </si>
  <si>
    <t>The NTP is enabled and running.</t>
  </si>
  <si>
    <t>The NTP is not enabled and running.</t>
  </si>
  <si>
    <t>2.1.4.4</t>
  </si>
  <si>
    <t>ntp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</si>
  <si>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IF ntp is in use on the system, run the following commands:
Run the following command to unmask ntp.service:
# systemctl unmask ntp.service
Run the following command to enable and start ntp.service:
# systemctl --now enable ntp.service
OR If another time synchronization service is in use on the system, run the following command to remove ntp:
# apt purge ntp</t>
  </si>
  <si>
    <t>Enable NTP. One method to achieve the recommended state is to execute the following command(s):
IF ntp is in use on the system, run the following commands:
Run the following command to unmask ntp.service:
# systemctl unmask ntp.service
Run the following command to enable and start ntp.service:
# systemctl --now enable ntp.service
OR If another time synchronization service is in use on the system, run the following command to remove ntp:
# apt purge ntp</t>
  </si>
  <si>
    <t>DEB11-65</t>
  </si>
  <si>
    <t>Remove the X Window system</t>
  </si>
  <si>
    <t>Verify X Windows System is not installed:
dpkg-query -W -f='${binary:Package}\t${Status}\t${db:Status-Status}\n' xserver-xorg* | grep -Pi '\h+installed\b'
Nothing should be returned</t>
  </si>
  <si>
    <t>The X Window system is not installed.</t>
  </si>
  <si>
    <t>The X Window system is installed.</t>
  </si>
  <si>
    <t>Remove the X Windows System packages:
apt purge xserver-xorg*</t>
  </si>
  <si>
    <t>Remove the X Window system. One method to achieve the recommended state is to execute the following command(s):
apt purge xserver-xorg*</t>
  </si>
  <si>
    <t>To close this finding, please provide a screenshot showing the X Window system is not installed with the agency's CAP.</t>
  </si>
  <si>
    <t>DEB11-66</t>
  </si>
  <si>
    <t xml:space="preserve">Remove the Avahi Server </t>
  </si>
  <si>
    <t>The Avahi Server is not installed.</t>
  </si>
  <si>
    <t>The Avahi Server is installed.</t>
  </si>
  <si>
    <t>Automatic discovery of network services is not normally required for system functionality. It is recommended to remove this package to reduce the potential attack surface.</t>
  </si>
  <si>
    <t>Run the following commands to remove avahi-daemon:
# systemctl stop avahi-daaemon.service
# systemctl stop avahi-daemon.socket
# apt purge avahi-daemon</t>
  </si>
  <si>
    <t>Remove the Avahi Server. One method to achieve the recommended state is to execute the following command(s):
# systemctl stop avahi-daaemon.service
# systemctl stop avahi-daemon.socket
# apt purge avahi-daemon</t>
  </si>
  <si>
    <t>To close this finding, please provide a screenshot showing the Avahi Server is not installed with the agency's CAP.</t>
  </si>
  <si>
    <t>DEB11-67</t>
  </si>
  <si>
    <t>Remove the Common Unix Print System (CUPS)</t>
  </si>
  <si>
    <t>The Common Unix Printing Daemon (CUPS) is not installed.</t>
  </si>
  <si>
    <t>The Common Unix Printing Daemon (CUPS) is installed.</t>
  </si>
  <si>
    <t>If the system does not need to print jobs or accept print jobs from other systems, it is recommended that CUPS be removed to reduce the potential attack surface.</t>
  </si>
  <si>
    <t>Run one of the following commands to remove cups :
# apt purge cups</t>
  </si>
  <si>
    <t>Remove the Common Unix Print System (CUPS). One method to achieve the recommended state is to execute the following command(s):
# apt purge cups</t>
  </si>
  <si>
    <t>To close this finding, please provide a screenshot showing the Common Unix Printing Daemon (CUPS) is not installed with the agency's CAP.</t>
  </si>
  <si>
    <t>DEB11-68</t>
  </si>
  <si>
    <t>Remove the Dynamic Host Configuration Protocol (DHCP) server</t>
  </si>
  <si>
    <t>The Dynamic Host Configuration Protocol (DHCP) server is not installed.</t>
  </si>
  <si>
    <t>The Dynamic Host Configuration Protocol (DHCP) server is installed.</t>
  </si>
  <si>
    <t>Unless a system is specifically set up to act as a DHCP server, it is recommended that this package be removed to reduce the potential attack surface.</t>
  </si>
  <si>
    <t>Run the following command to remove isc-dhcp-server:
# apt purge isc-dhcp-server</t>
  </si>
  <si>
    <t>Remove the Dynamic Host Configuration Protocol (DHCP) server. One method to achieve the recommended state is to execute the following command(s):
# apt purge slapd</t>
  </si>
  <si>
    <t>To close this finding, please provide a screenshot showing the Dynamic Host Configuration Protocol (DHCP) server is not installed with the agency's CAP.</t>
  </si>
  <si>
    <t>DEB11-69</t>
  </si>
  <si>
    <t>Remove the Lightweight Directory Access Protocol (LDAP) server</t>
  </si>
  <si>
    <t>The Lightweight Directory Access Protocol (LDAP) server is not installed.</t>
  </si>
  <si>
    <t>Ensure Lightweight Directory Access Protocol (LDAP) server is  installed.</t>
  </si>
  <si>
    <t>If the system will not need to act as an LDAP server, it is recommended that the software be removed to reduce the potential attack surface.</t>
  </si>
  <si>
    <t>Run one of the following commands to remove slapd:
# apt purge slapd</t>
  </si>
  <si>
    <t>Remove the Lightweight Directory Access Protocol (LDAP) server. One method to achieve the recommended state is to execute the following command(s):
Run one of the following commands to remove slapd:
# apt purge slapd</t>
  </si>
  <si>
    <t>To close this finding, please provide a screenshot showing the Lightweight Directory Access Protocol (LDAP) server is not installed with the agency's CAP.</t>
  </si>
  <si>
    <t>DEB11-70</t>
  </si>
  <si>
    <t>Remove the Network File System (NFS)</t>
  </si>
  <si>
    <t>The Domain Name System (DNS) Server is not installed.</t>
  </si>
  <si>
    <t>The Domain Name System (DNS) Server is installed.</t>
  </si>
  <si>
    <t>If the system does not export NFS shares, it is recommended that the `nfs-kernel-server` package be removed to reduce the remote attack surface.</t>
  </si>
  <si>
    <t>Run the following command to remove nfs:
# apt purge nfs-kernel-server</t>
  </si>
  <si>
    <t>Remove the Network File System (NFS). One method to achieve the recommended state is to execute the following command(s):
Run the following command to remove nfs:
# apt purge nfs-kernel-server</t>
  </si>
  <si>
    <t>To close this finding, please provide a screenshot showing the Domain Name System (DNS) Server is not installed with the agency's CAP.</t>
  </si>
  <si>
    <t>DEB11-71</t>
  </si>
  <si>
    <t xml:space="preserve">Remove the Domain Name System (DNS) Server </t>
  </si>
  <si>
    <t>Run the following commands to disable DNS server:
# apt purge bind9</t>
  </si>
  <si>
    <t>Remove the Domain Name System (DNS) Server. One method to achieve the recommended state is to execute the following command(s): 
# apt purge bind9</t>
  </si>
  <si>
    <t>DEB11-72</t>
  </si>
  <si>
    <t xml:space="preserve">Remove the File Transfer Protocol (FTP) Server </t>
  </si>
  <si>
    <t>The File Transfer Protocol (FTP) Server is not installed.</t>
  </si>
  <si>
    <t>The File Transfer Protocol (FTP) Server is installed.</t>
  </si>
  <si>
    <t>Run the following command to remove vsftpd:
# apt purge vsftpd</t>
  </si>
  <si>
    <t>Remove the File Transfer Protocol (FTP) Server. One method to achieve the recommended state is to execute the following command(s):
# apt purge vsftpd</t>
  </si>
  <si>
    <t>To close this finding, please provide a screenshot showing the File Transfer Protocol (FTP) Server is not installed with the agency's CAP.</t>
  </si>
  <si>
    <t>DEB11-73</t>
  </si>
  <si>
    <t>Remove the HTTP Proxy Server</t>
  </si>
  <si>
    <t>The HTTP Proxy Server is not installed.</t>
  </si>
  <si>
    <t>The HTTP Proxy Server is installed.</t>
  </si>
  <si>
    <t>To close this finding, please provide a screenshot showing the HTTP Proxy Server is not installed with the agency's CAP.</t>
  </si>
  <si>
    <t>DEB11-74</t>
  </si>
  <si>
    <t>Remove IMAP and POP3 server</t>
  </si>
  <si>
    <t>`dovecot-imapd` and `dovecot-pop3d` are an open source IMAP and POP3 server for Linux based systems.</t>
  </si>
  <si>
    <t>The packages doveco and cyrus-imapd are not installed.</t>
  </si>
  <si>
    <t>The packages doveco and cyrus-imapd are installed.</t>
  </si>
  <si>
    <t>Run one of the following commands to remove dovecot-imapd and dovecot-pop3d:
# apt purge dovecot-imapd dovecot-pop3d</t>
  </si>
  <si>
    <t>Remove IMAP and POP3 server. One method to achieve the recommended state is to execute the following command(s):
Run one of the following commands to remove dovecot-imapd and dovecot-pop3d:
# apt purge dovecot-imapd dovecot-pop3d</t>
  </si>
  <si>
    <t>To close this finding, please provide a screenshot showing the packages doveco and cyrus-imapd are not installed with the agency's CAP.</t>
  </si>
  <si>
    <t>DEB11-75</t>
  </si>
  <si>
    <t>Remove Samba</t>
  </si>
  <si>
    <t>The package samba is not installed.</t>
  </si>
  <si>
    <t>The package samba is installed.</t>
  </si>
  <si>
    <t>If there is no need to mount directories and file systems to Windows systems, then this service should be deleted to reduce the potential attack surface.</t>
  </si>
  <si>
    <t>Run the following command to remove samba:
# apt purge samba</t>
  </si>
  <si>
    <t>Remove Samba. One method to achieve the recommended state is to execute the following command(s):
# apt purge samba</t>
  </si>
  <si>
    <t>To close this finding, please provide a screenshot showing the package samba is not installed with the agency's CAP.</t>
  </si>
  <si>
    <t>DEB11-76</t>
  </si>
  <si>
    <t>Remove HTTP Proxy Server</t>
  </si>
  <si>
    <t>The package squid is not installed.</t>
  </si>
  <si>
    <t>The package squid is installed.</t>
  </si>
  <si>
    <t>Run the following command to remove squid:
# apt purge squid</t>
  </si>
  <si>
    <t>Remove HTTP Proxy Server. One method to achieve the recommended state is to execute the following command(s):
Run the following command to remove squid:
# apt purge squid</t>
  </si>
  <si>
    <t>To close this finding, please provide a screenshot showing the package squid is not installed with the agency's CAP.</t>
  </si>
  <si>
    <t>DEB11-77</t>
  </si>
  <si>
    <t xml:space="preserve">Remove Simple Network Management Protocol (SNMP) </t>
  </si>
  <si>
    <t>The Simple Network Management Protocol (SNMP) is not installed.</t>
  </si>
  <si>
    <t>The Simple Network Management Protocol (SNMP) is installed.</t>
  </si>
  <si>
    <t>Run the following command to remove snmp:
# apt purge snmp</t>
  </si>
  <si>
    <t>To close this finding, please provide a screenshot showing the Simple Network Management Protocol (SNMP) is not installed with the agency's CAP.</t>
  </si>
  <si>
    <t>DEB11-78</t>
  </si>
  <si>
    <t>Remove Network Information Service (NIS) Server</t>
  </si>
  <si>
    <t>The Network Information Service (NIS) Server is not installed.</t>
  </si>
  <si>
    <t>The Network Information Service (NIS) Server is installed.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</si>
  <si>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 and other, more secure services be used</t>
  </si>
  <si>
    <t>Run the following command to remove nis:
# apt purge nis</t>
  </si>
  <si>
    <t>Remove Network Information Service (NIS) Server. One method to achieve the recommended state is to execute the following command(s):
# apt purge nis</t>
  </si>
  <si>
    <t>To close this finding, please provide a screenshot showing the Network Information Service (NIS) Server is not installed with the agency's CAP.</t>
  </si>
  <si>
    <t>DEB11-79</t>
  </si>
  <si>
    <t>Configure the Mail Transfer Agent to local-only mode</t>
  </si>
  <si>
    <t>Run the following command to verify that the MTA is not listening on any non-loopback address (`127.0.0.1` or`::1`). 
# ss -lntu | grep -E ':25\s' | grep -E -v '\s(127.0.0.1|::1):25\s'
Nothing should be returned</t>
  </si>
  <si>
    <t>Mail transfer agent is set to Local-Only Mode.</t>
  </si>
  <si>
    <t>Mail transfer agent is not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</si>
  <si>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**Note:**
- This recommendation is designed around the postfix mail server.
- Depending on your environment you may have an alternative MTA installed such as exim4. If this is the case consult the documentation for your installed MTA to configure the recommended state.</t>
  </si>
  <si>
    <t>Edit /etc/postfix/main.cf and add the following line to the RECEIVING MAIL section. If the line already exists, change it to look like the line below:
inet_interfaces = loopback-only
Run the following command to restart postfix:
# systemctl restart postfix</t>
  </si>
  <si>
    <t>Configure the Mail Transfer Agent to local-only mode. One method to achieve the recommended state is to execute the following command(s):
Edit /etc/postfix/main.cf and add the following line to the RECEIVING MAIL section. If the line already exists, change it to look like the line below:
inet_interfaces = loopback-only
Run the following command to restart postfix:
# systemctl restart postfix</t>
  </si>
  <si>
    <t>DEB11-80</t>
  </si>
  <si>
    <t>Ensure rsync service is either not installed or masked</t>
  </si>
  <si>
    <t>The package rsync service is not installed or the rsyncd service is masked.</t>
  </si>
  <si>
    <t>The package rsync service is installed or the rsyncd service is not masked.</t>
  </si>
  <si>
    <t>The `rsync` service presents a security risk as it uses unencrypted protocols for communication. The rsync package should be removed to reduce the attack area of the system.</t>
  </si>
  <si>
    <t>Run the following command to remove rsync:
# apt purge rsync
OR Run the following commands to stop and mask rsync:
# systemctl stop rsync
# systemctl mask rsync</t>
  </si>
  <si>
    <t>Ensure rsync service is either not installed or masked. One method to achieve the recommended state is to execute the following command(s):
# apt purge rsync
OR Run the following commands to stop and mask rsync:
# systemctl stop rsync
# systemctl mask rsync</t>
  </si>
  <si>
    <t>To close this finding, please provide a screenshot showing the package rsync service is not installed or the rsyncd service is masked with the agency's CAP.</t>
  </si>
  <si>
    <t>DEB11-81</t>
  </si>
  <si>
    <t>Remove the NIS Client</t>
  </si>
  <si>
    <t>The package NIS Client is not installed.</t>
  </si>
  <si>
    <t>The package NIS Client is installed.</t>
  </si>
  <si>
    <t>Uninstall nis:
# apt purge nis</t>
  </si>
  <si>
    <t>Remove the NIS Client. One method to achieve the recommended state is to execute the following command(s):
# apt purge nis</t>
  </si>
  <si>
    <t>To close this finding, please provide a screenshot showing the package NIS Client is not installed with the agency's CAP.</t>
  </si>
  <si>
    <t>DEB11-82</t>
  </si>
  <si>
    <t>Remove rsh client</t>
  </si>
  <si>
    <t>The package  rsh is not installed.</t>
  </si>
  <si>
    <t>The package  rsh is installed.</t>
  </si>
  <si>
    <t>Uninstall rsh:
# apt purge rsh-client</t>
  </si>
  <si>
    <t>Remove rsh client. One method to achieve the recommended state is to execute the following command(s):
Uninstall rsh:
# apt purge rsh-client</t>
  </si>
  <si>
    <t>To close this finding, please provide a screenshot showing the package package rsh is not installed with the agency's CAP.</t>
  </si>
  <si>
    <t>DEB11-83</t>
  </si>
  <si>
    <t>Remove the talk client</t>
  </si>
  <si>
    <t>The package  talk client is not installed.</t>
  </si>
  <si>
    <t>The package  client is installed.</t>
  </si>
  <si>
    <t>Uninstall talk:
# apt purge talk</t>
  </si>
  <si>
    <t>Remove the talk client. One method to achieve the recommended state is to execute the following command(s):
Uninstall talk:
# apt purge talk</t>
  </si>
  <si>
    <t>To close this finding, please provide a screenshot showing the package package talk client is not installed with the agency's CAP.</t>
  </si>
  <si>
    <t>DEB11-84</t>
  </si>
  <si>
    <t>Remove telnet client</t>
  </si>
  <si>
    <t>The package  telnet client is not installed.</t>
  </si>
  <si>
    <t>The package  telnet client is installed.</t>
  </si>
  <si>
    <t>Uninstall telnet:
# apt purge telnet</t>
  </si>
  <si>
    <t>Remove telnet client. One method to achieve the recommended state is to execute the following command(s):
Uninstall telnet:
# apt purge telnet</t>
  </si>
  <si>
    <t>To close this finding, please provide a screenshot showing the package package telnet client is not installed with the agency's CAP.</t>
  </si>
  <si>
    <t>DEB11-85</t>
  </si>
  <si>
    <t>Remove the Lightweight Directory Access Protocol (LDAP) client</t>
  </si>
  <si>
    <t>The package  Lightweight Directory Access Protocol (LDAP) client is not installed.</t>
  </si>
  <si>
    <t>The package  Lightweight Directory Access Protocol (LDAP) client is installed.</t>
  </si>
  <si>
    <t>Uninstall ldap-utils:
# apt purge ldap-utils</t>
  </si>
  <si>
    <t>Remove the Lightweight Directory Access Protocol (LDAP) client. One method to achieve the recommended state is to execute the following command(s):
Uninstall ldap-utils:
# apt purge ldap-utils</t>
  </si>
  <si>
    <t>To close this finding, please provide a screenshot showing the package package Lightweight Directory Access Protocol (LDAP) client is not installed with the agency's CAP.</t>
  </si>
  <si>
    <t>DEB11-86</t>
  </si>
  <si>
    <t>Remove the RPC</t>
  </si>
  <si>
    <t>Remote Procedure Call (RPC) is a method for creating low level client server applications across different system architectures. It requires an RPC compliant client listening on a network port. The supporting package is rpcbind."</t>
  </si>
  <si>
    <t>The package  RPC is not installed.</t>
  </si>
  <si>
    <t>The package  RPC is installed.</t>
  </si>
  <si>
    <t>2.3.6</t>
  </si>
  <si>
    <t>If RPC is not required, it is recommended that this services be removed to reduce the remote attack surface.</t>
  </si>
  <si>
    <t>Run the following command to remove rpcbind:
# apt purge rpcbind</t>
  </si>
  <si>
    <t>Remove the RPC. One method to achieve the recommended state is to execute the following command(s):
Run the following command to remove rpcbind:
# apt purge rpcbind</t>
  </si>
  <si>
    <t>To close this finding, please provide a screenshot showing the package package RPC is not installed with the agency's CAP.</t>
  </si>
  <si>
    <t>DEB11-87</t>
  </si>
  <si>
    <t>Ensure system is checked to determine if IPv6 is enabled</t>
  </si>
  <si>
    <t>Internet Protocol Version 6 (IPv6) is the most recent version of Internet Protocol (IP). It's designed to supply IP addressing and additional security to support the predicted growth of connected devices. IPv6 is based on 128-bit addressing and can support 340 undecillion, which is 340 trillion3 addresses.
Features of IPv6
- Hierarchical addressing and routing infrastructure
- Stateful and Stateless configuration
- Support for quality of service (QoS)
- An ideal protocol for neighboring node interaction</t>
  </si>
  <si>
    <t>Run the following script to verify IPv6 status on the system:
#!/usr/bin/env bash
{
output=""
grubfile=$(find /boot -type f \( -name 'grubenv' -o -name 'grub.conf' -o -name 'grub.cfg' \) -exec grep -Pl -- '^\h*(kernelopts=|linux|kernel)' {} \;)
searchloc="/run/sysctl.d/*.conf /etc/sysctl.d/*.conf /usr/local/lib/sysctl.d/*.conf /usr/lib/sysctl.d/*.conf /lib/sysctl.d/*.conf /etc/sysctl.conf"
if [ -s "$grubfile" ]; then
! grep -P -- "^\h*(kernelopts=|linux|kernel)" "$grubfile" | grep -vq -- ipv6.disable=1 &amp;&amp; output="IPv6 Disabled in \"$grubfile\""
fi
if grep -Pqs -- "^\h*net\.ipv6\.conf\.all\.disable_ipv6\h*=\h*1\h*(#.*)?$" $searchloc &amp;&amp; \
grep -Pqs -- "^\h*net\.ipv6\.conf\.default\.disable_ipv6\h*=\h*1\h*(#.*)?$" $searchloc &amp;&amp; \
sysctl net.ipv6.conf.all.disable_ipv6 | grep -Pqs -- "^\h*net\.ipv6\.conf\.all\.disable_ipv6\h*=\h*1\h*(#.*)?$" &amp;&amp; \
sysctl net.ipv6.conf.default.disable_ipv6 | grep -Pqs -- "^\h*net\.ipv6\.conf\.default\.disable_ipv6\h*=\h*1\h*(#.*)?$"; then
[ -n "$output" ] &amp;&amp; output="$output, and in sysctl config" || output="ipv6 disabled in sysctl config"
fi
[ -n "$output" ] &amp;&amp; echo -e "\n$output\n" || echo -e "\nIPv6 is enabled on the system\n"
}</t>
  </si>
  <si>
    <t>The system is checked to determine if IPv6 is enabled.</t>
  </si>
  <si>
    <t>The system is checked to determine if IPv6 is not enabled.</t>
  </si>
  <si>
    <t>IETF RFC 4038 recommends that applications are built with an assumption of dual stack. It is recommended that IPv6 be enabled and configured in accordance with Benchmark recommendations.
If dual stack and IPv6 are not used in your environment, IPv6 may be disabled to reduce the attack surface of the system, and recommendations pertaining to IPv6 can be skipped.</t>
  </si>
  <si>
    <t>It is recommended that IPv6 be enabled and configured in accordance with Benchmark recommendations. **If** IPv6 is to be disabled, use **one** of the two following methods to disable IPv6 on the system:
To disable IPv6 through the GRUB2 config, run the following command to add ipv6.disable=1 to the GRUB_CMDLINE_LINUX parameters:
Edit /etc/default/grub and add ipv6.disable=1 to the GRUB_CMDLINE_LINUX parameters:
Example:
GRUB_CMDLINE_LINUX="ipv6.disable=1"
Run the following command to update the grub2 configuration:
# update-grub
OR To disable IPv6 through sysctl settings, set the following parameters in /etc/sysctl.conf or a /etc/sysctl.d/* file:
Example:
# printf "
net.ipv6.conf.all.disable_ipv6 = 1
net.ipv6.conf.default.disable_ipv6 = 1
" &gt;&gt; /etc/sysctl.d/60-disable_ipv6.conf
Run the following command to set the active kernel parameters:
# {
sysctl -w net.ipv6.conf.all.disable_ipv6=1
sysctl -w net.ipv6.conf.default.disable_ipv6=1
sysctl -w net.ipv6.route.flush=1
}</t>
  </si>
  <si>
    <t>Ensure system is checked to determine if IPv6 is enabled. 
It is recommended that IPv6 be enabled and configured in accordance with Benchmark recommendations. **If** IPv6 is to be disabled, use **one** of the two following methods to disable IPv6 on the system:
To disable IPv6 through the GRUB2 config, run the following command to add ipv6.disable=1 to the GRUB_CMDLINE_LINUX parameters:
Edit /etc/default/grub and add ipv6.disable=1 to the GRUB_CMDLINE_LINUX parameters:
Example:
GRUB_CMDLINE_LINUX="ipv6.disable=1"
Run the following command to update the grub2 configuration:
# update-grub
OR To disable IPv6 through sysctl settings, set the following parameters in /etc/sysctl.conf or a /etc/sysctl.d/* file:
Example:
# printf "
net.ipv6.conf.all.disable_ipv6 = 1
net.ipv6.conf.default.disable_ipv6 = 1
" &gt;&gt; /etc/sysctl.d/60-disable_ipv6.conf
Run the following command to set the active kernel parameters:
# {
sysctl -w net.ipv6.conf.all.disable_ipv6=1
sysctl -w net.ipv6.conf.default.disable_ipv6=1
sysctl -w net.ipv6.route.flush=1
}</t>
  </si>
  <si>
    <t>To close this finding, please provide a screenshot showing the system is checked to determine if IPv6 is enabled with the agency's CAP.</t>
  </si>
  <si>
    <t>DEB11-88</t>
  </si>
  <si>
    <t xml:space="preserve">Disable Wireless Interfaces </t>
  </si>
  <si>
    <t>Run the following script to verify no wireless interfaces are active on the system:
#!/bin/bash
if command -v nmcli &gt;/dev/null 2&gt;&amp;1 ; then
if nmcli radio all | grep -Eq '\s*\S+\s+disabled\s+\S+\s+disabled\b'; then
echo "Wireless is not enabled"
else 
nmcli radio all 
fi
elif [ -n "$(find /sys/class/net/*/ -type d -name wireless)" ]; then
t=0
mname=$(for driverdir in $(find /sys/class/net/*/ -type d -name wireless | xargs -0 dirname); do basename "$(readlink -f "$driverdir"/device/driver/module)";done | sort -u)
for dm in $mname; do
if grep -Eq "^\s*install\s+$dm\s+/bin/(true|false)" /etc/modprobe.d/*.conf; then
/bin/true
else
echo "$dm is not disabled"
t=1
fi
done
[ "$t" -eq 0 ] &amp;&amp; echo "Wireless is not enabled"
else
echo "Wireless is not enabled"
fi
Output should be:
Wireless is not enabled</t>
  </si>
  <si>
    <t xml:space="preserve">The Wireless interfaces are disabled. </t>
  </si>
  <si>
    <t xml:space="preserve">The Wireless interfaces are not disabled. </t>
  </si>
  <si>
    <t>Run the following script to disable any wireless interfaces:
#!/bin/bash
if command -v nmcli &gt;/dev/null 2&gt;&amp;1 ;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</si>
  <si>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Disable Wireless Interfaces. One method to achieve the recommended state is to execute the following command(s):
Run the following script to disable any wireless interfaces:
#!/bin/bash
if command -v nmcli &gt;/dev/null 2&gt;&amp;1 ;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</si>
  <si>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To close this finding, please provide a screenshot showing wireless interfaces are disabled with the agency's CAP.</t>
  </si>
  <si>
    <t>DEB11-89</t>
  </si>
  <si>
    <t xml:space="preserve">Disable Packet Redirect Sending </t>
  </si>
  <si>
    <t>Run the following script to verify:
net.ipv4.conf.all.send_redirects = 0`
net.ipv4.conf.default.send_redirects = 0`
#!/usr/bin/env bash
{
l_output="" l_output2=""
l_parlist="net.ipv4.conf.all.send_redirects=0 net.ipv4.conf.default.send_redirects=0"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</si>
  <si>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redirect sending is disabled.</t>
  </si>
  <si>
    <t>The packet redirect sending is not disabled.</t>
  </si>
  <si>
    <t>Run the following script to set:
net.ipv4.conf.all.send_redirects = 0
net.ipv4.conf.default.send_redirects = 0
#!/usr/bin/env bash
{
l_output="" l_output2=""
l_parlist="net.ipv4.conf.all.send_redirects=0 net.ipv4.conf.default.send_redirects=0"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</si>
  <si>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Disable Packet Redirect Sending. One method to achieve the recommended state is to execute the following command(s):
Run the following script to set:
net.ipv4.conf.all.send_redirects = 0
net.ipv4.conf.default.send_redirects = 0
#!/usr/bin/env bash
{
l_output="" l_output2=""
l_parlist="net.ipv4.conf.all.send_redirects=0 net.ipv4.conf.default.send_redirects=0"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</si>
  <si>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redirect sending is disabled with the agency's CAP.</t>
  </si>
  <si>
    <t>DEB11-90</t>
  </si>
  <si>
    <t xml:space="preserve">Disable IP Forwarding </t>
  </si>
  <si>
    <t>Run the following script to verify:
net.ipv4.ip_forward = 0`
net.ipv6.conf.all.forwarding = 0`
#!/usr/bin/env bash
{
l_output="" l_output2=""
l_parlist="net.ipv4.ip_forward=0 net.ipv6.conf.all.forwarding=0"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</si>
  <si>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IP forwarding is disabled.</t>
  </si>
  <si>
    <t>IP forwarding is not disabled.</t>
  </si>
  <si>
    <t>Setting:
- `net.ipv4.ip_forward = 0`
- `net.ipv6.conf.all.forwarding = 0`
Ensures that a system with multiple interfaces (for example, a hard proxy), will never be able to forward packets, and therefore, never serve as a router.</t>
  </si>
  <si>
    <t>Run the following script to set:
net.ipv4.ip_forward = 0
net.ipv6.conf.all.forwarding = 0
#!/usr/bin/env bash
{
l_output="" l_output2=""
l_parlist="net.ipv4.ip_forward=0 net.ipv6.conf.all.forwarding=0"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</si>
  <si>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Disable IP Forwarding. One method to achieve the recommended state is to execute the following command(s):
Run the following script to set:
net.ipv4.ip_forward = 0
net.ipv6.conf.all.forwarding = 0
#!/usr/bin/env bash
{
l_output="" l_output2=""
l_parlist="net.ipv4.ip_forward=0 net.ipv6.conf.all.forwarding=0"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</si>
  <si>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To close this finding, please provide a screenshot showing IP forwarding is disabled with the agency's CAP.</t>
  </si>
  <si>
    <t>DEB11-91</t>
  </si>
  <si>
    <t>Ensure source routed packets are not accepted</t>
  </si>
  <si>
    <t>Run the following script to verify:
net.ipv4.conf.all.accept_source_route = 0`
net.ipv4.conf.default.accept_source_route = 0`
net.ipv6.conf.all.accept_source_route = 0`
net.ipv6.conf.default.accept_source_route = 0`
#!/usr/bin/env bash
{ 
l_output="" l_output2=""
l_parlist="net.ipv4.conf.all.accept_source_route=0 net.ipv4.conf.default.accept_source_route=0 net.ipv6.conf.all.accept_source_route=0 net.ipv6.conf.default.accept_source_route=0"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</si>
  <si>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The Source routed packets are not accepted.</t>
  </si>
  <si>
    <t>The Source routed packets are accepted.</t>
  </si>
  <si>
    <t>Setting:
- `net.ipv4.conf.all.accept_source_route = 0`
- `net.ipv4.conf.default.accept_source_route = 0`
- `net.ipv6.conf.all.accept_source_route = 0`
- `net.ipv6.conf.default.accept_source_route =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</si>
  <si>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Run the following script to set:
net.ipv4.conf.all.accept_source_route = 0
net.ipv4.conf.default.accept_source_route = 0
net.ipv6.conf.all.accept_source_route = 0
net.ipv6.conf.default.accept_source_route = 0
#!/usr/bin/env bash
{
l_output="" l_output2=""
l_parlist="net.ipv4.conf.all.accept_source_route=0 net.ipv4.conf.default.accept_source_route=0 net.ipv6.conf.all.accept_source_route=0 net.ipv6.conf.default.accept_source_route=0"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</si>
  <si>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Ensure source routed packets are not accepted. One method to achieve the recommended state is to execute the following command(s):
Run the following script to set:
net.ipv4.conf.all.accept_source_route = 0
net.ipv4.conf.default.accept_source_route = 0
net.ipv6.conf.all.accept_source_route = 0
net.ipv6.conf.default.accept_source_route = 0
#!/usr/bin/env bash
{
l_output="" l_output2=""
l_parlist="net.ipv4.conf.all.accept_source_route=0 net.ipv4.conf.default.accept_source_route=0 net.ipv6.conf.all.accept_source_route=0 net.ipv6.conf.default.accept_source_route=0"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</si>
  <si>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To close this finding, please provide a screenshot showing the source routed packets are not accepted with the agency's CAP.</t>
  </si>
  <si>
    <t>DEB11-92</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</si>
  <si>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</si>
  <si>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t>
  </si>
  <si>
    <t>Run the following script to verify:
net.ipv4.conf.all.accept_redirects = 0`
net.ipv4.conf.default.accept_redirects = 0`
net.ipv6.conf.all.accept_redirects = 0`
net.ipv6.conf.default.accept_redirects = 0`
#!/usr/bin/env bash
{
l_output="" l_output2=""
l_parlist="net.ipv4.conf.all.accept_redirects=0 net.ipv4.conf.default.accept_redirects=0 net.ipv6.conf.all.accept_redirects=0 net.ipv6.conf.default.accept_redirects=0"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</si>
  <si>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The ICMP redirects are not accepted.</t>
  </si>
  <si>
    <t>The ICMP redirects are accepted.</t>
  </si>
  <si>
    <t>Attackers could use bogus ICMP redirect messages to maliciously alter the system routing tables and get them to send packets to incorrect networks and allow your system packets to be captured.
By setting:
- `net.ipv4.conf.all.accept_redirects = 0`
- `net.ipv4.conf.default.accept_redirects = 0`
- `net.ipv6.conf.all.accept_redirects = 0`
- `net.ipv6.conf.default.accept_redirects = 0`
The system will not accept any ICMP redirect messages, and therefore, won't allow outsiders to update the system's routing tables.</t>
  </si>
  <si>
    <t>Run the following script to set:
net.ipv4.conf.all.accept_redirects = 0
net.ipv4.conf.default.accept_redirects = 0
net.ipv6.conf.all.accept_redirects = 0
net.ipv6.conf.default.accept_redirects = 0
#!/usr/bin/env bash
{
l_output="" l_output2=""
 l_parlist="net.ipv4.conf.all.accept_redirects=0 net.ipv4.conf.default.accept_redirects=0 net.ipv6.conf.all.accept_redirects=0 net.ipv6.conf.default.accept_redirects=0"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</si>
  <si>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Ensure ICMP redirects are not accepted. One method to achieve the recommended state is to execute the following command(s):
Run the following script to set:
net.ipv4.conf.all.accept_redirects = 0
net.ipv4.conf.default.accept_redirects = 0
net.ipv6.conf.all.accept_redirects = 0
net.ipv6.conf.default.accept_redirects = 0
#!/usr/bin/env bash
{
l_output="" l_output2=""
 l_parlist="net.ipv4.conf.all.accept_redirects=0 net.ipv4.conf.default.accept_redirects=0 net.ipv6.conf.all.accept_redirects=0 net.ipv6.conf.default.accept_redirects=0"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</si>
  <si>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DEB11-93</t>
  </si>
  <si>
    <t>Ensure secure ICMP redirects are not accepted</t>
  </si>
  <si>
    <t>Run the following script to verify:
net.ipv4.conf.default.secure_redirects = 0`
net.ipv4.conf.all.secure_redirects = 0`
#!/usr/bin/env bash
{
l_output="" l_output2=""
l_parlist="net.ipv4.conf.default.secure_redirects=0 net.ipv4.conf.all.secure_redirects=0"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</si>
  <si>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Secure ICMP redirects are not accepted.</t>
  </si>
  <si>
    <t>The Secure ICMP redirects are accepted.</t>
  </si>
  <si>
    <t>It is still possible for even known gateways to be compromised. 
Setting:
- `net.ipv4.conf.default.secure_redirects = 0`
- `net.ipv4.conf.all.secure_redirects = 0`
protects the system from routing table updates by possibly compromised known gateways.</t>
  </si>
  <si>
    <t>Run the following script to set:
net.ipv4.conf.default.secure_redirects = 0 
net.ipv4.conf.all.secure_redirects = 0
#!/usr/bin/env bash
{
l_output="" l_output2=""
l_parlist="net.ipv4.conf.default.secure_redirects=0 net.ipv4.conf.all.secure_redirects=0"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</si>
  <si>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Ensure secure ICMP redirects are not accepted. One method to achieve the recommended state is to execute the following command(s):
Run the following script to set:
net.ipv4.conf.default.secure_redirects = 0 
net.ipv4.conf.all.secure_redirects = 0
#!/usr/bin/env bash
{
l_output="" l_output2=""
l_parlist="net.ipv4.conf.default.secure_redirects=0 net.ipv4.conf.all.secure_redirects=0"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</si>
  <si>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the secure ICMP redirects are not accepted with the agency's CAP.</t>
  </si>
  <si>
    <t>DEB11-94</t>
  </si>
  <si>
    <t>Set Suspicious Packets to Logged</t>
  </si>
  <si>
    <t>Run the following script to verify:
net.ipv4.conf.all.log_martians = 1`
net.ipv4.conf.default.log_martians = 1`
#!/usr/bin/env bash
{
l_output="" l_output2=""
l_parlist="net.ipv4.conf.all.log_martians=1 net.ipv4.conf.default.log_martians=1"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</si>
  <si>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Suspicious packets are logged.</t>
  </si>
  <si>
    <t>The Suspicious packets are not logged.</t>
  </si>
  <si>
    <t>Enabling this feature and logging these packets by setting:
- `net.ipv4.conf.all.log_martians = 1`
- `net.ipv4.conf.default.log_martians = 1`
allows an administrator to investigate the possibility that an attacker is sending spoofed packets to their system.</t>
  </si>
  <si>
    <t>Run the following script to set:
net.ipv4.conf.all.log_martians = 1
net.ipv4.conf.default.log_martians = 1
#!/usr/bin/env bash
{
l_output="" l_output2=""
l_parlist="net.ipv4.conf.all.log_martians=1 net.ipv4.conf.default.log_martians=1"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</si>
  <si>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Set Suspicious Packets to Logged. One method to achieve the recommended state is to execute the following command(s):
Run the following script to set:
net.ipv4.conf.all.log_martians = 1
net.ipv4.conf.default.log_martians = 1
#!/usr/bin/env bash
{
l_output="" l_output2=""
l_parlist="net.ipv4.conf.all.log_martians=1 net.ipv4.conf.default.log_martians=1"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</si>
  <si>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DEB11-95</t>
  </si>
  <si>
    <t>SC-8</t>
  </si>
  <si>
    <t xml:space="preserve">Transmission Confidentiality and Integrity </t>
  </si>
  <si>
    <t>Ensure broadcast ICMP requests are ignored</t>
  </si>
  <si>
    <t>Setting `net.ipv4.icmp_echo_ignore_broadcasts = 1` will cause the system to ignore all ICMP echo and timestamp requests to broadcast and multicast addresses.</t>
  </si>
  <si>
    <t>Run the following script to verify `net.ipv4.icmp_echo_ignore_broadcasts = 1`:
#!/usr/bin/env bash
{
l_output="" l_output2=""
l_parlist="net.ipv4.icmp_echo_ignore_broadcasts=1"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</si>
  <si>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Broadcast ICMP requests are ignored.</t>
  </si>
  <si>
    <t>The Broadcast ICMP requests are not ignored.</t>
  </si>
  <si>
    <t>HSC36</t>
  </si>
  <si>
    <t>HSC36:  System is configured to accept unwanted network connections</t>
  </si>
  <si>
    <t>Run the following script to set net.ipv4.icmp_echo_ignore_broadcasts = 1:
#!/usr/bin/env bash
{
l_output="" l_output2=""
l_parlist="net.ipv4.icmp_echo_ignore_broadcasts=1"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</si>
  <si>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Ensure broadcast ICMP requests are ignored. One method to achieve the recommended state is to execute the following command(s):
Run the following script to set net.ipv4.icmp_echo_ignore_broadcasts = 1:
#!/usr/bin/env bash
{
l_output="" l_output2=""
l_parlist="net.ipv4.icmp_echo_ignore_broadcasts=1"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</si>
  <si>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Broadcast ICMP requests are ignored with the agency's CAP.</t>
  </si>
  <si>
    <t>DEB11-96</t>
  </si>
  <si>
    <t>Ensure bogus ICMP responses are ignored</t>
  </si>
  <si>
    <t>Setting `icmp_ignore_bogus_error_responses = 1` prevents the kernel from logging bogus responses (RFC-1122 non-compliant) from broadcast reframes, keeping file systems from filling up with useless log messages.</t>
  </si>
  <si>
    <t xml:space="preserve">Run the following script to verify `icmp_ignore_bogus_error_responses = 1`:
#!/usr/bin/env bash
{
l_output="" l_output2=""
l_parlist="net.ipv4.icmp_ignore_bogus_error_responses=1"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
</t>
  </si>
  <si>
    <t>The Bogus ICMP responses are ignored.</t>
  </si>
  <si>
    <t>The Bogus ICMP responses are not ignored.</t>
  </si>
  <si>
    <t>Run the following script to set icmp_ignore_bogus_error_responses = 1:
#!/usr/bin/env bash
{
l_output="" l_output2=""
l_parlist="net.ipv4.icmp_ignore_bogus_error_responses=1"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</si>
  <si>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Ensure bogus ICMP responses are ignored. One method to achieve the recommended state is to execute the following command(s):
Run the following script to set icmp_ignore_bogus_error_responses = 1:
#!/usr/bin/env bash
{
l_output="" l_output2=""
l_parlist="net.ipv4.icmp_ignore_bogus_error_responses=1"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</si>
  <si>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Bogus ICMP responses are ignored with the agency's CAP.</t>
  </si>
  <si>
    <t>DEB11-97</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</si>
  <si>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</si>
  <si>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</si>
  <si>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script to verify:
net.ipv4.conf.all.rp_filter = 1`
net.ipv4.conf.default.rp_filter = 1`
#!/usr/bin/env bash
{
l_output="" l_output2=""
l_parlist="net.ipv4.conf.all.rp_filter=1 net.ipv4.conf.default.rp_filter=1"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</si>
  <si>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Reverse Path Filtering is enabled.</t>
  </si>
  <si>
    <t>The Reverse Path Filtering is not enabled.</t>
  </si>
  <si>
    <t>Setting:
- `net.ipv4.conf.all.rp_filter = 1`
- `net.ipv4.conf.default.rp_filter = 1`
is a good way to deter attackers from sending your system bogus packets that cannot be responded to. One instance where this feature breaks down is if asymmetrical routing is employed. This would occur when using dynamic routing protocols (bgp, ospf, etc) on your system.</t>
  </si>
  <si>
    <t>Run the following script to set:
net.ipv4.conf.all.rp_filter = 1
net.ipv4.conf.default.rp_filter = 1
#!/usr/bin/env bash
{
l_output="" l_output2=""
l_parlist="net.ipv4.conf.all.rp_filter=1 net.ipv4.conf.default.rp_filter=1"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</si>
  <si>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Enable Reverse Path Filtering. One method to achieve the recommended state is to execute the following command(s):
Run the following script to set:
net.ipv4.conf.all.rp_filter = 1
net.ipv4.conf.default.rp_filter = 1
#!/usr/bin/env bash
{
l_output="" l_output2=""
l_parlist="net.ipv4.conf.all.rp_filter=1 net.ipv4.conf.default.rp_filter=1"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</si>
  <si>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reverse path filtering is enabled with the agency's CAP.</t>
  </si>
  <si>
    <t>DEB11-98</t>
  </si>
  <si>
    <t>Enable TCP SYN Cookies</t>
  </si>
  <si>
    <t>Run the following script to verify `net.ipv4.tcp_syncookies = 1`:
#!/usr/bin/env bash
{
l_output="" l_output2=""
l_parlist="net.ipv4.tcp_syncookies=1"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</si>
  <si>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TCP SYN Cookies is enabled.</t>
  </si>
  <si>
    <t>The TCP SYN Cookies is not enabled.</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</si>
  <si>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Setting `net.ipv4.tcp_syncookies = 1` enables SYN cookies, allowing the system to keep accepting valid connections, even if under a denial of service attack.</t>
  </si>
  <si>
    <t>Run the following script to set net.ipv4.tcp_syncookies = 1:
#!/usr/bin/env bash
{
l_output="" l_output2=""
l_parlist="net.ipv4.tcp_syncookies=1"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</si>
  <si>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Enable TCP SYN Cookies. One method to achieve the recommended state is to execute the following command(s):
Run the following script to set net.ipv4.tcp_syncookies = 1:
#!/usr/bin/env bash
{
l_output="" l_output2=""
l_parlist="net.ipv4.tcp_syncookies=1"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</si>
  <si>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the TCP SYN Cookies is enabled with the agency's CAP.</t>
  </si>
  <si>
    <t>DEB11-99</t>
  </si>
  <si>
    <t>Set IPv6 Router Advertisements to not accepted</t>
  </si>
  <si>
    <t>Run the following script to verify:
net.ipv6.conf.all.accept_ra = 0`
net.ipv6.conf.default.accept_ra = 0`
#!/usr/bin/env bash
{
l_output="" l_output2=""
l_parlist="net.ipv6.conf.all.accept_ra=0 net.ipv6.conf.default.accept_ra=0"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</si>
  <si>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IPv6 router advertisements are not accepted.</t>
  </si>
  <si>
    <t>IPv6 router advertisements are accepted.</t>
  </si>
  <si>
    <t>It is recommended that systems do not accept router advertisements as they could be tricked into routing traffic to compromised machines. Setting hard routes within the system (usually a single default route to a trusted router) protects the system from bad routes.
Setting:
- `net.ipv6.conf.all.accept_ra = 0`
- `net.ipv6.conf.default.accept_ra = 0`
disables the system's ability to accept IPv6 router advertisements.</t>
  </si>
  <si>
    <t>Run the following script to set:
net.ipv6.conf.all.accept_ra = 0
net.ipv6.conf.default.accept_ra = 0
#!/usr/bin/env bash
{
l_output="" l_output2=""
l_parlist="net.ipv6.conf.all.accept_ra=0 net.ipv6.conf.default.accept_ra=0"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</si>
  <si>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Set IPv6 Router Advertisements to not accepted. One method to achieve the recommended state is to execute the following command(s):
Run the following script to set:
net.ipv6.conf.all.accept_ra = 0
net.ipv6.conf.default.accept_ra = 0
#!/usr/bin/env bash
{
l_output="" l_output2=""
l_parlist="net.ipv6.conf.all.accept_ra=0 net.ipv6.conf.default.accept_ra=0"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t>
  </si>
  <si>
    <t>To close this finding, please provide a screenshot showing the IPv6 router advertisements are not accepted with the agency's CAP.</t>
  </si>
  <si>
    <t>DEB11-100</t>
  </si>
  <si>
    <t xml:space="preserve">Install ufw </t>
  </si>
  <si>
    <t>The Uncomplicated Firewall (ufw) is a frontend for iptables and is particularly well-suited for host-based firewalls. ufw provides a framework for managing netfilter, as well as a command-line interface for manipulating the firewall</t>
  </si>
  <si>
    <t>The ufw is installed.</t>
  </si>
  <si>
    <t>The ufw is not installed.</t>
  </si>
  <si>
    <t>A firewall utility is required to configure the Linux kernel's netfilter framework via the iptables or nftables back-end.
The Linux kernel's netfilter framework host-based firewall can protect against threats originating from within a corporate network to include malicious mobile code and poorly configured software on a host.
**Note:** Only one firewall utility should be installed and configured. `UFW` is dependent on the iptables package</t>
  </si>
  <si>
    <t>Run the following command to install Uncomplicated Firewall (UFW):
apt install ufw</t>
  </si>
  <si>
    <t>Install ufw. One method to achieve the recommended state is to execute the following command(s):
Run the following command to install Uncomplicated Firewall (UFW):
apt install ufw</t>
  </si>
  <si>
    <t>To close this finding, please provide a screenshot showing the ufw is installed with the agency's CAP.</t>
  </si>
  <si>
    <t>DEB11-101</t>
  </si>
  <si>
    <t>Ensure iptables-persistent is not installed with ufw</t>
  </si>
  <si>
    <t>The `iptables-persistent` is a boot-time loader for netfilter rules, iptables plugin</t>
  </si>
  <si>
    <t>Run the following command to verify that the `iptables-persistent` package is not installed:
dpkg-query -s iptables-persistent
package 'iptables-persistent' is not installed and no information is available</t>
  </si>
  <si>
    <t>The iptables-persistent is not installed with ufw.</t>
  </si>
  <si>
    <t>The iptables-persistent is installed with ufw.</t>
  </si>
  <si>
    <t>Running both `ufw` and the services included in the iptables-persistent package may lead to conflict</t>
  </si>
  <si>
    <t>Run the following command to remove the iptables-persistent package:
# apt purge iptables-persistent</t>
  </si>
  <si>
    <t>Ensure iptables-persistent is not installed with ufw. One method to achieve the recommended state is to execute the following command(s):
Run the following command to remove the iptables-persistent package:
# apt purge iptables-persistent</t>
  </si>
  <si>
    <t>To close this finding, please provide a screenshot showing the iptables-persistent is not installed with ufw with the agency's CAP.</t>
  </si>
  <si>
    <t>DEB11-102</t>
  </si>
  <si>
    <t>UncomplicatedFirewall (ufw) is a frontend for iptables. ufw provides a framework for managing netfilter, as well as a command-line and available graphical user interface for manipulating the firewall.
_Notes:_
- _When running ufw enable or starting ufw via its initscript, ufw will flush its chains. This is required so ufw can maintain a consistent state, but it may drop existing connections (eg ssh). ufw does support adding rules before enabling the firewall._
- _Run the following command before running `ufw enable`._
# ufw allow proto tcp from any to any port 22
- _The rules will still be flushed, but the ssh port will be open after enabling the firewall. Please note that once ufw is 'enabled', ufw will not flush the chains when adding or removing rules (but will when modifying a rule or changing the default policy)_
- _By default, ufw will prompt when enabling the firewall while running under ssh. This can be disabled by using `ufw --force enable`_</t>
  </si>
  <si>
    <t>Run the following command to verify that the `ufw` daemon is enabled:
# systemctl is-enabled ufw.service
enabled
Run the following command to verify that the `ufw` daemon is active:
# systemctl is-active ufw
active
Run the following command to verify ufw is active
# ufw status
Status: active</t>
  </si>
  <si>
    <t>The ufw service is enabled.</t>
  </si>
  <si>
    <t>The ufw service is not enabled.</t>
  </si>
  <si>
    <t>Run the following command to unmask the ufw daemon:
# systemctl unmask ufw.service
Run the following command to enable and start the ufw daemon:
# systemctl --now enable ufw.service
active
Run the following command to enable ufw:
# ufw enable</t>
  </si>
  <si>
    <t>Enable ufw service. One method to achieve the recommended state is to execute the following command(s):
Run the following command to unmask the ufw daemon:
# systemctl unmask ufw.service
Run the following command to enable and start the ufw daemon:
# systemctl --now enable ufw.service
active
Run the following command to enable ufw:
# ufw enable</t>
  </si>
  <si>
    <t>To close this finding, please provide a screenshot showing the ufw service is enabled with the agency's CAP.</t>
  </si>
  <si>
    <t>DEB11-103</t>
  </si>
  <si>
    <t>Configure the ufw loopback traffic</t>
  </si>
  <si>
    <t>Run the following commands and verify output includes the listed rules in order:
# ufw status verbose
To Action From
-- ------ ----
Anywhere on lo ALLOW IN Anywhere 
Anywhere DENY IN 127.0.0.0/8 
Anywhere (v6) on lo ALLOW IN Anywhere (v6) 
Anywhere (v6) DENY IN ::1 
Anywhere ALLOW OUT Anywhere on lo 
Anywhere (v6) ALLOW OUT Anywhere (v6) on lo</t>
  </si>
  <si>
    <t>The ufw loopback traffic is configured.</t>
  </si>
  <si>
    <t>The ufw loopback traffic is not configured.</t>
  </si>
  <si>
    <t>Run the following commands to implement the loopback rules:
# ufw allow in on lo
# ufw allow out on lo
# ufw deny in from 127.0.0.0/8
# ufw deny in from ::1</t>
  </si>
  <si>
    <t>Configure the ufw loopback traffic. One method to achieve the recommended state is to execute the following command(s):
Run the following commands to implement the loopback rules:
# ufw allow in on lo
# ufw allow out on lo
# ufw deny in from 127.0.0.0/8
# ufw deny in from ::1</t>
  </si>
  <si>
    <t>To close this finding, please provide a screenshot showing the ufw loopback traffic is configured with the agency's CAP.</t>
  </si>
  <si>
    <t>DEB11-104</t>
  </si>
  <si>
    <t>Configure the ufw outbound connections</t>
  </si>
  <si>
    <t>Configure the firewall rules for new outbound connections.
_Notes:_
- _Changing firewall settings while connected over network can result in being locked out of the system._
- _Unlike iptables, when a new outbound rule is added, ufw automatically takes care of associated established connections, so no rules for the latter kind are required._</t>
  </si>
  <si>
    <t>Run the following command and verify all rules for new outbound connections match site policy:
# ufw status numbered</t>
  </si>
  <si>
    <t>The ufw outbound connections are configured.</t>
  </si>
  <si>
    <t>The ufw outbound connections are not configured.</t>
  </si>
  <si>
    <t>3.5.1.5</t>
  </si>
  <si>
    <t>Configure ufw in accordance with site policy. The following commands will implement a policy to allow all outbound connections on all interfaces:
# ufw allow out on all</t>
  </si>
  <si>
    <t>Configure the ufw outbound connections. One method to achieve the recommended state is to execute the following command(s):
Configure ufw in accordance with site policy. The following commands will implement a policy to allow all outbound connections on all interfaces:
# ufw allow out on all</t>
  </si>
  <si>
    <t>To close this finding, please provide a screenshot showing the ufw outbound connections are configured with the agency's CAP.</t>
  </si>
  <si>
    <t>DEB11-105</t>
  </si>
  <si>
    <t>Ensure ufw firewall rules exist for all open ports</t>
  </si>
  <si>
    <t>Any ports that have been opened on non-loopback addresses need firewall rules to govern traffic.
_Notes:_
- _Changing firewall settings while connected over network can result in being locked out of the system_
- _The remediation command opens up the port to traffic from all sources. Consult ufw documentation and set any restrictions in compliance with site policy_</t>
  </si>
  <si>
    <t>Run the following script to verify a firewall rule exists for all open ports:
#!/usr/bin/env bash
ufw_out="$(ufw status verbose)"
ss -tuln | awk '($5!~/%lo:/ &amp;&amp; $5!~/127.0.0.1:/ &amp;&amp; $5!~/::1/) {split($5, a, ":"); print a[2]}' | sort | uniq | while read -r lpn; do
! grep -Pq "^\h*$lpn\b" &lt;&lt;&lt; "$ufw_out" &amp;&amp; echo "- Port: \"$lpn\" is missing a firewall rule"
done
Nothing should be returned</t>
  </si>
  <si>
    <t>The ufw firewall rules exist for all open ports.</t>
  </si>
  <si>
    <t>The ufw firewall rules does not exist for all open ports.</t>
  </si>
  <si>
    <t>3.5.1.6</t>
  </si>
  <si>
    <t>For each port identified in the audit which does not have a firewall rule, add rule for accepting or denying inbound connections:
Example:
# ufw allow in &lt;port&gt;/&lt;tcp or udp protocol&gt;</t>
  </si>
  <si>
    <t>Ensure ufw firewall rules exist for all open ports. One method to achieve the recommended state is to execute the following command(s):
For each port identified in the audit which does not have a firewall rule, add rule for accepting or denying inbound connections:
Example:
# ufw allow in &lt;port&gt;/&lt;tcp or udp protocol&gt;</t>
  </si>
  <si>
    <t>To close this finding, please provide a screenshot showing the ufw firewall rules exist for all open ports with the agency's CAP.</t>
  </si>
  <si>
    <t>DEB11-106</t>
  </si>
  <si>
    <t>Set ufw default deny firewall policy</t>
  </si>
  <si>
    <t>A default deny policy on connections ensures that any unconfigured network usage will be rejected.
_Note: Any port or protocol without a explicit allow before the default deny will be blocked_</t>
  </si>
  <si>
    <t>Run the following command and verify that the default policy for **incoming** , **outgoing** , and **routed** directions is **deny** , **reject** , or **disabled**:
# ufw status verbose | grep Default:
Example output:
Default: deny (incoming), deny (outgoing), disabled (routed)</t>
  </si>
  <si>
    <t>The ufw default deny firewall policy is set.</t>
  </si>
  <si>
    <t>The ufw default deny firewall policy is not set.</t>
  </si>
  <si>
    <t>3.5.1.7</t>
  </si>
  <si>
    <t>Run the following commands to implement a default *deny* policy:
# ufw default deny incoming
# ufw default deny outgoing
# ufw default deny routed</t>
  </si>
  <si>
    <t>Set ufw default deny firewall policy. One method to achieve the recommended state is to execute the following command(s):
Run the following commands to implement a default *deny* policy:
# ufw default deny incoming
# ufw default deny outgoing
# ufw default deny routed</t>
  </si>
  <si>
    <t>To close this finding, please provide a screenshot showing the ufw default deny firewall policy is set with the agency's CAP.</t>
  </si>
  <si>
    <t>DEB11-107</t>
  </si>
  <si>
    <t>Install nftables</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</si>
  <si>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
_Notes:_
- _nftables is available in Linux kernel 3.13 and newer_
- _Only one firewall utility should be installed and configured_
- _Changing firewall settings while connected over the network can result in being locked out of the system_</t>
  </si>
  <si>
    <t>Run the following command to verify that `nftables` is installed:
# dpkg-query -s nftables | grep 'Status: install ok installed'
Status: install ok installed</t>
  </si>
  <si>
    <t>The Nftables is installed.</t>
  </si>
  <si>
    <t>The4 Nftables is not installed.</t>
  </si>
  <si>
    <t>nftables is a subsystem of the Linux kernel that can protect against threats originating from within a corporate network to include malicious mobile code and poorly configured software on a host.</t>
  </si>
  <si>
    <t>Run the following command to install nftables:
# apt install nftables</t>
  </si>
  <si>
    <t>Install nftables. One method to achieve the recommended state is to execute the following command(s): 
# apt install nftables</t>
  </si>
  <si>
    <t>DEB11-108</t>
  </si>
  <si>
    <t>Ensure ufw is uninstalled or disabled with nftables</t>
  </si>
  <si>
    <t>Uncomplicated Firewall (UFW) is a program for managing a netfilter firewall designed to be easy to use.</t>
  </si>
  <si>
    <t>Run the following commands to verify that `ufw` is _either_ not installed or inactive. _Only one of the following needs to pass._
Run the following command to verify that `ufw` is not installed:
# dpkg-query -s ufw | grep 'Status: install ok installed'
package 'ufw' is not installed and no information is available
Run the following command to verify ufw is disabled:
# ufw status
Status: inactive</t>
  </si>
  <si>
    <t>The ufw is uninstalled or disabled with nftables.</t>
  </si>
  <si>
    <t>The ufw is not uninstalled or is not  disabled with nftables.</t>
  </si>
  <si>
    <t>Running both the `nftables` service and `ufw` may lead to conflict and unexpected results.</t>
  </si>
  <si>
    <t>Run one of the following commands to either remove ufw or disable ufw
Run the following command to remove ufw:
# apt purge ufw
Run the following command to disable ufw:
# ufw disable</t>
  </si>
  <si>
    <t>Ensure ufw is uninstalled or disabled with nftables. One method to achieve the recommended state is to execute the following command(s):
Run the following command to remove ufw:
# apt purge ufw
Run the following command to disable ufw:
# ufw disable</t>
  </si>
  <si>
    <t>To close this finding, please provide a screenshot showing the ufw is uninstalled or disabled with nftables with the agency's CAP.</t>
  </si>
  <si>
    <t>DEB11-109</t>
  </si>
  <si>
    <t>Ensure iptables are flushed with nftables</t>
  </si>
  <si>
    <t>Run the following commands to ensure no iptables rules exist
For iptables:
# iptables -L
No rules should be returned
For ip6tables:
# ip6tables -L
No rules should be returned</t>
  </si>
  <si>
    <t>The iptables are flushed with nftables.</t>
  </si>
  <si>
    <t>The iptables are not flushed with nftables.</t>
  </si>
  <si>
    <t>Run the following commands to flush iptables:
For iptables:
# iptables -F
For ip6tables:
# ip6tables -F</t>
  </si>
  <si>
    <t>Ensure iptables are flushed with nftables. One method to achieve the recommended state is to execute the following command(s):
Run the following commands to flush iptables:
For iptables:
# iptables -F
For ip6tables:
# ip6tables -F</t>
  </si>
  <si>
    <t>To close this finding, please provide a screenshot showing the iptables are flushed with nftables with the agency's CAP.</t>
  </si>
  <si>
    <t>DEB11-110</t>
  </si>
  <si>
    <t>Ensure a nftables table exists</t>
  </si>
  <si>
    <t>Run the following command to verify that a nftables table exists:
# nft list tables
Return should include a list of nftables:
Example:
table inet filter</t>
  </si>
  <si>
    <t>A nftables table exists.</t>
  </si>
  <si>
    <t>A nftables table does not exists.</t>
  </si>
  <si>
    <t>Run the following command to create a table in nftables
# nft create table inet 
Example:
# nft create table inet filter</t>
  </si>
  <si>
    <t>Ensure a nftables table exists. One method to achieve the recommended state is to execute the following command(s):
Run the following command to create a table in nftables
# nft create table inet 
Example:
# nft create table inet filter</t>
  </si>
  <si>
    <t>To close this finding, please provide a screenshot showing the nftables table exists with the agency's CAP.</t>
  </si>
  <si>
    <t>DEB11-111</t>
  </si>
  <si>
    <t>Ensure nftables base chains exist</t>
  </si>
  <si>
    <t>Run the following commands and verify that base chains exist for `INPUT`.
# nft list ruleset | grep 'hook input'
type filter hook input priority 0;
Run the following commands and verify that base chains exist for `FORWARD`.
# nft list ruleset | grep 'hook forward'
type filter hook forward priority 0;
Run the following commands and verify that base chains exist for `OUTPUT`.
# nft list ruleset | grep 'hook output'
type filter hook output priority 0;</t>
  </si>
  <si>
    <t>nftables base chains do exist.</t>
  </si>
  <si>
    <t>nftables base chains do not exist.</t>
  </si>
  <si>
    <t>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</si>
  <si>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Ensure nftables base chains exist. One method to achieve the recommended state is to execute the following command(s):
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</si>
  <si>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To close this finding, please provide a screenshot showing the nftables base chains do exist with the agency's CAP.</t>
  </si>
  <si>
    <t>DEB11-112</t>
  </si>
  <si>
    <t>Configure nftables loopback traffic</t>
  </si>
  <si>
    <t>Run the following commands to verify that the loopback interface is configured:
# nft list ruleset | awk '/hook input/,/}/' | grep 'iif "lo" accept'
iif "lo" accept
# nft list ruleset | awk '/hook input/,/}/' | grep 'ip saddr'
ip saddr 127.0.0.0/8 counter packets 0 bytes 0 drop
IF IPv6 is enabled on the system:
Run the following command to verify that the IPv6 loopback interface is configured:
# nft list ruleset | awk '/hook input/,/}/' | grep 'ip6 saddr'
ip6 saddr ::1 counter packets 0 bytes 0 drop</t>
  </si>
  <si>
    <t>The nftables loopback traffic is configured.</t>
  </si>
  <si>
    <t>The nftables loopback traffic is not configured.</t>
  </si>
  <si>
    <t>3.5.2.6</t>
  </si>
  <si>
    <t>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</si>
  <si>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Configure nftables loopback traffic. One method to achieve the recommended state is to execute the following command(s):
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</si>
  <si>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To close this finding, please provide a screenshot showing the nftables loopback traffic is configured with the agency's CAP.</t>
  </si>
  <si>
    <t>DEB11-113</t>
  </si>
  <si>
    <t>Configure nftables established connections</t>
  </si>
  <si>
    <t>The Nftables established connections is configured.</t>
  </si>
  <si>
    <t>The Nftables established connections is not configured.</t>
  </si>
  <si>
    <t>3.5.2.7</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</si>
  <si>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</si>
  <si>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nftables established connections. One method to achieve the recommended state is to execute the following command(s):
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</si>
  <si>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the Nftables established connections is configured with the agency's CAP.</t>
  </si>
  <si>
    <t>DEB11-114</t>
  </si>
  <si>
    <t>Set nftables default deny firewall policy</t>
  </si>
  <si>
    <t>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t>
  </si>
  <si>
    <t>The nftables default deny firewall policy is set.</t>
  </si>
  <si>
    <t>The nftables default deny firewall policy is not set.</t>
  </si>
  <si>
    <t>HSC36: System is configured to accept unwanted network connections</t>
  </si>
  <si>
    <t>3.5.2.8</t>
  </si>
  <si>
    <t>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</si>
  <si>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Set nftables default deny firewall policy. One method to achieve the recommended state is to execute the following command(s):
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</si>
  <si>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To close this finding, please provide a screenshot showing the nftables default deny firewall policy is set with the agency's CAP.</t>
  </si>
  <si>
    <t>DEB11-115</t>
  </si>
  <si>
    <t>Enable the nftables service</t>
  </si>
  <si>
    <t>Run the following command and verify that the nftables service is enabled:
# systemctl is-enabled nftables
enabled</t>
  </si>
  <si>
    <t>The nftables service is enabled.</t>
  </si>
  <si>
    <t>The nftables service is not enabled.</t>
  </si>
  <si>
    <t>3.5.2.9</t>
  </si>
  <si>
    <t>Run the following command to enable the nftables service:
# systemctl enable nftables</t>
  </si>
  <si>
    <t>Enable the nftables service. One method to achieve the recommended state is to execute the following command(s):
Run the following command to enable the nftables service:
# systemctl enable nftables</t>
  </si>
  <si>
    <t>To close this finding, please provide a screenshot showing the nftables service is enabled with the agency's CAP.</t>
  </si>
  <si>
    <t>DEB11-116</t>
  </si>
  <si>
    <t>Ensure nftables rules are permanent</t>
  </si>
  <si>
    <t>Run the following commands to verify that input, forward, and output base chains are configured to be applied to a nftables ruleset on boot:
Run the following command to verify the input base chain:
# [ -n "$(grep -E '^\s*include' /etc/nftables.conf)" ] &amp;&amp; awk '/hook input/,/}/' $(awk '$1 ~ /^\s*include/ { gsub("\"","",$2);print $2 }' /etc/nftables.conf)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Review the input base chain to ensure that it follows local site policy
Run the following command to verify the forward base chain:
# [ -n "$(grep -E '^\s*include' /etc/nftables.conf)" ] &amp;&amp; awk '/hook forward/,/}/' $(awk '$1 ~ /^\s*include/ { gsub("\"","",$2);print $2 }' /etc/nftables.conf)
Output should be similar to:
# Base chain for hook forward named forward (Filters forwarded network packets)
chain forward {
type filter hook forward priority 0; policy drop;
}
Review the forward base chain to ensure that it follows local site policy.
Run the following command to verify the forward base chain:
# [ -n "$(grep -E '^\s*include' /etc/nftables.conf)" ] &amp;&amp; awk '/hook output/,/}/' $(awk '$1 ~ /^\s*include/ { gsub("\"","",$2);print $2 }' /etc/nftables.conf)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Review the output base chain to ensure that it follows local site policy.</t>
  </si>
  <si>
    <t>The nftables rules are permanent.</t>
  </si>
  <si>
    <t>The nftables rules are not permanent.</t>
  </si>
  <si>
    <t>3.5.2.10</t>
  </si>
  <si>
    <t>Edit the /etc/nftables.conf file and un-comment or add a line with include &lt;Absolute path to nftables rules file&gt; for each nftables file you want included in the nftables ruleset on boot
Example:
# vi /etc/nftables.conf
Add the line:
include "/etc/nftables.rules"</t>
  </si>
  <si>
    <t>Ensure nftables rules are permanent. One method to achieve the recommended state is to execute the following command(s):
Edit the /etc/nftables.conf file and un-comment or add a line with include &lt;Absolute path to nftables rules file&gt; for each nftables file you want included in the nftables ruleset on boot
Example:
# vi /etc/nftables.conf
Add the line:
include "/etc/nftables.rules"</t>
  </si>
  <si>
    <t>To close this finding, please provide a screenshot showing the nftables rules are permanent with the agency's CAP.</t>
  </si>
  <si>
    <t>DEB11-117</t>
  </si>
  <si>
    <t>Install iptables packages</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</si>
  <si>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</si>
  <si>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Run the following command to verify that `iptables` and `iptables-persistent` are installed:
# apt list iptables iptables-persistent | grep installed
iptables-persistent/&lt;version&gt; [installed,automatic]
iptables/&lt;version&gt; [installed,automatic]</t>
  </si>
  <si>
    <t>The iptables packages are installed.</t>
  </si>
  <si>
    <t>The iptables packages are not  installed.</t>
  </si>
  <si>
    <t>3.5.3.1.1</t>
  </si>
  <si>
    <t>A method of configuring and maintaining firewall rules is necessary to configure a Host Based Firewall.</t>
  </si>
  <si>
    <t>Run the following command to install iptables and iptables-persistent
# apt install iptables iptables-persistent</t>
  </si>
  <si>
    <t>Install iptables packages. One method to achieve the recommended state is to execute the following command(s):
Run the following command to install iptables and iptables-persistent
# apt install iptables iptables-persistent</t>
  </si>
  <si>
    <t>To close this finding, please provide a screenshot showing the iptables packages are installed with the agency's CAP.</t>
  </si>
  <si>
    <t>DEB11-118</t>
  </si>
  <si>
    <t>Ensure nftables is not installed with iptables</t>
  </si>
  <si>
    <t>nftables is a subsystem of the Linux kernel providing filtering and classification of network packets/datagrams/frames and is the successor to iptables.</t>
  </si>
  <si>
    <t>The nftables is not installed with iptables.</t>
  </si>
  <si>
    <t>The nftables is installed with iptables.</t>
  </si>
  <si>
    <t>3.5.3.1.2</t>
  </si>
  <si>
    <t>Running both `iptables` and `nftables` may lead to conflict.</t>
  </si>
  <si>
    <t>Run the following command to remove nftables:
# apt purge nftables</t>
  </si>
  <si>
    <t>Ensure nftables is not installed with iptables. One method to achieve the recommended state is to execute the following command(s):
Run the following command to remove nftables:
# apt purge nftables</t>
  </si>
  <si>
    <t>To close this finding, please provide a screenshot showing the nftables is not installed with iptables with the agency's CAP.</t>
  </si>
  <si>
    <t>DEB11-119</t>
  </si>
  <si>
    <t>Ensure ufw is uninstalled or disabled with iptables</t>
  </si>
  <si>
    <t>Uncomplicated Firewall (UFW) is a program for managing a netfilter firewall designed to be easy to use.
- Uses a command-line interface consisting of a small number of simple commands
- Uses iptables for configuration</t>
  </si>
  <si>
    <t>The ufw is uninstalled or disabled with iptables.</t>
  </si>
  <si>
    <t>The ufw is not uninstalled or is not disabled with iptables.</t>
  </si>
  <si>
    <t>3.5.3.1.3</t>
  </si>
  <si>
    <t>Running `iptables.persistent` with ufw enabled may lead to conflict and unexpected results.</t>
  </si>
  <si>
    <t>Run one of the following commands to either remove ufw or stop and mask ufw
Run the following command to remove ufw:
# apt purge ufw
OR Run the following commands to disable ufw:
# ufw disable
# systemctl stop ufw
# systemctl mask ufw</t>
  </si>
  <si>
    <t>Ensure ufw is uninstalled or disabled with iptables. One method to achieve the recommended state is to execute the following command(s):
Run one of the following commands to either remove ufw or stop and mask ufw
Run the following command to remove ufw:
# apt purge ufw
OR Run the following commands to disable ufw:
# ufw disable
# systemctl stop ufw
# systemctl mask ufw</t>
  </si>
  <si>
    <t>To close this finding, please provide a screenshot showing the ufw is uninstalled or disabled with iptables with the agency's CAP.</t>
  </si>
  <si>
    <t>DEB11-120</t>
  </si>
  <si>
    <t>Set the iptables default deny firewall policy</t>
  </si>
  <si>
    <t>A default deny all policy on connections ensures that any unconfigured network usage will be rejected.
_Notes:_
- _Changing firewall settings while connected over network can result in being locked out of the system_
- _Remediation will only affect the active system firewall, be sure to configure the default policy in your firewall management to apply on boot as well_</t>
  </si>
  <si>
    <t>The iptables default deny firewall policy is set.</t>
  </si>
  <si>
    <t>The iptables default deny firewall policy is not set.</t>
  </si>
  <si>
    <t>3.5.3.2.1</t>
  </si>
  <si>
    <t>Run the following commands to implement a default DROP policy:
# iptables -P INPUT DROP
# iptables -P OUTPUT DROP
# iptables -P FORWARD DROP</t>
  </si>
  <si>
    <t>Set the iptables default deny firewall policy. One method to achieve the recommended state is to execute the following command(s):
Run the following commands to implement a default DROP policy:
# iptables -P INPUT DROP
# iptables -P OUTPUT DROP
# iptables -P FORWARD DROP</t>
  </si>
  <si>
    <t>To close this finding, please provide a screenshot showing the iptables default deny firewall policy is set with the agency's CAP.</t>
  </si>
  <si>
    <t>DEB11-121</t>
  </si>
  <si>
    <t xml:space="preserve">Configure iptables loopback traffic </t>
  </si>
  <si>
    <t>Configure the loopback interface to accept traffic. Configure all other interfaces to deny traffic to the loopback network (127.0.0.0/8).
_Notes:_
- _Changing firewall settings while connected over network can result in being locked out of the system_
- _Remediation will only affect the active system firewall, be sure to configure the default policy in your firewall management to apply on boot as well_</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</si>
  <si>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</si>
  <si>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The iptables loopback traffic is configured.</t>
  </si>
  <si>
    <t>The iptables loopback traffic is not configured.</t>
  </si>
  <si>
    <t>3.5.3.2.2</t>
  </si>
  <si>
    <t>Run the following commands to implement the loopback rules:
# iptables -A INPUT -i lo -j ACCEPT
# iptables -A OUTPUT -o lo -j ACCEPT
# iptables -A INPUT -s 127.0.0.0/8 -j DROP</t>
  </si>
  <si>
    <t>Configure iptables loopback traffic. One method to achieve the recommended state is to execute the following command(s):
Run the following commands to implement the loopback rules:
# iptables -A INPUT -i lo -j ACCEPT
# iptables -A OUTPUT -o lo -j ACCEPT
# iptables -A INPUT -s 127.0.0.0/8 -j DROP</t>
  </si>
  <si>
    <t>To close this finding, please provide a screenshot showing the iptables loopback traffic is configured with the agency's CAP.</t>
  </si>
  <si>
    <t>DEB11-122</t>
  </si>
  <si>
    <t>Configure iptables outbound and established connections</t>
  </si>
  <si>
    <t>Configure the firewall rules for new outbound, and established connections.
_Notes:_
- _Changing firewall settings while connected over network can result in being locked out of the system_
- _Remediation will only affect the active system firewall, be sure to configure the default policy in your firewall management to apply on boot as well_</t>
  </si>
  <si>
    <t>The iptables outbound and established connections are configured.</t>
  </si>
  <si>
    <t>The iptables outbound and established connections are not configured.</t>
  </si>
  <si>
    <t>3.5.3.2.3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</si>
  <si>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</si>
  <si>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Configure iptables outbound and established connections. One method to achieve the recommended state is to execute the following command(s):
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</si>
  <si>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the iptables outbound and established connections are configured with the agency's CAP.</t>
  </si>
  <si>
    <t>DEB11-123</t>
  </si>
  <si>
    <t>Ensure iptables firewall rules exist for all open ports</t>
  </si>
  <si>
    <t>Any ports that have been opened on non-loopback addresses need firewall rules to govern traffic.
**Note:**
- Changing firewall settings while connected over network can result in being locked out of the system
- Remediation will only affect the active system firewall, be sure to configure the default policy in your firewall management to apply on boot as well
- The remediation command opens up the port to traffic from all sources. Consult iptables documentation and set any restrictions in compliance with site policy</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</si>
  <si>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</si>
  <si>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The iptables firewall rules does exist for all open ports.</t>
  </si>
  <si>
    <t>The iptables firewall rules does not exist for all open ports.</t>
  </si>
  <si>
    <t>3.5.3.2.4</t>
  </si>
  <si>
    <t>For each port identified in the audit which does not have a firewall rule establish a proper rule for accepting inbound connections:
# iptables -A INPUT -p &lt;protocol&gt; --dport &lt;port&gt; -m state --state NEW -j ACCEPT</t>
  </si>
  <si>
    <t>Ensure iptables firewall rules exist for all open ports. One method to achieve the recommended state is to execute the following command(s):
For each port identified in the audit which does not have a firewall rule establish a proper rule for accepting inbound connections:
# iptables -A INPUT -p &lt;protocol&gt; --dport &lt;port&gt; -m state --state NEW -j ACCEPT</t>
  </si>
  <si>
    <t>DEB11-124</t>
  </si>
  <si>
    <t>Set ip6tables default deny firewall policy</t>
  </si>
  <si>
    <t>A default deny all policy on connections ensures that any unconfigured network usage will be rejected.
**Note:**
- Changing firewall settings while connected over network can result in being locked out of the system
- Remediation will only affect the active system firewall, be sure to configure the default policy in your firewall management to apply on boot as well</t>
  </si>
  <si>
    <t>The ip6tables default deny firewall policy is set.</t>
  </si>
  <si>
    <t>The ip6tables default deny firewall policy is not set.</t>
  </si>
  <si>
    <t>3.5.3.3.1</t>
  </si>
  <si>
    <t>Run the following commands to implement a default DROP policy:
# ip6tables -P INPUT DROP
# ip6tables -P OUTPUT DROP
# ip6tables -P FORWARD DROP</t>
  </si>
  <si>
    <t>Set ip6tables default deny firewall policy. One method to achieve the recommended state is to execute the following command(s):
Run the following commands to implement a default DROP policy:
# ip6tables -P INPUT DROP
# ip6tables -P OUTPUT DROP
# ip6tables -P FORWARD DROP</t>
  </si>
  <si>
    <t>To close this finding, please provide a screenshot showing the ip6tables default deny firewall policy is set with the agency's CAP.</t>
  </si>
  <si>
    <t>DEB11-125</t>
  </si>
  <si>
    <t>Configure ip6tables loopback traffic</t>
  </si>
  <si>
    <t>Configure the loopback interface to accept traffic. Configure all other interfaces to deny traffic to the loopback network (::1).
**Note:**
- Changing firewall settings while connected over network can result in being locked out of the system
- Remediation will only affect the active system firewall, be sure to configure the default policy in your firewall management to apply on boot as well</t>
  </si>
  <si>
    <t>The ip6tables loopback traffic is configured.</t>
  </si>
  <si>
    <t>The ip6tables loopback traffic is not configured.</t>
  </si>
  <si>
    <t>3.5.3.3.2</t>
  </si>
  <si>
    <t>Run the following commands to implement the loopback rules:
# ip6tables -A INPUT -i lo -j ACCEPT
# ip6tables -A OUTPUT -o lo -j ACCEPT
# ip6tables -A INPUT -s ::1 -j DROP</t>
  </si>
  <si>
    <t>Configure ip6tables loopback traffic. One method to achieve the recommended state is to execute the following command(s):
Run the following commands to implement the loopback rules:
# ip6tables -A INPUT -i lo -j ACCEPT
# ip6tables -A OUTPUT -o lo -j ACCEPT
# ip6tables -A INPUT -s ::1 -j DROP</t>
  </si>
  <si>
    <t>To close this finding, please provide a screenshot showing the ip6tables loopback traffic is configured with the agency's CAP.</t>
  </si>
  <si>
    <t>DEB11-126</t>
  </si>
  <si>
    <t>Configure ip6tables outbound and established connections</t>
  </si>
  <si>
    <t>Configure the firewall rules for new outbound, and established IPv6 connections.
**Note:**
- Changing firewall settings while connected over network can result in being locked out of the system
- Remediation will only affect the active system firewall, be sure to configure the default policy in your firewall management to apply on boot as well</t>
  </si>
  <si>
    <t>The ip6tables outbound and established connections are configured.</t>
  </si>
  <si>
    <t>The ip6tables outbound and established connections are not  configured.</t>
  </si>
  <si>
    <t>3.5.3.3.3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</si>
  <si>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</si>
  <si>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ip6tables outbound and established connections. One method to achieve the recommended state is to execute the following command(s):
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</si>
  <si>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the ip6tables outbound and established connections are configured with the agency's CAP.</t>
  </si>
  <si>
    <t>DEB11-127</t>
  </si>
  <si>
    <t>Set ip6tables firewall rules for all open ports</t>
  </si>
  <si>
    <t>The ip6tables firewall rules do exist for all open ports.</t>
  </si>
  <si>
    <t>The ip6tables firewall rules does not exist for all open ports.</t>
  </si>
  <si>
    <t>3.5.3.3.4</t>
  </si>
  <si>
    <t>For each port identified in the audit which does not have a firewall rule establish a proper rule for accepting inbound connections:
# ip6tables -A INPUT -p &lt;protocol&gt; --dport &lt;port&gt; -m state --state NEW -j ACCEPT</t>
  </si>
  <si>
    <t>Set ip6tables firewall rules for all open ports. One method to achieve the recommended state is to execute the following command(s):
For each port identified in the audit which does not have a firewall rule establish a proper rule for accepting inbound connections:
# ip6tables -A INPUT -p &lt;protocol&gt; --dport &lt;port&gt; -m state --state NEW -j ACCEPT</t>
  </si>
  <si>
    <t>To close this finding, please provide a screenshot showing the ip6tables firewall rules do exist for all open ports with the agency's CAP.</t>
  </si>
  <si>
    <t>DEB11-128</t>
  </si>
  <si>
    <t>Ensure cryptographic mechanisms are used to protect the integrity of audit tools</t>
  </si>
  <si>
    <t>Audit tools include, but are not limited to, vendor-provided and open source audit tools needed to successfully view and manipulate audit information system activity and records. Audit tools include custom queries and report generators.</t>
  </si>
  <si>
    <t>Verify that Advanced Intrusion Detection Environment (AIDE) is properly configured . 
Run the following command to verify that AIDE is configured to use cryptographic mechanisms to protect the integrity of audit tools: 
# grep -Ps -- '(\/sbin\/(audit|au)\H*\b)' /etc/aide/aide.conf.d/*.conf /etc/aide/aide.conf
Verify the output includes:
/sbin/auditctl p+i+n+u+g+s+b+acl+xattrs+sha512 
/sbin/auditd p+i+n+u+g+s+b+acl+xattrs+sha512 
/sbin/ausearch p+i+n+u+g+s+b+acl+xattrs+sha512 
/sbin/aureport p+i+n+u+g+s+b+acl+xattrs+sha512 
/sbin/autrace p+i+n+u+g+s+b+acl+xattrs+sha512 
/sbin/augenrules p+i+n+u+g+s+b+acl+xattrs+sha512</t>
  </si>
  <si>
    <t xml:space="preserve">Cryptographic mechanisms are used to protect the integrity of audit tools. </t>
  </si>
  <si>
    <t xml:space="preserve">Cryptographic mechanisms are not used to protect the integrity of audit tools. </t>
  </si>
  <si>
    <t>4.1.4</t>
  </si>
  <si>
    <t>4.1.4.11</t>
  </si>
  <si>
    <t>Protecting the integrity of the tools used for auditing purposes is a critical step toward ensuring the integrity of audit information. Audit information includes all information (e.g., audit records, audit settings, and audit reports) needed to successfully audit information system activity. 
Attackers may replace the audit tools or inject code into the existing tools with the purpose of providing the capability to hide or erase system activity from the audit logs. 
Audit tools should be cryptographically signed in order to provide the capability to identify when the audit tools have been modified, manipulated, or replaced. An example is a checksum hash of the file or files.</t>
  </si>
  <si>
    <t>Add or update the following selection lines for to a file ending in .conf in the /etc/aide/aide.conf.d/ or to /etc/aide/aide.conf to protect the integrity of the audit tools: 
# Audit Tools 
/sbin/auditctl p+i+n+u+g+s+b+acl+xattrs+sha512 
/sbin/auditd p+i+n+u+g+s+b+acl+xattrs+sha512 
/sbin/ausearch p+i+n+u+g+s+b+acl+xattrs+sha512 
/sbin/aureport p+i+n+u+g+s+b+acl+xattrs+sha512 
/sbin/autrace p+i+n+u+g+s+b+acl+xattrs+sha512 
/sbin/augenrules p+i+n+u+g+s+b+acl+xattrs+sha512</t>
  </si>
  <si>
    <t>Ensure cryptographic mechanisms are used to protect the integrity of audit tools. One method to achieve the recommended state is to execute the following command(s):
Add or update the following selection lines for to a file ending in .conf in the /etc/aide/aide.conf.d/ or to /etc/aide/aide.conf to protect the integrity of the audit tools: 
# Audit Tools 
/sbin/auditctl p+i+n+u+g+s+b+acl+xattrs+sha512 
/sbin/auditd p+i+n+u+g+s+b+acl+xattrs+sha512 
/sbin/ausearch p+i+n+u+g+s+b+acl+xattrs+sha512 
/sbin/aureport p+i+n+u+g+s+b+acl+xattrs+sha512 
/sbin/autrace p+i+n+u+g+s+b+acl+xattrs+sha512 
/sbin/augenrules p+i+n+u+g+s+b+acl+xattrs+sha512</t>
  </si>
  <si>
    <t>To close this finding, please provide a screenshot showing cryptographic mechanisms are used to protect the integrity of audit tools the with the agency's CAP.</t>
  </si>
  <si>
    <t>DEB11-129</t>
  </si>
  <si>
    <t>Assign all logfiles appropriate permissions and ownership</t>
  </si>
  <si>
    <t>Run the following script to verify that files in `/var/log/` have appropriate permissions and ownership:
#!/usr/bin/env bash
{
 echo -e "\n- Start check - logfiles have appropriate permissions and ownership"
 output=""
 find /var/log -type f | (while read -r fname; do
 bname="$(basename "$fname")"
 case "$bname" in
 lastlog | lastlog.* | wtmp | wtmp.* | btmp | btmp.*)
 if ! stat -Lc "%a" "$fname" | grep -Pq -- '^\h*[0,2,4,6][0,2,4,6][0,4]\h*$'; then
 output="$output\n- File: \"$fname\" mode: \"$(stat -Lc "%a" "$fname")\"\n"
 fi
 if ! stat -Lc "%U %G" "$fname" | grep -Pq -- '^\h*root\h+(utmp|root)\h*$'; then
 output="$output\n- File: \"$fname\" ownership: \"$(stat -Lc "%U:%G" "$fname")\"\n"
 fi
 ;;
 secure | auth.log)
 if ! stat -Lc "%a" "$fname" | grep -Pq -- '^\h*[0,2,4,6][0,4]0\h*$'; then
 output="$output\n- File: \"$fname\" mode: \"$(stat -Lc "%a" "$fname")\"\n"
 fi
 if ! stat -Lc "%U %G" "$fname" | grep -Pq -- '^\h*(syslog|root)\h+(adm|root)\h*$'; then
 output="$output\n- File: \"$fname\" ownership: \"$(stat -Lc "%U:%G" "$fname")\"\n"
 fi
 ;;
 SSSD | sssd)
 if ! stat -Lc "%a" "$fname" | grep -Pq -- '^\h*[0,2,4,6][0,2,4,6]0\h*$'; then
 output="$output\n- File: \"$fname\" mode: \"$(stat -Lc "%a" "$fname")\"\n"
 fi
 if ! stat -Lc "%U %G" "$fname" | grep -Piq -- '^\h*(SSSD|root)\h+(SSSD|root)\h*$'; then
 output="$output\n- File: \"$fname\" ownership: \"$(stat -Lc "%U:%G" "$fname")\"\n"
 fi
 ;;
 gdm | gdm3)
 if ! stat -Lc "%a" "$fname" | grep -Pq -- '^\h*[0,2,4,6][0,2,4,6]0\h*$'; then
 output="$output\n- File: \"$fname\" mode: \"$(stat -Lc "%a" "$fname")\"\n"
 fi
 if ! stat -Lc "%U %G" "$fname" | grep -Pq -- '^\h*(root)\h+(gdm3?|root)\h*$'; then
 output="$output\n- File: \"$fname\" ownership: \"$(stat -Lc "%U:%G" "$fname")\"\n"
 fi
 ;;
 *.journal)
 if ! stat -Lc "%a" "$fname" | grep -Pq -- '^\h*[0,2,4,6][0,4]0\h*$'; then
 output="$output\n- File: \"$fname\" mode: \"$(stat -Lc "%a" "$fname")\"\n"
 fi
 if ! stat -Lc "%U %G" "$fname" | grep -Pq -- '^\h*(root)\h+(systemd-journal|root)\h*$'; then
 output="$output\n- File: \"$fname\" ownership: \"$(stat -Lc "%U:%G" "$fname")\"\n"
 fi
 ;;
 *)
 if ! stat -Lc "%a" "$fname" | grep -Pq -- '^\h*[0,2,4,6][0,4]0\h*$'; then
 output="$output\n- File: \"$fname\" mode: \"$(stat -Lc "%a" "$fname")\"\n"
 fi
 if ! stat -Lc "%U %G" "$fname" | grep -Pq -- '^\h*(syslog|root)\h+(adm|root)\h*$'; then
 output="$output\n- File: \"$fname\" ownership: \"$(stat -Lc "%U:%G" "$fname")\"\n"
fi
;;
esac
done
# If all files passed, then we pass
if [ -z "$output" ]; then
echo -e "\n- PASS\n- All files in \"/var/log/\" have appropriate permissions and ownership\n"
else
# print the reason why we are failing
echo -e "\n- FAIL:\n$output"
fi
echo -e "- End check - logfiles have appropriate permissions and ownership\n"
)
}</t>
  </si>
  <si>
    <t>All logfiles have appropriate permissions and ownership.</t>
  </si>
  <si>
    <t>All logfilesdo not have appropriate permissions and ownership.</t>
  </si>
  <si>
    <t>It is important that log files have the correct permissions to ensure that sensitive data is protected and that only the appropriate users / groups have access to them.</t>
  </si>
  <si>
    <t>To close this finding, please provide a screenshot showing all logfiles have appropriate permissions and ownership with the agency's CAP.</t>
  </si>
  <si>
    <t>DEB11-130</t>
  </si>
  <si>
    <t>Enable journald service</t>
  </si>
  <si>
    <t>Ensure that the `systemd-journald` service is enabled to allow capturing of logging events.</t>
  </si>
  <si>
    <t>Run the following command to verify `systemd-journald` is enabled:
# systemctl is-enabled systemd-journald.service
Verify the output matches:
static</t>
  </si>
  <si>
    <t>The journald service is enabled.</t>
  </si>
  <si>
    <t>The journald service is not enabled.</t>
  </si>
  <si>
    <t>HAU2: No auditing is being performed on the system</t>
  </si>
  <si>
    <t>If the `systemd-journald` service is not enabled to start on boot, the system will not capture logging events.</t>
  </si>
  <si>
    <t>By default the systemd-journald service does not have an [Install] section and thus cannot be enabled / disabled. It is meant to be referenced as Requires or Wants by other unit files. As such, if the status of systemd-journald is not static, investigate why.</t>
  </si>
  <si>
    <t>Enable journald service. One method to achieve the recommended state is to execute the following:
By default the systemd-journald service does not have an [Install] section and thus cannot be enabled / disabled. It is meant to be referenced as Requires or Wants by other unit files. As such, if the status of systemd-journald is not static, investigate why.</t>
  </si>
  <si>
    <t>To close this finding, please provide a screenshot showing the journald service is enabled with the agency's CAP.</t>
  </si>
  <si>
    <t>DEB11-131</t>
  </si>
  <si>
    <t>AU-4</t>
  </si>
  <si>
    <t>Audit Storage Capacity</t>
  </si>
  <si>
    <t>Review `/etc/systemd/journald.conf` and verify that large files will be compressed:
# grep ^\s*Compress /etc/systemd/journald.conf
Verify the output matches:
Compress=yes</t>
  </si>
  <si>
    <t>The journald is configured to compress large log files.</t>
  </si>
  <si>
    <t>The journald is not configured to compress large log files.</t>
  </si>
  <si>
    <t>HAU10: Audit logs are not properly protected</t>
  </si>
  <si>
    <t>Edit the /etc/systemd/journald.conf file and add the following line:
Compress=yes
Restart the service:
# systemctl restart systemd-journald</t>
  </si>
  <si>
    <t>Configure journald to compress large log files. One method to achieve the recommended state is to execute the following command(s):
Edit the /etc/systemd/journald.conf file and add the following line:
Compress=yes
Restart the service:
# systemctl restart systemd-journald</t>
  </si>
  <si>
    <t>DEB11-132</t>
  </si>
  <si>
    <t>Data from journald may be stored in volatile memory or persisted locally on the server. Logs in memory will be lost upon a system reboot. By persisting logs to local disk on the server they are protected from loss due to a reboot.</t>
  </si>
  <si>
    <t>Review `/etc/systemd/journald.conf` and verify that logs are persisted to disk:
# grep ^\s*Storage /etc/systemd/journald.conf
Verify the output matches:
Storage=persistent</t>
  </si>
  <si>
    <t>The journald is configured to write logfiles to persistent disk.</t>
  </si>
  <si>
    <t>The journald is not configured to write logfiles to persistent disk.</t>
  </si>
  <si>
    <t>Edit the /etc/systemd/journald.conf file and add the following line:
Storage=persistent
Restart the service:
# systemctl restart systemd-journald</t>
  </si>
  <si>
    <t>Configure journald to write logfiles to persistent disk. One method to achieve the recommended state is to execute the following command(s):
Edit the /etc/systemd/journald.conf file and add the following line:
Storage=persistent
Restart the service:
# systemctl restart systemd-journald</t>
  </si>
  <si>
    <t>DEB11-133</t>
  </si>
  <si>
    <t>Configure journald to not send logs to rsyslog</t>
  </si>
  <si>
    <t>Data from `journald` should be kept in the confines of the service and not forwarded on to other services.</t>
  </si>
  <si>
    <t>IF  journald is the method for capturing logs
Review `/etc/systemd/journald.conf` and verify that logs are not forwarded to `rsyslog`.
# grep ^\s*ForwardToSyslog /etc/systemd/journald.conf
Verify that there is no output.</t>
  </si>
  <si>
    <t>The journald is not configured to send logs to rsyslog.</t>
  </si>
  <si>
    <t>The journald is configured to send logs to rsyslog.</t>
  </si>
  <si>
    <t>**IF** journald is the method for capturing logs, all logs of the system should be handled by journald and not forwarded to other logging mechanisms.</t>
  </si>
  <si>
    <t>Edit the /etc/systemd/journald.conf file and ensure that ForwardToSyslog=yes is removed.
Restart the service:
# systemctl restart systemd-journald</t>
  </si>
  <si>
    <t>Configure journald to not send logs to rsyslog. One method to achieve the recommended state is to execute the following command(s):
Edit the /etc/systemd/journald.conf file and ensure that ForwardToSyslog=yes is removed.
Restart the service:
# systemctl restart systemd-journald</t>
  </si>
  <si>
    <t>DEB11-134</t>
  </si>
  <si>
    <t>Configure journald log rotation per site policy</t>
  </si>
  <si>
    <t>Journald includes the capability of rotating log files regularly to avoid filling up the system with logs or making the logs unmanageably large. The file `/etc/systemd/journald.conf` is the configuration file used to specify how logs generated by Journald should be rotated.</t>
  </si>
  <si>
    <t>Review `/etc/systemd/journald.conf` and verify logs are rotated according to site policy. The specific parameters for log rotation are:
SystemMaxUse=
SystemKeepFree=
RuntimeMaxUse=
RuntimeKeepFree=
MaxFileSec=</t>
  </si>
  <si>
    <t>The journald log rotation is configured per site policy.</t>
  </si>
  <si>
    <t>The journald log rotation is not  configured per site policy.</t>
  </si>
  <si>
    <t>DEB11-135</t>
  </si>
  <si>
    <t>Configure journald default file permissions</t>
  </si>
  <si>
    <t>Journald will create logfiles that do not already exist on the system. This setting controls what permissions will be applied to these newly created files.</t>
  </si>
  <si>
    <t>First see if there is an override file `/etc/tmpfiles.d/systemd.conf`. If so, this file will override all default settings as defined in `/usr/lib/tmpfiles.d/systemd.conf` and should be inspected.
If there is no override file, inspect the default `/usr/lib/tmpfiles.d/systemd.conf` against the site specific requirements.
Ensure that file permissions are `0640`.
Should a site policy dictate less restrictive permissions, ensure to follow said policy.
NOTE: More restrictive permissions such as `0600` is implicitly sufficient.</t>
  </si>
  <si>
    <t>The journald default file permissions is configured.</t>
  </si>
  <si>
    <t>The journald default file permissions is not configured.</t>
  </si>
  <si>
    <t>4.2.1.7</t>
  </si>
  <si>
    <t>If the default configuration is not appropriate for the site specific requirements, copy /usr/lib/tmpfiles.d/systemd.conf to /etc/tmpfiles.d/systemd.conf and modify as required. Requirements is either 0640 or site policy if that is less restrictive.</t>
  </si>
  <si>
    <t>Configure journald default file permissions. One method to achieve the recommended state is to execute the following:
If the default configuration is not appropriate for the site specific requirements, copy /usr/lib/tmpfiles.d/systemd.conf to /etc/tmpfiles.d/systemd.conf and modify as required. Requirements is either 0640 or site policy if that is less restrictive.</t>
  </si>
  <si>
    <t>DEB11-136</t>
  </si>
  <si>
    <t>Install systemd-journal-remote</t>
  </si>
  <si>
    <t>The systemd-journal-remote is installed.</t>
  </si>
  <si>
    <t>The systemd-journal-remote is not installed.</t>
  </si>
  <si>
    <t>HAU8: Logs are not maintained on a centralized log server</t>
  </si>
  <si>
    <t>4.2.1.1.1</t>
  </si>
  <si>
    <t>Run the following command to install systemd-journal-remote:
# apt install systemd-journal-remote</t>
  </si>
  <si>
    <t>Install systemd-journal-remote. One method to achieve the recommended state is to execute the following command(s):
Run the following command to install systemd-journal-remote:
# apt install systemd-journal-remote</t>
  </si>
  <si>
    <t>DEB11-137</t>
  </si>
  <si>
    <t>Configure systemd-journal-remote</t>
  </si>
  <si>
    <t>Verify `systemd-journal-remote` is configured.
Run the following command:
# grep -P "^ *URL=|^ *ServerKeyFile=|^ *ServerCertificateFile=|^ *TrustedCertificateFile=" /etc/systemd/journal-upload.conf
Verify the output matches per your environments certificate locations and the URL of the log server. Example:
URL=192.168.50.42
ServerKeyFile=/etc/ssl/private/journal-upload.pem
ServerCertificateFile=/etc/ssl/certs/journal-upload.pem
TrustedCertificateFile=/etc/ssl/ca/trusted.pem</t>
  </si>
  <si>
    <t>The systemd-journal-remote is configured.</t>
  </si>
  <si>
    <t>The systemd-journal-remote is not  configured.</t>
  </si>
  <si>
    <t>4.2.1.1.2</t>
  </si>
  <si>
    <t xml:space="preserve">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
</t>
  </si>
  <si>
    <t>Configure systemd-journal-remote. One method to achieve the recommended state is to execute the following command(s):
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t>
  </si>
  <si>
    <t>DEB11-138</t>
  </si>
  <si>
    <t>Enable systemd-journal-remote</t>
  </si>
  <si>
    <t>Verify `systemd-journal-remote` is enabled.
Run the following command:
# systemctl is-enabled systemd-journal-upload.service
Verify the output matches:
enabled</t>
  </si>
  <si>
    <t>The systemd-journal-remote is enabled.</t>
  </si>
  <si>
    <t>The systemd-journal-remote is not enabled.</t>
  </si>
  <si>
    <t>4.2.1.1.3</t>
  </si>
  <si>
    <t>Run the following command to enable systemd-journal-remote:
# systemctl --now enable systemd-journal-upload.service</t>
  </si>
  <si>
    <t>Enable systemd-journal-remote. One method to achieve the recommended state is to execute the following command(s):
Run the following command to enable systemd-journal-remote:
# systemctl --now enable systemd-journal-upload.service</t>
  </si>
  <si>
    <t>DEB11-139</t>
  </si>
  <si>
    <t>Configure journald not to receive logs from a remote client</t>
  </si>
  <si>
    <t>Journald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`systemd-journal-remote.socket` and `systemd-journal-remote.service`.</t>
  </si>
  <si>
    <t>Run the following command to verify `systemd-journal-remote.socket` is not enabled:
# systemctl is-enabled systemd-journal-remote.socket
Verify the output matches:
disabled</t>
  </si>
  <si>
    <t>The journald is not configured to receive logs from a remote client.</t>
  </si>
  <si>
    <t>The journald is configured to receive logs from a remote client.</t>
  </si>
  <si>
    <t>4.2.1.1.4</t>
  </si>
  <si>
    <t>If a client is configured to also receive data, thus turning it into a server, the client system is acting outside it's operational boundary.</t>
  </si>
  <si>
    <t xml:space="preserve">Run the following command to disable systemd-journal-remote.socket:
# systemctl --now disable systemd-journal-remote.socket </t>
  </si>
  <si>
    <t>DEB11-140</t>
  </si>
  <si>
    <t>Install rsyslog</t>
  </si>
  <si>
    <t>The `rsyslog` software is recommended in environments where `journald` does not meet operation requirements.</t>
  </si>
  <si>
    <t>The rsyslog is installed.</t>
  </si>
  <si>
    <t>The rsyslog is not installed.</t>
  </si>
  <si>
    <t>Run the following command to install rsyslog:
# apt install rsyslog</t>
  </si>
  <si>
    <t>Install rsyslog. One method to achieve the recommended state is to execute the following command(s):
Run the following command to install rsyslog:
# apt install rsyslog</t>
  </si>
  <si>
    <t>DEB11-141</t>
  </si>
  <si>
    <t>Enable rsyslog service</t>
  </si>
  <si>
    <t>Once the `rsyslog` package is installed, ensure that the service is enabled.</t>
  </si>
  <si>
    <t>Run the following command to verify `rsyslog` is enabled:
# systemctl is-enabled rsyslog
Verify the output matches:
enabled</t>
  </si>
  <si>
    <t>The rsyslog service is enabled.</t>
  </si>
  <si>
    <t>The rsyslog service is not enabled.</t>
  </si>
  <si>
    <t>If the `rsyslog` service is not enabled to start on boot, the system will not capture logging events.</t>
  </si>
  <si>
    <t>Run the following command to enable rsyslog:
# systemctl --now enable rsyslog</t>
  </si>
  <si>
    <t>Enable rsyslog service. One method to achieve the recommended state is to execute the following command(s):
# systemctl --now enable rsyslog</t>
  </si>
  <si>
    <t>To close this finding, please provide a screenshot showing the rsyslog service is enabled with the agency's CAP.</t>
  </si>
  <si>
    <t>DEB11-142</t>
  </si>
  <si>
    <t>Data from `journald` may be stored in volatile memory or persisted locally on the server. Utilities exist to accept remote export of `journald` logs, however, use of the RSyslog service provides a consistent means of log collection and export.</t>
  </si>
  <si>
    <t>IF RSyslog is the preferred method for capturing logs
Review `/etc/systemd/journald.conf` and verify that logs are forwarded to `rsyslog`.
# grep ^\s*ForwardToSyslog /etc/systemd/journald.conf
Verify the output matches:
ForwardToSyslog=yes</t>
  </si>
  <si>
    <t>**IF** RSyslog is the preferred method for capturing logs, all logs of the system should be sent to it for further processing.</t>
  </si>
  <si>
    <t>Edit the /etc/systemd/journald.conf file and add the following line:
ForwardToSyslog=yes
Restart the service:
# systemctl restart rsyslog</t>
  </si>
  <si>
    <t>Configure journald to send logs to rsyslog. One method to achieve the recommended state is to execute the following command(s):
Edit the /etc/systemd/journald.conf file and add the following line:
ForwardToSyslog=yes
Restart the service:
# systemctl restart rsyslog</t>
  </si>
  <si>
    <t>DEB11-143</t>
  </si>
  <si>
    <t>Configure rsyslog default file permissions</t>
  </si>
  <si>
    <t>RSyslog will create logfiles that do not already exist on the system. This setting controls what permissions will be applied to these newly created files.</t>
  </si>
  <si>
    <t>The rsyslog default file permissions are configured.</t>
  </si>
  <si>
    <t>The rsyslog default file permissions are not configured.</t>
  </si>
  <si>
    <t>HAU13</t>
  </si>
  <si>
    <t>HAU13: Audit records are not archived during VM rollback</t>
  </si>
  <si>
    <t>Edit either /etc/rsyslog.conf or a dedicated .conf file in /etc/rsyslog.d/ and set $FileCreateMode to 0640 or more restrictive:
$FileCreateMode 0640
Restart the service:
# systemctl restart rsyslog</t>
  </si>
  <si>
    <t>Configure rsyslog default file permissions. One method to achieve the recommended state is to execute the following command(s):
Edit either /etc/rsyslog.conf or a dedicated .conf file in /etc/rsyslog.d/ and set $FileCreateMode to 0640 or more restrictive:
$FileCreateMode 0640
Restart the service:
# systemctl restart rsyslog</t>
  </si>
  <si>
    <t>DEB11-144</t>
  </si>
  <si>
    <t>Configure logging</t>
  </si>
  <si>
    <t>Review the contents of `/etc/rsyslog.conf` and `/etc/rsyslog.d/*.conf` files to ensure appropriate logging is set. In addition, run the following command and verify that the log files are logging information as expected:
# ls -l /var/log/</t>
  </si>
  <si>
    <t>The logging is configured.</t>
  </si>
  <si>
    <t>The logging is not configured.</t>
  </si>
  <si>
    <t>Edit the following lines in the /etc/rsyslog.conf and /etc/rsyslog.d/*.conf files as appropriate for your environment.
NOTE: The below configuration is shown for example purposes only. Due care should be given to how the organization wish to store log data.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</si>
  <si>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logging. One method to achieve the recommended state is to execute the following command(s):
Edit the following lines in the /etc/rsyslog.conf and /etc/rsyslog.d/*.conf files as appropriate for your environment.
NOTE: The below configuration is shown for example purposes only. Due care should be given to how the organization wish to store log data.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</si>
  <si>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DEB11-145</t>
  </si>
  <si>
    <t>Review the `/etc/rsyslog.conf` and `/etc/rsyslog.d/*.conf` files and verify that logs are sent to a central host (where `loghost.example.com` is the name of your central log host):
Old format
# grep "^*.*[^I][^I]*@" /etc/rsyslog.conf /etc/rsyslog.d/*.conf
Output should include `@@&lt;FQDN or IP of remote loghost&gt;`, for example
*.* @@loghost.example.com
New format
# grep -E '^\s*([^#]+\s+)?action\(([^#]+\s+)?\btarget=\"?[^#"]+\"?\b' /etc/rsyslog.conf /etc/rsyslog.d/*.conf
Output should include `target=&lt;FQDN or IP of remote loghost&gt;`, for example:
*.* action(type="omfwd" target="loghost.example.com" port="514" protocol="tcp"</t>
  </si>
  <si>
    <t>The rsyslog is configured to send logs to a remote log host.</t>
  </si>
  <si>
    <t>The rsyslog is not configured to send logs to a remote log host.</t>
  </si>
  <si>
    <t>4.2.2.6</t>
  </si>
  <si>
    <t>Edit the /etc/rsyslog.conf and /etc/rsyslog.d/*.conf files and add the following line (where loghost.example.com is the name of your central log host). The target directive may either be a fully qualified domain name or an IP address.
*.* action(type="omfwd" target="192.168.2.100" port="514" protocol="tcp"
action.resumeRetryCount="100"
queue.type="LinkedList" queue.size="1000")
Run the following command to reload the rsyslogd configuration:
# systemctl restart rsyslog</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</si>
  <si>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The target directive may either be a fully qualified domain name or an IP address.
*.* action(type="omfwd" target="192.168.2.100" port="514" protocol="tcp"
action.resumeRetryCount="100"
queue.type="LinkedList" queue.size="1000")
Run the following command to reload the rsyslogd configuration:
# systemctl restart rsyslog</t>
  </si>
  <si>
    <t>DEB11-146</t>
  </si>
  <si>
    <t>Ensure rsyslog is not configured to receive logs from a remote client</t>
  </si>
  <si>
    <t>RSyslog supports the ability to receive messages from remote hosts, thus acting as a log server. Clients should not receive data from other hosts.</t>
  </si>
  <si>
    <t>Review the `/etc/rsyslog.conf` and `/etc/rsyslog.d/*.conf` files and verify that the system is not configured to accept incoming logs.
Old format
# grep '$ModLoad imtcp' /etc/rsyslog.conf /etc/rsyslog.d/*.conf
# grep '$InputTCPServerRun' /etc/rsyslog.conf /etc/rsyslog.d/*.conf
No output expected.
New format
# grep -P -- '^\h*module\(load="imtcp"\)' /etc/rsyslog.conf /etc/rsyslog.d/*.conf
# grep -P -- '^\h*input\(type="imtcp" port="514"\)' /etc/rsyslog.conf /etc/rsyslog.d/*.conf
No outut expected.</t>
  </si>
  <si>
    <t>The rsyslog is not configured to receive logs from a remote client.</t>
  </si>
  <si>
    <t>The rsyslog is configured to receive logs from a remote client.</t>
  </si>
  <si>
    <t>4.2.2.7</t>
  </si>
  <si>
    <t>Should there be any active log server configuration found in the auditing section, modify those file and remove the specific lines highlighted by the audit. Ensure none of the following entries are present in any of /etc/rsyslog.conf or /etc/rsyslog.d/*.conf.
Old format
$ModLoad imtcp
$InputTCPServerRun
New format
module(load="imtcp")
input(type="imtcp" port="514")
Restart the service:
# systemctl restart rsyslog</t>
  </si>
  <si>
    <t>Ensure rsyslog is not configured to receive logs from a remote client. One method to achieve the recommended state is to execute the following command(s):
Should there be any active log server configuration found in the auditing section, modify those file and remove the specific lines highlighted by the audit. Ensure none of the following entries are present in any of /etc/rsyslog.conf or /etc/rsyslog.d/*.conf.
Old format
$ModLoad imtcp
$InputTCPServerRun
New format
module(load="imtcp")
input(type="imtcp" port="514")
Restart the service:
# systemctl restart rsyslog</t>
  </si>
  <si>
    <t>DEB11-147</t>
  </si>
  <si>
    <t>Enable cron daemon</t>
  </si>
  <si>
    <t>The `cron` daemon is used to execute batch jobs on the system.
_Note: Other methods, such as `systemd timers`, exist for scheduling jobs. If another method is used, `cron` should be removed, and the alternate method should be secured in accordance with local site policy_</t>
  </si>
  <si>
    <t>Run the following command to verify `cron` is enabled:
# systemctl is-enabled cron
enabled
Run the following command to verify that `cron` is running:
# systemctl status cron | grep 'Active: active (running) '
Active: active (running) since &lt;Day Date Time&gt;</t>
  </si>
  <si>
    <t>The cron daemon is enabled and running.</t>
  </si>
  <si>
    <t>The cron daemon is not enabled and running.</t>
  </si>
  <si>
    <t>HAC13: Operating system configuration files have incorrect permissions</t>
  </si>
  <si>
    <t>Run the following command to enable and start cron:
# systemctl --now enable cron</t>
  </si>
  <si>
    <t>Enable cron daemon. One method to achieve the recommended state is to execute the following command(s):
Run the following command to enable and start cron:
# systemctl --now enable cron</t>
  </si>
  <si>
    <t>DEB11-148</t>
  </si>
  <si>
    <t>Configure permissions on /etc/crontab</t>
  </si>
  <si>
    <t>The `/etc/crontab` file is used by `cron` to control its own jobs. The commands in this item make sure that root is the user and group owner of the file and that only the owner can access the file.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</si>
  <si>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 stat /etc/crontab
Access: (0600/-rw-------) Uid: ( 0/ root) Gid: ( 0/ root)</t>
  </si>
  <si>
    <t>The permissions on /etc/crontab are configured.</t>
  </si>
  <si>
    <t>The permissions on /etc/crontab are not configured.</t>
  </si>
  <si>
    <t>Run the following commands to set ownership and permissions on /etc/crontab :
# chown root:root /etc/crontab
# chmod og-rwx /etc/crontab</t>
  </si>
  <si>
    <t>Configure permissions on /etc/crontab. One method to achieve the recommended state is to execute the following command(s):
# chown root:root /etc/crontab
# chmod og-rwx /etc/crontab</t>
  </si>
  <si>
    <t>DEB11-149</t>
  </si>
  <si>
    <t>Configure permissions on /etc/cronhourly</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</si>
  <si>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</si>
  <si>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stat /etc/cron.hourly/
Access: (0700/drwx------) Uid: ( 0/ root) Gid: ( 0/ root)</t>
  </si>
  <si>
    <t>The permissions on /etc/cron.hourly are configured.</t>
  </si>
  <si>
    <t>The permissions on /etc/cron.hourly are not configured.</t>
  </si>
  <si>
    <t>Run the following commands to set ownership and permissions on the /etc/cron.hourly directory:
# chown root:root /etc/cron.hourly/
# chmod og-rwx /etc/cron.hourly/</t>
  </si>
  <si>
    <t>Configure permissions on /etc/cron.hourly. One method to achieve the recommended state is to execute the following command(s):
# chown root:root /etc/cron.hourly/
# chmod og-rwx /etc/cron.hourly/</t>
  </si>
  <si>
    <t>DEB11-150</t>
  </si>
  <si>
    <t>Configure permissions on /etc/crondaily</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</si>
  <si>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</si>
  <si>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 stat /etc/cron.daily/
Access: (0700/drwx------) Uid: ( 0/ root) Gid: ( 0/ root)</t>
  </si>
  <si>
    <t>The permissions on /etc/cron.daily are configured.</t>
  </si>
  <si>
    <t>The permissions on /etc/cron.daily are not configured.</t>
  </si>
  <si>
    <t>Run the following commands to set ownership and permissions on the /etc/cron.daily directory:
# chown root:root /etc/cron.daily/
# chmod og-rwx /etc/cron.daily/</t>
  </si>
  <si>
    <t>Configure permissions on /etc/cron.daily. One method to achieve the recommended state is to execute the following command(s): 
# chown root:root /etc/cron.daily/
# chmod og-rwx /etc/cron.daily/</t>
  </si>
  <si>
    <t>DEB11-151</t>
  </si>
  <si>
    <t>Configure permissions on  /etc/cronweekly</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</si>
  <si>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</si>
  <si>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 xml:space="preserve">Run the following command and verify `Uid` and `Gid` are both `0/root` and `Access` does not grant permissions to `group` or `other`:
# stat /etc/cron.weekly/
Access: (0700/drwx------) Uid: ( 0/ root) Gid: ( 0/ root)
</t>
  </si>
  <si>
    <t>The permissions on /etc/cron.weekly are configured.</t>
  </si>
  <si>
    <t>The permissions on /etc/cron.weekly are not configured.</t>
  </si>
  <si>
    <t>Run the following commands to set ownership and permissions on the /etc/cron.weekly directory:
# chown root:root /etc/cron.weekly/
# chmod og-rwx /etc/cron.weekly/</t>
  </si>
  <si>
    <t>Configure permissions on  /etc/cron.weekly. One method to achieve the recommended state is to execute the following command(s):
# chown root:root /etc/cron.weekly/
# chmod og-rwx /etc/cron.weekly/</t>
  </si>
  <si>
    <t>DEB11-152</t>
  </si>
  <si>
    <t>Configure permissions on /etc/cronmonthly</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</si>
  <si>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</si>
  <si>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stat /etc/cron.monthly/
Access: (0700/drwx------) Uid: ( 0/ root) Gid: ( 0/ root)</t>
  </si>
  <si>
    <t>The permissions on /etc/cron.monthly are configured.</t>
  </si>
  <si>
    <t>The permissions on /etc/cron.monthly are not configured.</t>
  </si>
  <si>
    <t>Run the following commands to set ownership and permissions on the /etc/cron.monthly directory:
# chown root:root /etc/cron.monthly/
# chmod og-rwx /etc/cron.monthly/</t>
  </si>
  <si>
    <t>Configure permissions on /etc/cron.monthly. One method to achieve the recommended state is to execute the following command(s):
# chown root:root /etc/cron.monthly/
# chmod og-rwx /etc/cron.monthly/</t>
  </si>
  <si>
    <t>DEB11-153</t>
  </si>
  <si>
    <t>Configure permissions on /etc/crond</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</si>
  <si>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</si>
  <si>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stat /etc/cron.d/
Access: (0700/drwx------) Uid: ( 0/ root) Gid: ( 0/ root)</t>
  </si>
  <si>
    <t>The permissions on /etc/cron.d are configured.</t>
  </si>
  <si>
    <t>The permissions on /etc/cron.d are not configured.</t>
  </si>
  <si>
    <t>Run the following commands to set ownership and permissions on the /etc/cron.d directory:
# chown root:root /etc/cron.d/
# chmod og-rwx /etc/cron.d/</t>
  </si>
  <si>
    <t>Configure permissions on /etc/cron.d. One method to achieve the recommended state is to execute the following command(s):
# chown root:root /etc/cron.d/
# chmod og-rwx /etc/cron.d/</t>
  </si>
  <si>
    <t>DEB11-154</t>
  </si>
  <si>
    <t>Restrict access to cron to authorized users</t>
  </si>
  <si>
    <t>Configure `/etc/cron.allow` to allow specific users to use this service. If `/etc/cron.allow` does not exist, then `/etc/cron.deny` is checked. Any user not specifically defined in this file is allowed to use cron. By removing the file, only users in `/etc/cron.allow` are allowed to use cron.
_Notes:_
- _Other methods, such as `systemd timers`, exist for scheduling jobs. If another method is used, `cron` should be removed, and the alternate method should be secured in accordance with local site policy_
- _Even though a given user is not listed in `cron.allow`, cron jobs can still be run as that user_
- _The `cron.allow` file only controls administrative access to the crontab command for scheduling and modifying cron jobs_</t>
  </si>
  <si>
    <t>Run the following command and verify that `/etc/cron.deny` does not exist:
# stat /etc/cron.deny
stat: cannot stat `/etc/cron.deny': No such file or directory
Run the following command and verify `Uid` and `Gid` are both `0/root` and `Access`, does not grant write or execute to group, and does not grant permissions to `other` for`/etc/cron.allow`:
# stat /etc/cron.allow
Access: (0640/-rw-r-----) Uid: ( 0/ root) Gid: ( 0/ root)</t>
  </si>
  <si>
    <t>Access to cron is restricted to authorized users.</t>
  </si>
  <si>
    <t>Access to cron is not restricted to authorized users.</t>
  </si>
  <si>
    <t>Run the following commands to remove /etc/cron.deny:
# rm /etc/cron.deny
Run the following command to create /etc/cron.allow
# touch /etc/cron.allow
Run the following commands to set permissions and ownership for /etc/cron.allow:
# chmod g-wx,o-rwx /etc/cron.allow
# chown root:root /etc/cron.allow</t>
  </si>
  <si>
    <t>To close this finding, please provide a screenshot showing access to cron is restricted to authorized users with the agency's CAP.</t>
  </si>
  <si>
    <t>DEB11-155</t>
  </si>
  <si>
    <t>Restrict access to at to authorized users</t>
  </si>
  <si>
    <t>Configure `/etc/at.allow` to allow specific users to use this service. If `/etc/at.allow` does not exist, then `/etc/at.deny` is checked. Any user not specifically defined in this file is allowed to use `at`. By removing the file, only users in `/etc/at.allow` are allowed to use `at`.
_Note: Other methods, such as `systemd timers`, exist for scheduling jobs. If another method is used, `at` should be removed, and the alternate method should be secured in accordance with local site policy_</t>
  </si>
  <si>
    <t xml:space="preserve">Run the following command and verify that `/etc/at.deny` does not exist:
# stat /etc/at.deny
stat: cannot stat `/etc/at.deny': No such file or directory
Run the following command and verify `Uid` and `Gid` are both `0/root` and `Access`, does not grant write or execute to group, and does not grant permissions to `other` for`/etc/at.allow`:
# stat /etc/at.allow
Access: (0640/-rw-r-----) Uid: ( 0/ root) Gid: ( 0/ root)
</t>
  </si>
  <si>
    <t>Access to at is restricted to authorized users.</t>
  </si>
  <si>
    <t>Access to at is not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</si>
  <si>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</si>
  <si>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</si>
  <si>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commands to remove /etc/at.deny:
# rm /etc/at.deny
Run the following command to create /etc/at.allow
# touch /etc/at.allow
Run the following commands to set permissions and ownership for /etc/at.allow:
# chmod g-wx,o-rwx /etc/at.allow
# chown root:root /etc/at.allow</t>
  </si>
  <si>
    <t>To close this finding, please provide a screenshot showing access to at is restricted to authorized users with the agency's CAP.</t>
  </si>
  <si>
    <t>DEB11-156</t>
  </si>
  <si>
    <t>Configure permissions on /etc/ssh/sshd_config</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</si>
  <si>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</si>
  <si>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/etc/ssh/sshd_config
Verify the output matches:
Access: (0600/-rw-------) Uid: ( 0/ root) Gid: ( 0/ root)</t>
  </si>
  <si>
    <t>The permissions on /etc/ssh/sshd_config are configured.</t>
  </si>
  <si>
    <t>The permissions on /etc/ssh/sshd_config are not  configured.</t>
  </si>
  <si>
    <t>Run the following commands to set ownership and permissions on /etc/ssh/sshd_config:
# chown root:root /etc/ssh/sshd_config
# chmod og-rwx /etc/ssh/sshd_config</t>
  </si>
  <si>
    <t>Configure permissions on /etc/ssh/sshd_config. One method to achieve the recommended state is to execute the following command(s):
Run the following commands to set ownership and permissions on /etc/ssh/sshd_config:
# chown root:root /etc/ssh/sshd_config
# chmod og-rwx /etc/ssh/sshd_config</t>
  </si>
  <si>
    <t>To close this finding, please provide a screenshot showing the permissions on /etc/ssh/sshd_config are configured with the agency's CAP.</t>
  </si>
  <si>
    <t>DEB11-157</t>
  </si>
  <si>
    <t xml:space="preserve">Configure permissions on SSH private host key files </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</si>
  <si>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</si>
  <si>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script to verify SSH private host key files are mode 0600 or more restrictive, owned be the root user, and owned be the group root or group designated to own openSSH private keys:
#!/usr/bin/env bash
{
l_output=""
l_skgn="ssh_keys" # Group designated to own openSSH keys
l_skgid="$(awk -F: '($1 == "'"$l_skgn"'"){print $3}' /etc/group)"
awk '{print}' &lt;&lt;&lt; "$(find /etc/ssh -xdev -type f -name 'ssh_host_*_key' -exec stat -L -c "%n %#a %U %G %g" {} +)" | (while read -r l_file l_mode l_owner l_group l_gid; do
[ -n "$l_skgid" ] &amp;&amp; l_cga="$l_skgn" || l_cga="root"
[ "$l_gid" = "$l_skgid" ] &amp;&amp; l_pmask="0137" || l_pmask="0177"
l_maxperm="$( printf '%o' $(( 0777 &amp; ~$l_pmask )) )"
[ $(( $l_mode &amp; $l_pmask )) -gt 0 ] &amp;&amp; l_output="$l_output\n - File: \"$l_file\" is mode \"$l_mode\" should be mode: \"$l_maxperm\" or more restrictive"
[ "$l_owner" != "root" ] &amp;&amp; l_output="$l_output\n - File: \"$l_file\" is owned by: \"$l_owner\" should be owned by \"root\""
if [ "$l_group" != "root" ] &amp;&amp; [ "$l_gid" != "$l_skgid" ]; then
l_output="$l_output\n - File: \"$l_file\" is owned by group \"$l_group\" should belong to group \"$l_cga\""
fi
done
if [ -z "$l_output" ]; then
echo -e "\n- Audit Result:\n *** PASS ***\n"
else
echo -e "\n- Audit Result:\n *** FAIL ***$l_output\n"
fi
)
}</t>
  </si>
  <si>
    <t>The permissions on SSH private host key files are configured.</t>
  </si>
  <si>
    <t>The permissions on SSH private host key files are not configured.</t>
  </si>
  <si>
    <t>Run the following script to set mode, ownership, and group on the private SSH host key files:
#!/usr/bin/env bash
{ 
l_skgn="ssh_keys" # Group designated to own openSSH keys
l_skgid="$(awk -F: '($1 == "'"$l_skgn"'"){print $3}' /etc/group)"
awk '{print}' &lt;&lt;&lt; "$(find /etc/ssh -xdev -type f -name 'ssh_host_*_key' -exec stat -L -c "%n %#a %U %G %g" {} +)" | (while read -r l_file l_mode l_owner l_group l_gid; do
[ -n "$l_skgid" ] &amp;&amp; l_cga="$l_skgn" || l_cga="root"
[ "$l_gid" = "$l_skgid" ] &amp;&amp; l_pmask="0137" || l_pmask="0177"
l_maxperm="$( printf '%o' $(( 0777 &amp; ~$l_pmask )) )"
if [ $(( $l_mode &amp; $l_pmask )) -gt 0 ]; then
echo -e " - File: \"$l_file\" is mode \"$l_mode\" changing to mode: \"$l_maxperm\""
if [ -n "$l_skgid" ]; then
chmod u-x,g-wx,o-rwx "$l_file"
else
chmod u-x,go-rwx "$l_file"
fi
fi
if [ "$l_owner" != "root" ]; then
echo -e " - File: \"$l_file\" is owned by: \"$l_owner\" changing owner to \"root\""
chown root "$l_file"
fi
if [ "$l_group" != "root" ] &amp;&amp; [ "$l_gid" != "$l_skgid" ]; then
echo -e " - File: \"$l_file\" is owned by group \"$l_group\" should belong to group \"$l_cga\""
chgrp "$l_cga" "$l_file"
fi
done
)
}</t>
  </si>
  <si>
    <t>Configure permissions on SSH private host key files. One method to achieve the recommended state is to execute the following command(s):
Run the following script to set mode, ownership, and group on the private SSH host key files:
#!/usr/bin/env bash
{ 
l_skgn="ssh_keys" # Group designated to own openSSH keys
l_skgid="$(awk -F: '($1 == "'"$l_skgn"'"){print $3}' /etc/group)"
awk '{print}' &lt;&lt;&lt; "$(find /etc/ssh -xdev -type f -name 'ssh_host_*_key' -exec stat -L -c "%n %#a %U %G %g" {} +)" | (while read -r l_file l_mode l_owner l_group l_gid; do
[ -n "$l_skgid" ] &amp;&amp; l_cga="$l_skgn" || l_cga="root"
[ "$l_gid" = "$l_skgid" ] &amp;&amp; l_pmask="0137" || l_pmask="0177"
l_maxperm="$( printf '%o' $(( 0777 &amp; ~$l_pmask )) )"
if [ $(( $l_mode &amp; $l_pmask )) -gt 0 ]; then
echo -e " - File: \"$l_file\" is mode \"$l_mode\" changing to mode: \"$l_maxperm\""
if [ -n "$l_skgid" ]; then
chmod u-x,g-wx,o-rwx "$l_file"
else
chmod u-x,go-rwx "$l_file"
fi
fi
if [ "$l_owner" != "root" ]; then
echo -e " - File: \"$l_file\" is owned by: \"$l_owner\" changing owner to \"root\""
chown root "$l_file"
fi
if [ "$l_group" != "root" ] &amp;&amp; [ "$l_gid" != "$l_skgid" ]; then
echo -e " - File: \"$l_file\" is owned by group \"$l_group\" should belong to group \"$l_cga\""
chgrp "$l_cga" "$l_file"
fi
done
)
}</t>
  </si>
  <si>
    <t>To close this finding, please provide a screenshot showing the permissions on SSH private host key files are configured with the agency's CAP.</t>
  </si>
  <si>
    <t>DEB11-158</t>
  </si>
  <si>
    <t>Configure permissions on SSH public host key files</t>
  </si>
  <si>
    <t xml:space="preserve">Run the following command and verify Access does not grant write or execute permissions to group or other for all returned files:
# find /etc/ssh -xdev -type f -name 'ssh_host_*_key.pub' -exec stat {} \;
Example output: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</si>
  <si>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The permissions on SSH public host key files are configured.</t>
  </si>
  <si>
    <t>The permissions on SSH public host key files are not configured.</t>
  </si>
  <si>
    <t>Run the following commands to set permissions and ownership on the SSH host public key files
# find /etc/ssh -xdev -type f -name 'ssh_host_*_key.pub' -exec chmod u-x,go-wx {} \;
# find /etc/ssh -xdev -type f -name 'ssh_host_*_key.pub' -exec chown root:root {} \;</t>
  </si>
  <si>
    <t>Configure permissions on SSH public host key files. One method to achieve the recommended state is to execute the following command(s):
# find /etc/ssh -xdev -type f -name 'ssh_host_*_key.pub' -exec chmod u-x,go-wx {} \;
# find /etc/ssh -xdev -type f -name 'ssh_host_*_key.pub' -exec chown root:root {} \;</t>
  </si>
  <si>
    <t>To close this finding, please provide a screenshot showing the permissions on SSH public host key files are configured with the agency's CAP.</t>
  </si>
  <si>
    <t>DEB11-159</t>
  </si>
  <si>
    <t>Limit SSH access</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</si>
  <si>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</si>
  <si>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sshd -T -C user=root -C host="$(hostname)" -C addr="$(grep $(hostname) /etc/hosts | awk '{print $1}')" | grep -Pi '^\h*(allow|deny)(users|groups)\h+\H+(\h+.*)?$'
# grep -Pi '^\h*(allow|deny)(users|groups)\h+\H+(\h+.*)?$' /etc/ssh/sshd_config
Verify that the output of both commands matches at least one of the following lines:
allowusers &lt;userlist&gt;
allowgroups &lt;grouplist&gt;
denyusers &lt;userlist&gt;
denygroups &lt;grouplist&gt;</t>
  </si>
  <si>
    <t>Users and group can access is limited to system via SSH.</t>
  </si>
  <si>
    <t>Excessive Users and group have access to the system via SSH.</t>
  </si>
  <si>
    <t>Edit the /etc/ssh/sshd_config file to set one or more of the parameter as follows:
AllowUsers &lt;userlist&gt;
OR AllowGroups &lt;grouplist&gt;
OR DenyUsers &lt;userlist&gt;
OR DenyGroups &lt;grouplist&gt;</t>
  </si>
  <si>
    <t>Limit SSH access. One method to achieve the recommended state is to execute the following command(s):
Edit the /etc/ssh/sshd_config file to set one or more of the parameter as follows:
AllowUsers &lt;userlist&gt;
OR AllowGroups &lt;grouplist&gt;
OR DenyUsers &lt;userlist&gt;
OR DenyGroups &lt;grouplist&gt;</t>
  </si>
  <si>
    <t>To close this finding, please provide a screenshot showing Users and group can access is limited to system via SSH with the agency's CAP.</t>
  </si>
  <si>
    <t>DEB11-160</t>
  </si>
  <si>
    <t xml:space="preserve">Set SSH LogLevel </t>
  </si>
  <si>
    <t>Run the following command and verify that output matches `loglevel VERBOSE` 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</si>
  <si>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The SSH LogLevel is appropriate.</t>
  </si>
  <si>
    <t>The SSH LogLevel is not appropriate.</t>
  </si>
  <si>
    <t>Edit the /etc/ssh/sshd_config file to set the parameter as follows:
LogLevel VERBOSE
OR LogLevel INFO</t>
  </si>
  <si>
    <t>Set SSH LogLevel. One method to achieve the recommended state is to execute the following command(s):
Edit the /etc/ssh/sshd_config file to set the parameter as follows:
LogLevel VERBOSE
OR LogLevel INFO</t>
  </si>
  <si>
    <t>DEB11-161</t>
  </si>
  <si>
    <t>Enable SSH PAM</t>
  </si>
  <si>
    <t>The `UsePAM` directive enables the Pluggable Authentication Module (PAM) interface. If set to `yes` this will enable PAM authentication using `ChallengeResponseAuthentication` and `PasswordAuthentication` directives in addition to PAM account and session module processing for all authentication types.</t>
  </si>
  <si>
    <t>Run the following command:
# sshd -T -C user=root -C host="$(hostname)" -C addr="$(grep $(hostname) /etc/hosts | awk '{print $1}')" | grep -i usepam
Verify the output matches:
usepam yes
Run the following command:
# grep -Ei '^\s*UsePAM\s+no' /etc/ssh/sshd_config
Nothing should be returned.</t>
  </si>
  <si>
    <t>The SSH PAM is enabled.</t>
  </si>
  <si>
    <t>The SSH PAM is not enabled.</t>
  </si>
  <si>
    <t>5.2.6</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</si>
  <si>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</si>
  <si>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</si>
  <si>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command(s):
Edit the /etc/ssh/sshd_config file to set the parameter as follows:
UsePAM yes</t>
  </si>
  <si>
    <t>To close this finding, please provide a screenshot showing the SSH PAM is enabled with the agency's CAP.</t>
  </si>
  <si>
    <t>DEB11-162</t>
  </si>
  <si>
    <t>Disable SSH root login</t>
  </si>
  <si>
    <t>The `PermitRootLogin` parameter specifies if the root user can log in using SSH. The default is `prohibit-password`.</t>
  </si>
  <si>
    <t>Run the following command:
# sshd -T -C user=root -C host="$(hostname)" -C addr="$(grep $(hostname) /etc/hosts | awk '{print $1}')" | grep permitrootlogin
Verify the output matches:
permitrootlogin no
Run the following command:
# grep -Ei '^\s*PermitRootLogin\s+no' /etc/ssh/sshd_config
Verify the output matches:
PermitRootLogin no</t>
  </si>
  <si>
    <t>The SSH root login is disabled.</t>
  </si>
  <si>
    <t>The SSH root login is not disabled.</t>
  </si>
  <si>
    <t>Disallowing `root` logins over SSH requires system admins to authenticate using their own individual account, then escalating to `root`. This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</si>
  <si>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</si>
  <si>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command(s):
Edit the /etc/ssh/sshd_config file to set the parameter as follows:
PermitRootLogin no</t>
  </si>
  <si>
    <t>To close this finding, please provide a screenshot showing the SSH root login is disabled with the agency's CAP.</t>
  </si>
  <si>
    <t>DEB11-163</t>
  </si>
  <si>
    <t>Disable SSH HostbasedAuthentication</t>
  </si>
  <si>
    <t>The `HostbasedAuthentication` parameter specifies if authentication is allowed through trusted hosts via the user of `.rhosts`, or `/etc/hosts.equiv`, along with successful public key client host authentication.</t>
  </si>
  <si>
    <t>Run the following command:
# sshd -T -C user=root -C host="$(hostname)" -C addr="$(grep $(hostname) /etc/hosts | awk '{print $1}')" | grep hostbasedauthentication
Verify the output matches:
hostbasedauthentication no
Run the following command:
# grep -Ei '^\s*HostbasedAuthentication\s+yes' /etc/ssh/sshd_config
Nothing should be returned.</t>
  </si>
  <si>
    <t>The SSH HostbasedAuthentication is disabled.</t>
  </si>
  <si>
    <t>The SSH HostbasedAuthentication is not disabled.</t>
  </si>
  <si>
    <t>Edit the /etc/ssh/sshd_config file to set the parameter as follows:
HostbasedAuthentication no</t>
  </si>
  <si>
    <t>Disable SSH HostbasedAuthentication. One method to achieve the recommended state is to execute the following command(s):
Edit the /etc/ssh/sshd_config file to set the parameter as follows:
HostbasedAuthentication no</t>
  </si>
  <si>
    <t>To close this finding, please provide a screenshot showing the SSH HostbasedAuthentication is disabled with the agency's CAP.</t>
  </si>
  <si>
    <t>DEB11-164</t>
  </si>
  <si>
    <t>Disable SSH PermitEmptyPasswords</t>
  </si>
  <si>
    <t>Run the following command:
# sshd -T -C user=root -C host="$(hostname)" -C addr="$(grep $(hostname) /etc/hosts | awk '{print $1}')" | grep permitemptypasswords
Verify the output matches:
permitemptypasswords no
Run the following command and verify the output:
# grep -Ei '^\s*PermitEmptyPasswords\s+yes' /etc/ssh/sshd_config
Nothing should be returned.</t>
  </si>
  <si>
    <t>The SSH PermitEmptyPasswords is disabled.</t>
  </si>
  <si>
    <t>The SSH PermitEmptyPasswords is not disabled.</t>
  </si>
  <si>
    <t>Disallowing remote shell access to accounts that have an empty password reduces the probability of unauthorized access to the system.</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</si>
  <si>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</si>
  <si>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</si>
  <si>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showing the SSH PermitEmptyPasswords is disabled with the agency's CAP.</t>
  </si>
  <si>
    <t>DEB11-165</t>
  </si>
  <si>
    <t>Disable SSH PermitUserEnvironment</t>
  </si>
  <si>
    <t>The `PermitUserEnvironment` option allows users to present environment options to the SSH daemon.</t>
  </si>
  <si>
    <t>Run the following command:
# sshd -T -C user=root -C host="$(hostname)" -C addr="$(grep $(hostname) /etc/hosts | awk '{print $1}')" | grep permituserenvironment
Verify the output matches:
permituserenvironment no
Run the following command and verify the output:
# grep -Ei '^\s*PermitUserEnvironment\s+yes' /etc/ssh/sshd_config
Nothing should be returned.</t>
  </si>
  <si>
    <t>The SSH PermitUserEnvironment is disabled.</t>
  </si>
  <si>
    <t>The SSH PermitUserEnvironment is not disabled.</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</si>
  <si>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</si>
  <si>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</si>
  <si>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SSH PermitUserEnvironment. One method to achieve the recommended state is to execute the following command(s):
Edit the /etc/ssh/sshd_config file to set the parameter as follows:
PermitUserEnvironment no</t>
  </si>
  <si>
    <t>To close this finding, please provide a screenshot showing the SSH PermitUserEnvironment is disabled with the agency's CAP.</t>
  </si>
  <si>
    <t>DEB11-166</t>
  </si>
  <si>
    <t>Enable SSH IgnoreRhosts</t>
  </si>
  <si>
    <t>Run the following command:
# sshd -T -C user=root -C host="$(hostname)" -C addr="$(grep $(hostname) /etc/hosts | awk '{print $1}')" | grep ignorerhosts
Verify the output matches:
ignorerhosts yes
Run the following command:
# grep -Ei '^\s*ignorerhosts\s+no\b' /etc/ssh/sshd_config
Nothing should be returned.</t>
  </si>
  <si>
    <t>The SSH IgnoreRhosts is enabled.</t>
  </si>
  <si>
    <t>The SSH IgnoreRhosts is not enabled.</t>
  </si>
  <si>
    <t>Setting this parameter forces users to enter a password when authenticating with SSH.</t>
  </si>
  <si>
    <t>Edit the /etc/ssh/sshd_config file to set the parameter as follows:
IgnoreRhosts yes</t>
  </si>
  <si>
    <t>Enable SSH IgnoreRhosts. One method to achieve the recommended state is to execute the following command(s):
Edit the /etc/ssh/sshd_config file to set the parameter as follows:
IgnoreRhosts yes</t>
  </si>
  <si>
    <t>To close this finding, please provide a screenshot showing the SSH IgnoreRhosts is enabled with the agency's CAP.</t>
  </si>
  <si>
    <t>DEB11-167</t>
  </si>
  <si>
    <t>Use approved ciphers only</t>
  </si>
  <si>
    <t xml:space="preserve">This variable limits the ciphers that SSH can use during communication.
*Note:*
- Some organizations may have stricter requirements for approved ciphers.
- Ensure that ciphers used are in compliance with site policy.
- The only "strong" ciphers currently FIPS 140-2 compliant are:
 - aes256-ctr
 - aes192-ctr
 - aes128-ctr
- Supported ciphers in openSSH 8.2:
3des-cbc
aes128-cbc
aes192-cbc
aes256-cbc
aes128-ctr
aes192-ctr
aes256-ctr
aes128-gcm@openssh.com
aes256-gcm@openssh.com
chacha20-poly1305@openssh.com
</t>
  </si>
  <si>
    <t>Run the following command: 
# sshd -T -C user=root -C host="$(hostname)" -C addr="$(grep $(hostname) /etc/hosts | awk '{print $1}')" | grep ciphers
Verify that output does not contain any of the following weak ciphers:
3des-cbc
aes128-cbc
aes192-cbc
aes256-cbc</t>
  </si>
  <si>
    <t>Weak ciphers that are used for authentication to the cryptographic module cannot be relied upon to provide confidentiality or integrity, and system data may be compromised.
- The Triple DES ciphers, as used in SSH, have a birthday bound of approximately four billion blocks, which makes it easier for remote attackers to obtain clear text data via a birthday attack against a long-duration encrypted session, aka a "Sweet32" attack.
- Error handling in the SSH protocol; Client and Server, when using a block cipher algorithm in Cipher Block Chaining (CBC) mode, makes it easier for remote attackers to recover certain plain text data from an arbitrary block of cipher text in an SSH session via unknown vectors.</t>
  </si>
  <si>
    <t>Edit the /etc/ssh/sshd_config file add/modify the Ciphers line to contain a comma separated list of the site approved ciphers.
Example:
Ciphers chacha20-poly1305@openssh.com,aes256-gcm@openssh.com,aes128-gcm@openssh.com,aes256-ctr,aes192-ctr,aes128-ctr</t>
  </si>
  <si>
    <t>Use approved ciphers only. One method to achieve the recommended state is to execute the following command(s):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</si>
  <si>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approved ciphers are being used with the agency's CAP.</t>
  </si>
  <si>
    <t>DEB11-168</t>
  </si>
  <si>
    <t>Use approved MAC algorithms only</t>
  </si>
  <si>
    <t xml:space="preserve">This variable limits the types of MAC algorithms that SSH can use during communication.
*Notes:*
- Some organizations may have stricter requirements for approved MACs.
- Ensure that MACs used are in compliance with site policy.
- The only "strong" MACs currently FIPS 140-2 approved are:
 - hmac-sha2-256
 - hmac-sha2-512
- The Supported MACs are:
hmac-md5
hmac-md5-96
hmac-sha1
hmac-sha1-96
hmac-sha2-256
hmac-sha2-512
umac-64@openssh.com
umac-128@openssh.com
hmac-md5-etm@openssh.com
hmac-md5-96-etm@openssh.com
hmac-sha1-etm@openssh.com
hmac-sha1-96-etm@openssh.com
hmac-sha2-256-etm@openssh.com
hmac-sha2-512-etm@openssh.com
umac-64-etm@openssh.com
umac-128-etm@openssh.com
</t>
  </si>
  <si>
    <t>Run the following command:
# sshd -T -C user=root -C host="$(hostname)" -C addr="$(grep $(hostname) /etc/hosts | awk '{print $1}')" | grep -i "MACs"
Verify that output does not contain any of the listed weak MAC algorithms:
hmac-md5
hmac-md5-96
hmac-ripemd160
hmac-sha1
hmac-sha1-96
umac-64@openssh.com
umac-128@openssh.com
hmac-md5-etm@openssh.com
hmac-md5-96-etm@openssh.com
hmac-ripemd160-etm@openssh.com
hmac-sha1-etm@openssh.com
hmac-sha1-96-etm@openssh.com
umac-64-etm@openssh.com
umac-128-etm@openssh.com</t>
  </si>
  <si>
    <t xml:space="preserve">Only approved MAC Algorithms are used. </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</si>
  <si>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</si>
  <si>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approved MACs.
Example:
MACs hmac-sha2-512-etm@openssh.com,hmac-sha2-256-etm@openssh.com,hmac-sha2-512,hmac-sha2-256</t>
  </si>
  <si>
    <t>Use approved MAC algorithms only. One method to achieve the recommended state is to execute the following command(s):
Edit the /etc/ssh/sshd_config file and add/modify the MACs line to contain a comma separated list of the site approved MACs.
Example:
MACs hmac-sha2-512-etm@openssh.com,hmac-sha2-256-etm@openssh.com,hmac-sha2-512,hmac-sha2-256</t>
  </si>
  <si>
    <t>To close this finding, please provide a screenshot showing only approved MAC Algorithms are used with the agency's CAP.</t>
  </si>
  <si>
    <t>DEB11-169</t>
  </si>
  <si>
    <t>Use approved Key Exchange algorithms only</t>
  </si>
  <si>
    <t xml:space="preserve">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_Notes:_
- _Kex algorithms have a higher preference the earlier they appear in the list_
- _Some organizations may have stricter requirements for approved Key exchange algorithms_
- _Ensure that Key exchange algorithms used are in compliance with site policy_
- _The only Key Exchange Algorithms currently FIPS 140-2 approved are:_
 - _ecdh-sha2-nistp256_
 - _ecdh-sha2-nistp384_
 - _ecdh-sha2-nistp521_
 - _diffie-hellman-group-exchange-sha256_
 - _diffie-hellman-group16-sha512_
 - _diffie-hellman-group18-sha512_
 - _diffie-hellman-group14-sha256_
- _The Key Exchange algorithms supported by OpenSSH 8.2 are:_
curve25519-sha256
curve25519-sha256@libssh.org
diffie-hellman-group1-sha1
diffie-hellman-group14-sha1
diffie-hellman-group14-sha256
diffie-hellman-group16-sha512
diffie-hellman-group18-sha512
diffie-hellman-group-exchange-sha1
diffie-hellman-group-exchange-sha256
ecdh-sha2-nistp256
ecdh-sha2-nistp384
ecdh-sha2-nistp521
sntrup4591761x25519-sha512@tinyssh.org
</t>
  </si>
  <si>
    <t>Use approved Key Exchange algorithms only. One method to achieve the recommended state is to execute the following command(s):
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</si>
  <si>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To close this finding, please provide a screenshot showing only approved Key Exchange algorithms are being used with the agency's CAP.</t>
  </si>
  <si>
    <t>DEB11-170</t>
  </si>
  <si>
    <t>Configure SSH warning banner</t>
  </si>
  <si>
    <t>Run the following command:
# sshd -T -C user=root -C host="$(hostname)" -C addr="$(grep $(hostname) /etc/hosts | awk '{print $1}')" | grep banner
Verify the output matches:
banner /etc/issue.net</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</si>
  <si>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</si>
  <si>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 xml:space="preserve">HAC14: Warning banner is insufficient
HAC38: Warning banner does not exist
                                          </t>
  </si>
  <si>
    <t>Edit the /etc/ssh/sshd_config file to set the parameter as follows:
Banner /etc/issue.net</t>
  </si>
  <si>
    <t>Configure SSH warning banner. One method to achieve the recommended state is to execute the following command(s):
Edit the /etc/ssh/sshd_config file to set the parameter as follows:
Banner /etc/issue.net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</si>
  <si>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DEB11-171</t>
  </si>
  <si>
    <t>Set SSH MaxAuthTries to 3 less</t>
  </si>
  <si>
    <t>Run the following command and verify that output `MaxAuthTries` is 3 or less:
# sshd -T -C user=root -C host="$(hostname)" -C addr="$(grep $(hostname) /etc/hosts | awk '{print $1}')" | grep maxauthtries
maxauthtries 3
Run the following command and verify that the output:
# grep -Ei '^\s*maxauthtries\s+([5-9]|[1-9][0-9]+)' /etc/ssh/sshd_config
Nothing is returned</t>
  </si>
  <si>
    <t>The SSH MaxAuthTries is set to 3 or less.</t>
  </si>
  <si>
    <t>The SSH MaxAuthTries is not set to 3 or less.</t>
  </si>
  <si>
    <t>Changed SSH MaxAuthTries  from 4 to 3</t>
  </si>
  <si>
    <t>HAC15: User accounts not locked out after 3 unsuccessful login attempts</t>
  </si>
  <si>
    <t>Edit the /etc/ssh/sshd_config file to set the parameter as follows:
MaxAuthTries 3</t>
  </si>
  <si>
    <t>Set SSH MaxAuthTries to 3 less. One method to achieve the recommended state is to execute the following command(s):
Edit the /etc/ssh/sshd_config file to set the parameter as follows:
MaxAuthTries 3</t>
  </si>
  <si>
    <t>To close this finding, please provide a screenshot showing the SSH MaxAuthTries is set to 3 or less with the agency's CAP.</t>
  </si>
  <si>
    <t>DEB11-172</t>
  </si>
  <si>
    <t>Run the following command:
# sshd -T -C user=root -C host="$(hostname)" -C addr="$(grep $(hostname) /etc/hosts | awk '{print $1}')" | grep -i maxstartups
Verify that output `MaxStartups` is `10:30:60` or more restrictive:
maxstartups 10:30:60
Run the following command and verify the output:
# grep -Ei '^\s*maxstartups\s+(((1[1-9]|[1-9][0-9][0-9]+):([0-9]+):([0-9]+))|(([0-9]+):(3[1-9]|[4-9][0-9]|[1-9][0-9][0-9]+):([0-9]+))|(([0-9]+):([0-9]+):(6[1-9]|[7-9][0-9]|[1-9][0-9][0-9]+)))' /etc/ssh/sshd_config
Nothing should be returned.</t>
  </si>
  <si>
    <t>The SSH MaxStartups is configured.</t>
  </si>
  <si>
    <t>The SSH MaxStartups is not configured.</t>
  </si>
  <si>
    <t>Edit the /etc/ssh/sshd_config file to set the parameter as follows:
MaxStartups 10:30:60</t>
  </si>
  <si>
    <t>Configure SSH MaxStartups. One method to achieve the recommended state is to execute the following command(s):
Edit the /etc/ssh/sshd_config file to set the parameter as follows:
MaxStartups 10:30:60</t>
  </si>
  <si>
    <t>To close this finding, please provide a screenshot showing the SSH MaxStartups is configured with the agency's CAP.</t>
  </si>
  <si>
    <t>DEB11-173</t>
  </si>
  <si>
    <t>Set SSH MaxSessions to 10 or less</t>
  </si>
  <si>
    <t>Run the following command and verify that output `MaxSessions` is `10` or less:
# sshd -T -C user=root -C host="$(hostname)" -C addr="$(grep $(hostname) /etc/hosts | awk '{print $1}')" | grep -i maxsessions
maxsessions 10
Run the following command and verify the output:
grep -Ei '^\s*MaxSessions\s+(1[1-9]|[2-9][0-9]|[1-9][0-9][0-9]+)' /etc/ssh/sshd_config
Nothing should be returned</t>
  </si>
  <si>
    <t>The MaxSessions is set to 10 or less.</t>
  </si>
  <si>
    <t>The MaxSessions is not set to 10 or less.</t>
  </si>
  <si>
    <t>Edit the /etc/ssh/sshd_config file to set the parameter as follows:
MaxSessions 10</t>
  </si>
  <si>
    <t>Set SSH MaxSessions to 10 or less. One method to achieve the recommended state is to execute the following command(s):
Edit the /etc/ssh/sshd_config file to set the parameter as follows:
MaxSessions 10</t>
  </si>
  <si>
    <t>DEB11-174</t>
  </si>
  <si>
    <t>Set SSH LoginGraceTime to one minute or less</t>
  </si>
  <si>
    <t>Run the following command and verify that output `LoginGraceTime` is between `1` and `60` seconds or `1m`:
# sshd -T -C user=root -C host="$(hostname)" -C addr="$(grep $(hostname) /etc/hosts | awk '{print $1}')" | grep logingracetime
Verify the output matches:
logingracetime 60
Run the following command and verify the output:
# grep -Ei '^\s*LoginGraceTime\s+(0|6[1-9]|[7-9][0-9]|[1-9][0-9][0-9]+|[^1]m)' /etc/ssh/sshd_config
Nothing should be returned.</t>
  </si>
  <si>
    <t>The SSH LoginGraceTime is set to one minute or less.</t>
  </si>
  <si>
    <t>The SSH LoginGraceTime is not set to one minute or less.</t>
  </si>
  <si>
    <t>HSC25</t>
  </si>
  <si>
    <t>HSC25: Network sessions do not timeout per Publication 1075 requirements</t>
  </si>
  <si>
    <t>5.2.21</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</si>
  <si>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</si>
  <si>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Edit the /etc/ssh/sshd_config file to set the parameter as follows:
LoginGraceTime 60</t>
  </si>
  <si>
    <t>Set SSH LoginGraceTime to one minute or less. One method to achieve the recommended state is to execute the following command(s):
Edit the /etc/ssh/sshd_config file to set the parameter as follows:
LoginGraceTime 60</t>
  </si>
  <si>
    <t>DEB11-175</t>
  </si>
  <si>
    <t>Configure SSH Idle Timeout Interval</t>
  </si>
  <si>
    <t>**NOTE:** To clarify, the two settings described below is only meant for idle connections from a protocol perspective and not meant to check if the user is active or not. An idle user does not mean an idle connection. SSH does not and never had, intentionally, the capability to drop idle users. In SSH versions before `8.2p1` there was a bug that caused these values to behave in such a manner that they where abused to disconnect idle users. This bug has been resolved in `8.2p1` and thus it can no longer be abused disconnect idle users.
The two options `ClientAliveInterval` and `ClientAliveCountMax` control the timeout of SSH sessions. Taken directly from `man 5 sshd_config`:
- `ClientAliveInterval` Sets a timeout interval in seconds after which if no data has been received from the client, sshd(8) will send a message through the encrypted channel to request a response from the client. The default is 0, indicating that these messages will not be sent to the client.
- `ClientAliveCountMax` Sets the number of client alive messages which may be sent without sshd(8) receiving any messages back from the client. If this threshold is reached while client alive messages are being sent, sshd will disconnect the client, terminating the session. It is important to note that the use of client alive messages is very different from TCPKeepAlive. The client alive messages are sent through the encrypted channel and therefore will not be spoofable. The TCP keepalive option en‐abled by TCPKeepAlive is spoofable. The client alive mechanism is valuable when the client or server depend on knowing when a connection has become unresponsive.
The default value is 3. If ClientAliveInterval is set to 15, and ClientAliveCountMax is left at the default, unresponsive SSH clients will be disconnected after approximately 45 seconds. Setting a zero ClientAliveCountMax disables connection termination.</t>
  </si>
  <si>
    <t>Run the following commands and verify `ClientAliveInterval` is greater than zero:
# sshd -T -C user=root -C host="$(hostname)" -C addr="$(grep $(hostname) /etc/hosts | awk '{print $1}')" | grep clientaliveinterval
Example output:
clientaliveinterval 15
Run the following command and verify `ClientAliveCountMax` is greater than zero:
# sshd -T -C user=root -C host="$(hostname)" -C addr="$(grep $(hostname) /etc/hosts | awk '{print $1}')" | grep clientalivecountmax
Example output:
clientalivecountmax 3</t>
  </si>
  <si>
    <t>The SSH Idle Timeout Interval is configured.</t>
  </si>
  <si>
    <t>The SSH Idle Timeout Interval is not  configured.</t>
  </si>
  <si>
    <t>Edit the /etc/ssh/sshd_config file to set the parameters according to site policy. 
Example:
ClientAliveInterval 15
ClientAliveCountMax 3</t>
  </si>
  <si>
    <t>Configure SSH Idle Timeout Interval. One method to achieve the recommended state is to execute the following command(s):
Edit the /etc/ssh/sshd_config file to set the parameters according to site policy. 
Example:
ClientAliveInterval 15
ClientAliveCountMax 3</t>
  </si>
  <si>
    <t>DEB11-176</t>
  </si>
  <si>
    <t>`sudo` allows a permitted user to execute a command as the superuser or another user, as specified by the security policy. The invoking user's real (not effective) user ID is used to determine the user name with which to query the security policy.</t>
  </si>
  <si>
    <t>Sudo is installed.</t>
  </si>
  <si>
    <t>Sudo is not installed.</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</si>
  <si>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and any entries in `/etc/sudoers.d`.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</si>
  <si>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First determine is LDAP functionality is required. If so, then install sudo-ldap, else install sudo.
Example:
# apt install sudo</t>
  </si>
  <si>
    <t>Install Sudo. One method to achieve the recommended state is to execute the following command(s):
First determine is LDAP functionality is required. If so, then install sudo-ldap, else install sudo.
Example:
# apt install sudo</t>
  </si>
  <si>
    <t>To close this finding, please provide a screenshot showing sudo is installed with the agency's CAP.</t>
  </si>
  <si>
    <t>DEB11-177</t>
  </si>
  <si>
    <t>Ensure sudo commands use pty</t>
  </si>
  <si>
    <t>`sudo` can be configured to run only from a pseudo terminal (`pseudo-pty`).</t>
  </si>
  <si>
    <t>Verify that `sudo` can only run other commands from a pseudo terminal.
Run the following command:
# grep -rPi '^\h*Defaults\h+([^#\n\r]+,)?use_pty(,\h*\h+\h*)*\h*(#.*)?$' /etc/sudoers*
Verify the output matches:
/etc/sudoers:Defaults use_pty</t>
  </si>
  <si>
    <t>The sudo commands use pty.</t>
  </si>
  <si>
    <t>The sudo commands is not using pty.</t>
  </si>
  <si>
    <t>Attackers can run a malicious program using `sudo` which would fork a background process that remains even when the main program has finished executing.</t>
  </si>
  <si>
    <t>Edit the file /etc/sudoers with visudo or a file in /etc/sudoers.d/ with visudo -f &lt;PATH TO FILE&gt; and add the following line:
Defaults use_pty</t>
  </si>
  <si>
    <t>Ensure sudo commands use pty. One method to achieve the recommended state is to execute the following command(s):
Edit the file /etc/sudoers with visudo or a file in /etc/sudoers.d/ with visudo -f &lt;PATH TO FILE&gt; and add the following line:
Defaults use_pty</t>
  </si>
  <si>
    <t>To close this finding, please provide a screenshot showing the sudo commands use pty with the agency's CAP.</t>
  </si>
  <si>
    <t>DEB11-178</t>
  </si>
  <si>
    <t>AU-3</t>
  </si>
  <si>
    <t>Content of Audit Records</t>
  </si>
  <si>
    <t>Ensure sudo log file exists</t>
  </si>
  <si>
    <t>Run the following command to verify that sudo has a custom log file configured:
# grep -rPsi "^\h*Defaults\h+([^#]+,\h*)?logfile\h*=\h*(\"|\')?\H+(\"|\')?(,\h*\H+\h*)*\h*(#.*)?$" /etc/sudoers*
Verify the output matches:
Defaults logfile="/var/log/sudo.log"</t>
  </si>
  <si>
    <t>The sudo log file exists.</t>
  </si>
  <si>
    <t>The sudo log file does not exists.</t>
  </si>
  <si>
    <t>Edit the file /etc/sudoers or a file in /etc/sudoers.d/ with visudo or visudo -f &lt;PATH TO FILE&gt; and add the following line:
Example:
Defaults logfile="/var/log/sudo.log"</t>
  </si>
  <si>
    <t>Ensure sudo log file exists. One method to achieve the recommended state is to execute the following command(s):
Edit the file /etc/sudoers or a file in /etc/sudoers.d/ with visudo or visudo -f &lt;PATH TO FILE&gt; and add the following line:
Example:
Defaults logfile="/var/log/sudo.log"</t>
  </si>
  <si>
    <t>To close this finding, please provide a screenshot showing the sudo log file exists with the agency's CAP.</t>
  </si>
  <si>
    <t>DEB11-179</t>
  </si>
  <si>
    <t>Ensure re-authentication for privilege escalation is not disabled globally</t>
  </si>
  <si>
    <t>The operating system must be configured so that users must re-authenticate for privilege escalation.</t>
  </si>
  <si>
    <t>Verify the operating system requires users to re-authenticate for privilege escalation.
Check the configuration of the `/etc/sudoers` and `/etc/sudoers.d/*` files with the following command:
# grep -r "^[^#].*\!authenticate" /etc/sudoers*
If any line is found with a `!authenticate` tag, refer to the remediation procedure below.</t>
  </si>
  <si>
    <t>The re-authentication for privilege escalation is not disabled globally.</t>
  </si>
  <si>
    <t>The re-authentication for privilege escalation is disabled globally.</t>
  </si>
  <si>
    <t>5.3.5</t>
  </si>
  <si>
    <t>Without re-authentication, users may access resources or perform tasks for which they do not have authorization. 
When operating systems provide the capability to escalate a functional capability, it is critical the user re-authenticate.</t>
  </si>
  <si>
    <t>Configure the operating system to require users to reauthenticate for privilege escalation.
Based on the outcome of the audit procedure, use visudo -f &lt;PATH TO FILE&gt; to edit the relevant sudoers file.
Remove any occurrences o !authenticate tags in the file(s).</t>
  </si>
  <si>
    <t>Ensure re-authentication for privilege escalation is not disabled globally. One method to achieve the recommended state is to execute the following command(s):
Configure the operating system to require users to reauthenticate for privilege escalation.
Based on the outcome of the audit procedure, use visudo -f &lt;PATH TO FILE&gt; to edit the relevant sudoers file.
Remove any occurrences o !authenticate tags in the file(s).</t>
  </si>
  <si>
    <t>To close this finding, please provide a screenshot showing the re-authentication for privilege escalation is not disabled globally with the agency's CAP.</t>
  </si>
  <si>
    <t>DEB11-180</t>
  </si>
  <si>
    <t>Configure sudo authentication timeout</t>
  </si>
  <si>
    <t>`sudo` caches used credentials for a default of 15 minutes. This is for ease of use when there are multiple administrative tasks to perform. The timeout can be modified to suit local security policies.
This default is distribution specific. See audit section for further information.</t>
  </si>
  <si>
    <t>Ensure that the caching timeout is no more than 15 minutes.
Example:
# grep -roP "timestamp_timeout=\K[0-9]*" /etc/sudoers*
If there is no `timestamp_timeout` configured in `/etc/sudoers*` then the default is 15 minutes. This default can be checked with:
# sudo -V | grep "Authentication timestamp timeout:"
NOTE: A value of `-1` means that the timeout is disabled. Depending on the configuration of the `timestamp_type`, this could mean for all terminals / processes of that user and not just that one single terminal session.</t>
  </si>
  <si>
    <t>The sudo authentication timeout is configured correctly.</t>
  </si>
  <si>
    <t>The sudo authentication timeout is not configured correctly.</t>
  </si>
  <si>
    <t>5.3.6</t>
  </si>
  <si>
    <t>Setting a timeout value reduces the window of opportunity for unauthorized privileged access to another user.</t>
  </si>
  <si>
    <t>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Defaults env_reset, timestamp_timeout=15
Defaults timestamp_timeout=15
Defaults env_reset</t>
  </si>
  <si>
    <t>Ensure sudo authentication timeout is configured correctly. One method to achieve the recommended state is to execute the following command(s):
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Defaults env_reset, timestamp_timeout=15
Defaults timestamp_timeout=15
Defaults env_reset</t>
  </si>
  <si>
    <t>DEB11-181</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</si>
  <si>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</si>
  <si>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 grep -Pi '^\h*auth\h+(?:required|requisite)\h+pam_wheel\.so\h+(?:[^#\n\r]+\h+)?((?!\2)(use_uid\b|group=\H+\b))\h+(?:[^#\n\r]+\h+)?((?!\1)(use_uid\b|group=\H+\b))(\h+.*)?$' /etc/pam.d/su
Verify the output matches:
auth required pam_wheel.so use_uid group=&lt;group_name&gt;
Run the following command and verify that the group specified in `&lt;group_name&gt;` contains no users:
# grep &lt;group_name&gt; /etc/group
Verify the output does not contain any users in the relevant group:
&lt;group_name&gt;:x:&lt;GID&gt;:</t>
  </si>
  <si>
    <t>Access to the su command is restricted.</t>
  </si>
  <si>
    <t>Access to the su command is not restricted.</t>
  </si>
  <si>
    <t>5.3.7</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</si>
  <si>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</si>
  <si>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the su command. One method to achieve the recommended state is to execute the following command(s):
Create an empty group that will be specified for use of the su command. The group should be named according to site policy.
Example:
# groupadd sugroup
Add the following line to the /etc/pam.d/su file, specifying the empty group:
auth required pam_wheel.so use_uid group=sugroup</t>
  </si>
  <si>
    <t>To close this finding, please provide a screenshot showing access to the su command is restricted with the agency's CAP.</t>
  </si>
  <si>
    <t>DEB11-182</t>
  </si>
  <si>
    <t>Configure the password creation requirements</t>
  </si>
  <si>
    <t>The `pam_pwquality.so` module checks the strength of passwords. It performs checks such as making sure a password is not a dictionary word, it is a certain length, contains a mix of characters (e.g. alphabet, numeric, other) and more. 
The following options are set in the `/etc/security/pwquality.conf` file:
- Password Length:
 - `minlen = 14` - password must be 14 characters or more
- Password complexity:
 - `minclass = 4` - The minimum number of required classes of characters for the new password (digits, uppercase, lowercase, others)
 _OR_
 - `dcredit = -1` - provide at least one digit
 - `ucredit = -1` - provide at least one uppercase character
 - `ocredit = -1` - provide at least one special character
 - `lcredit = -1` - provide at least one lowercase character</t>
  </si>
  <si>
    <t>Verify password creation requirements conform to organization policy.
Password length
Run the following command:
# grep '^\s*minlen\s*' /etc/security/pwquality.conf
Verify the output matches:
minlen = 14
Password complexity
Option 1
Run the following command:
# grep '^\s*minclass\s*' /etc/security/pwquality.conf
Verify the output matches:
minclass = 4
Option 2
Run the following command:
# grep -E '^\s*[duol]credit\s*' /etc/security/pwquality.conf
Verify the output matches:
dcredit = -1
ucredit = -1
lcredit = -1
ocredit = -1</t>
  </si>
  <si>
    <t>The following setting is a recommend example policy. Alter these values to conform to your own organization's password policies.
Run the following command to install the pam_pwquality module:
# apt install libpam-pwquality
Edit the file /etc/security/pwquality.conf and add or modify the following line for password length to conform to site policy:
minlen = 14
Edit the file /etc/security/pwquality.conf and add or modify the following line for password complexity to conform to site policy:
Option 1
minclass = 4
Option 2
dcredit = -1
ucredit = -1
ocredit = -1
lcredit = -1</t>
  </si>
  <si>
    <t>Configure the password creation requirements. One method to achieve the recommended state is to execute the following command(s):
The following setting is a recommend example policy. Alter these values to conform to your own organization's password policies.
Run the following command to install the pam_pwquality module:
# apt install libpam-pwquality
Edit the file /etc/security/pwquality.conf and add or modify the following line for password length to conform to site policy:
minlen = 14
Edit the file /etc/security/pwquality.conf and add or modify the following line for password complexity to conform to site policy:
Option 1
minclass = 4
Option 2
dcredit = -1
ucredit = -1
ocredit = -1
lcredit = -1</t>
  </si>
  <si>
    <t>To close this finding, please provide a screenshot showing passwords configuration setting with the agency's CAP.</t>
  </si>
  <si>
    <t>DEB11-183</t>
  </si>
  <si>
    <t>Lock out users after _n_ unsuccessful consecutive login attempts. The first sets of changes are made to the common PAM configuration files. The second set of changes are applied to the program specific PAM configuration file. The second set of changes must be applied to each program that will lock out users. Check the documentation for each secondary program for instructions on how to configure them to work with PAM.
All configuration of `faillock` is located in `/etc/security/faillock.conf` and well commented.
- `deny` - Deny access if the number of consecutive authentication failures for this user during the recent interval exceeds n tries.
- `fail_interval` - The length of the interval, in seconds, during which the consecutive authentication failures must happen for the user account to be locked out
- `unlock_time` - The access will be re-enabled after n seconds after the lock out. The value `0` has the same meaning as value `never` - the access will not be re-enabled without resetting the faillock entries by the `faillock` command.
Set the lockout number and unlock time in accordance with local site policy.</t>
  </si>
  <si>
    <t>Verify password lockouts are configured. These settings are commonly configured with the `pam_faillock.so` module found in `/etc/pam.d/common-auth` and `/etc/pam.d/common-account`.
Common auth
Run the following command to verify `pam_faillock.so` is configured in `/etc/pam.d/common-auth`:
# grep "pam_faillock.so" /etc/pam.d/common-auth
Verify the output includes the three `pam_faillock.so` lines:
auth required pam_faillock.so preauth
auth [default=die] pam_faillock.so authfail
auth sufficient pam_faillock.so authsucc
Common account
Run the following command to verify `pam_faillock.so` is configured in `/etc/pam.d/common-account`:
# grep "pam_faillock.so" /etc/pam.d/common-account
Verify the output matches:
account required pam_faillock.so
Fail lock configuration
Run the following command to verify `deny`, `fail_interval`, and `unlock time` are configured in `/etc/security/faillock.conf`:
awk '/^ *deny *=/\
||/^ *fail_interval *=/\
||/^ *unlock_time *=/' /etc/security/faillock.conf
Verify the output:
deny` is not greater than `3`
fail_interval` is no greater than `900`
unlock_time` is `0`, or greater than or equal to `600`
Settings follow local site policy
Example:
deny = 3
fail_interval = 900
unlock time = 600</t>
  </si>
  <si>
    <t xml:space="preserve">Lockout for Failed Password Attempts is set to 3. </t>
  </si>
  <si>
    <t>Lockout for failed password attempts is not configured per IRS requirements.</t>
  </si>
  <si>
    <t>Updated from 4 to 3
Updated Unlock time to 900 (15Minutes)</t>
  </si>
  <si>
    <t>NOTE: Pay special attention to the configuration. Incorrect configuration can cause system lock outs. This is example configuration. You configuration may differ based on previous changes to the files.
Common auth
Edit /etc/pam.d/common-auth and ensure that faillock is configured.
Note: It is critical to understand each line and the relevant arguments for successful implementation. The order of these entries is very specific. The pam_faillock.so lines surround the pam_unix.so line. 
The comment "Added to enable faillock" is shown to highlight the additional lines and their order in the file.**
# here are the per-package modules (the "Primary" block)
auth required pam_faillock.so preauth # Added to enable faillock
auth [success=1 default=ignore] pam_unix.so nullok
auth [default=die] pam_faillock.so authfail # Added to enable faillock
auth sufficient pam_faillock.so authsucc # Added to enable faillock
# here's the fallback if no module succeeds
auth requisite pam_deny.so
# prime the stack with a positive return value if there isn't one already;
# this avoids us returning an error just because nothing sets a success code
# since the modules above will each just jump around
auth required pam_permit.so
# and here are more per-package modules (the "Additional" block)
auth optional pam_cap.so
# end of pam-auth-update config
Common account
Edit /etc/pam.d/common-account and **ensure that the following stanza is at the end of the file**.
account required pam_faillock.so
Fail lock configuration
Edit /etc/security/faillock.conf and configure it per your site policy.
Example:
deny = 3
fail_interval = 900
unlock time = 600</t>
  </si>
  <si>
    <t>Configure the lockout for failed password attempts. One method to achieve the recommended state is to execute the following command(s):
NOTE: Pay special attention to the configuration. Incorrect configuration can cause system lock outs. This is example configuration. You configuration may differ based on previous changes to the files.
Edit the /etc/pam.d/common-password file to include the remember= option of 5 or more. If this line doesn't exist, add the line directly above the line:
password [success=1 default=ignore] pam_unix.so obscure yescrypt:
Example:
password required pam_pwhistory.so use_authtok remember=24</t>
  </si>
  <si>
    <t>To close this finding, please provide a screenshot showing the lockout for failed password attempts is set to 3 with the agency's CAP.</t>
  </si>
  <si>
    <t>DEB11-184</t>
  </si>
  <si>
    <t>Limit password reuse</t>
  </si>
  <si>
    <t>Run the following command: 
# grep -P '^\h*password\h+([^#\n\r]+\h+)?pam_pwhistory\.so\h+([^#\n\r]+\h+)?remember=([24-9]|[1-9][0-9]+)\b' /etc/pam.d/common-password
password required pam_pwhistory.so remember=24
Ensure the `remember` option is 24 or more and follows your site policy.</t>
  </si>
  <si>
    <t xml:space="preserve">Password history is set to 24 passwords remembered. </t>
  </si>
  <si>
    <t>Password History is not configured per IRS requirements.</t>
  </si>
  <si>
    <t>Forcing users not to reuse their past 24 passwords make it less likely that an attacker will be able to guess the password.</t>
  </si>
  <si>
    <t>NOTE: Pay special attention to the configuration. Incorrect configuration can cause system lock outs. This is example configuration. You configuration may differ based on previous changes to the files.
Edit the /etc/pam.d/common-password file to include the remember= option of 24 or more. If this line doesn't exist, add the line directly above the line:
password [success=1 default=ignore] pam_unix.so obscure yescrypt:
Example:
password required pam_pwhistory.so use_authtok remember=24</t>
  </si>
  <si>
    <t>Limit password reuse. One method to achieve the recommended state is to execute the following command(s):
NOTE: Pay special attention to the configuration. Incorrect configuration can cause system lock outs. This is example configuration. You configuration may differ based on previous changes to the files.
Edit the /etc/pam.d/common-password file to include the remember= option of 24 or more. If this line doesn't exist, add the line directly above the line:
password [success=1 default=ignore] pam_unix.so obscure yescrypt:
Example:
password required pam_pwhistory.so use_authtok remember=24</t>
  </si>
  <si>
    <t>DEB11-185</t>
  </si>
  <si>
    <t>Ensure password hashing algorithm is up to date with the latest standards</t>
  </si>
  <si>
    <t>The commands below change password encryption to `yescrypt`. All existing accounts will need to perform a password change to upgrade the stored hashes to the new algorithm.</t>
  </si>
  <si>
    <t xml:space="preserve">**PAM**
No hashing algorithm should be configured in `/etc/pam.d/common-password`.
Run the following command:
# grep -v ^# /etc/pam.d/common-password | grep -E "(yescrypt|md5|bigcrypt|sha256|sha512|blowfish)"
Verify that there is no output.
If there is a business requirement to configure the hashing algorithm in PAM, ensure that the same algorithm is configured in `/etc/login.defs`.
**Login definitions**
Run the following command:
# grep -i "^\s*ENCRYPT_METHOD\s*yescrypt\s*$" /etc/login.defs
Verify the output matches:
ENCRYPT_METHOD yescrypt
</t>
  </si>
  <si>
    <t>The password hashing algorithm is up to date with the latest standards.</t>
  </si>
  <si>
    <t>The password hashing algorithm is not up to date with the latest standards.</t>
  </si>
  <si>
    <t>The `yescrypt` algorithm provides much stronger hashing than previous available algorithms, thus providing additional protection to the system by increasing the level of effort for an attacker to successfully determine passwords.
**Note:** these change only apply to accounts configured on the local system.</t>
  </si>
  <si>
    <t>To close this finding, please provide a screenshot showing the password hashing algorithm is up to date with the latest standards with the agency's CAP.</t>
  </si>
  <si>
    <t>DEB11-186</t>
  </si>
  <si>
    <t>Ensure all current passwords uses the configured hashing algorithm</t>
  </si>
  <si>
    <t>Currently used passwords with out of date hashing algorithms may pose a security risk to the system.</t>
  </si>
  <si>
    <t>Run the following script to get a list of users that are not using the currently configured hashing algorithm:
#!/usr/bin/env bash
{
declare -A HASH_MAP=( ["y"]="yescrypt" ["1"]="md5" ["2"]="blowfish" ["5"]="SHA256" ["6"]="SHA512" ["g"]="gost-yescrypt" )
CONFIGURED_HASH=$(sed -n "s/^\s*ENCRYPT_METHOD\s*\(.*\)\s*$/\1/p" /etc/login.defs)
for MY_USER in $(sed -n "s/^\(.*\):\\$.*/\1/p" /etc/shadow)
do
CURRENT_HASH=$(sed -n "s/${MY_USER}:\\$\(.\).*/\1/p" /etc/shadow)
if [[ "${HASH_MAP["${CURRENT_HASH}"]^^}" != "${CONFIGURED_HASH^^}" ]]; then 
echo "The password for '${MY_USER}' is using '${HASH_MAP["${CURRENT_HASH}"]}' instead of the configured '${CONFIGURED_HASH}'."
fi
done
}
Nothing should be returned
Any system accounts that need to be expired should be carefully done separately by the system administrator to prevent any potential problems.</t>
  </si>
  <si>
    <t>The password hashing algorithm is set to SHA-512 or yes crypt.</t>
  </si>
  <si>
    <t>The password hashing algorithm is not set to SHA-512 or yes crypt.</t>
  </si>
  <si>
    <t>In use passwords should always match the configured hashing algorithm for the system.</t>
  </si>
  <si>
    <t>If the administrator wish to force an immediate change on all users as per the output of the audit, execute:
#!/usr/bin/env bash
{
UID_MIN=$(awk '/^\s*UID_MIN/{print $2}' /etc/login.defs)
awk -F: -v UID_MIN="${UID_MIN}" '( $3 &gt;= UID_MIN &amp;&amp; $1 != "nfsnobody" ) { print $1 }' /etc/passwd | xargs -n 1 chage -d 0
}
NOTE: This could cause significant temporary CPU load on the system if a large number of users reset their passwords at the same time.</t>
  </si>
  <si>
    <t>Ensure all current passwords uses the configured hashing algorithm. One method to achieve the recommended state is to execute the following command(s):
If the administrator wish to force an immediate change on all users as per the output of the audit, execute:
#!/usr/bin/env bash
{
UID_MIN=$(awk '/^\s*UID_MIN/{print $2}' /etc/login.defs)
awk -F: -v UID_MIN="${UID_MIN}" '( $3 &gt;= UID_MIN &amp;&amp; $1 != "nfsnobody" ) { print $1 }' /etc/passwd | xargs -n 1 chage -d 0
}
NOTE: This could cause significant temporary CPU load on the system if a large number of users reset their passwords at the same time.</t>
  </si>
  <si>
    <t>To close this finding, please provide a screenshot showing the password hashing algorithm is set to SHA-512 or yes crypt with the agency's CAP.</t>
  </si>
  <si>
    <t>DEB11-187</t>
  </si>
  <si>
    <t>Ensure system accounts are secured</t>
  </si>
  <si>
    <t>Run the following commands and verify no results are returned:
# awk -F: '$1!~/(root|sync|shutdown|halt|^\+)/ &amp;&amp; $3&lt;'"$(awk '/^\s*UID_MIN/{print $2}' /etc/login.defs)"' &amp;&amp; $7!~/((\/usr)?\/sbin\/nologin)/ &amp;&amp; $7!~/(\/bin)?\/false/ {print}' /etc/passwd
# awk -F: '($1!~/(root|^\+)/ &amp;&amp; $3&lt;'"$(awk '/^\s*UID_MIN/{print $2}' /etc/login.defs)"') {print $1}' /etc/passwd | xargs -I '{}' passwd -S '{}' | awk '($2!~/LK?/) {print $1}'
Note: The `root`, `sync`, `shutdown`, and `halt` users are exempted from requiring a non-login shell</t>
  </si>
  <si>
    <t>All system accounts are secured.</t>
  </si>
  <si>
    <t>The system accounts are not secured.</t>
  </si>
  <si>
    <t>5.5.2</t>
  </si>
  <si>
    <t>Set the shell for any accounts returned by the audit to nologin:
# usermod -s $(which nologin) &lt;user&gt;
Lock any non root accounts returned by the audit:
# usermod -L &lt;user&gt;
The following command will set all system accounts to a non login shell:
# awk -F: '$1!~/(root|sync|shutdown|halt|^\+)/ &amp;&amp; $3&lt;'"$(awk '/^\s*UID_MIN/{print $2}' /etc/login.defs)"' &amp;&amp; $7!~/((\/usr)?\/sbin\/nologin)/ &amp;&amp; $7!~/(\/bin)?\/false/ {print $1}' /etc/passwd | while read -r user; do usermod -s "$(which nologin)" "$user"; done
The following command will automatically lock not root system accounts:
# awk -F: '($1!~/(root|^\+)/ &amp;&amp; $3&lt;'"$(awk '/^\s*UID_MIN/{print $2}' /etc/login.defs)"') {print $1}' /etc/passwd | xargs -I '{}' passwd -S '{}' | awk '($2!~/LK?/) {print $1}' | while read -r user; do usermod -L "$user"; done</t>
  </si>
  <si>
    <t>Ensure system accounts are secured. One method to achieve the recommended state is to execute the following command(s):
Set the shell for any accounts returned by the audit to nologin:
# usermod -s $(which nologin) &lt;user&gt;
Lock any non root accounts returned by the audit:
# usermod -L &lt;user&gt;
The following command will set all system accounts to a non login shell:
# awk -F: '$1!~/(root|sync|shutdown|halt|^\+)/ &amp;&amp; $3&lt;'"$(awk '/^\s*UID_MIN/{print $2}' /etc/login.defs)"' &amp;&amp; $7!~/((\/usr)?\/sbin\/nologin)/ &amp;&amp; $7!~/(\/bin)?\/false/ {print $1}' /etc/passwd | while read -r user; do usermod -s "$(which nologin)" "$user"; done
The following command will automatically lock not root system accounts:
# awk -F: '($1!~/(root|^\+)/ &amp;&amp; $3&lt;'"$(awk '/^\s*UID_MIN/{print $2}' /etc/login.defs)"') {print $1}' /etc/passwd | xargs -I '{}' passwd -S '{}' | awk '($2!~/LK?/) {print $1}' | while read -r user; do usermod -L "$user"; done</t>
  </si>
  <si>
    <t>To close this finding, please provide a screenshot showing all system accounts are secured with the agency's CAP.</t>
  </si>
  <si>
    <t>DEB11-188</t>
  </si>
  <si>
    <t>Set the default group for the root account to  GID 0</t>
  </si>
  <si>
    <t>Run the following command and verify the result is `0` :
# grep "^root:" /etc/passwd | cut -f4 -d:
0</t>
  </si>
  <si>
    <t>The default group for the root account is set to GID 0.</t>
  </si>
  <si>
    <t>The default group for the root account is set not to GID 0.</t>
  </si>
  <si>
    <t>5.5.3</t>
  </si>
  <si>
    <t>Run the following command to set the root user default group to GID 0 :
# usermod -g 0 root</t>
  </si>
  <si>
    <t>Set the default group for the root account to GID 0. One method to achieve the recommended state is to execute the following command(s):
# usermod -g 0 root</t>
  </si>
  <si>
    <t>To close this finding, please provide a screenshot showing the default group for the root account is set to GID 0 with the agency's CAP.</t>
  </si>
  <si>
    <t>DEB11-189</t>
  </si>
  <si>
    <t>Set default user umask to 027 or more restrictive</t>
  </si>
  <si>
    <t>The user file-creation mode mask (`umask`) is use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_`umask` can be set with either `octal` or `Symbolic` values_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primary group name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`.profile`, however this file is used to set an initial PATH or PS1 for all shell users of the system. _is only executed for interactive `login` shells, or shells executed with the --login parameter_
 - `/etc/profile.d` - `/etc/profile` will execute the scripts within `/etc/profile.d/*.sh`. It is recommended to place your configuration in a shell script within `/etc/profile.d` to set your own system wide environmental variables.
 - `/etc/bash.bashrc` - System wide version of `.bashrc`. `etc/bashrc` also invokes `/etc/profile.d/*.sh` if `non-login` shell, but redirects output to `/dev/null` if `non-interactive.` _Is only executed for `interactive` shells or if `BASH_ENV` is set to `/etc/bash.bashrc`_
_User Shell Configuration Files:_
- `~/.profile` - Is executed to configure your shell before the initial command prompt. _Is only read by login shells._
- `~/.bashrc` - Is executed for interactive shells. _only read by a shell that's both interactive and non-login_</t>
  </si>
  <si>
    <t>The default user umask is set to 027 or more restrictive.</t>
  </si>
  <si>
    <t>The default user umask is not set to 027 or more restrictive.</t>
  </si>
  <si>
    <t>5.5.4</t>
  </si>
  <si>
    <t>Set default user umask to 027 or more restrictive. One method to achieve the recommended state is to execute the following command(s):
Run the following command and remove or modify the umask of any returned files:
# grep -RPi '(^|^[^#]*)\s*umask\s+([0-7][0-7][01][0-7]\b|[0-7][0-7][0-7][0-6]\b|[0-7][01][0-7]\b|[0-7][0-7][0-6]\b|(u=[rwx]{0,3},)?(g=[rwx]{0,3},)?o=[rwx]+\b|(u=[rwx]{1,3},)?g=[^rx]{1,3}(,o=[rwx]{0,3})?\b)' /etc/login.defs /etc/profile* /etc/bash.bashrc*
Follow **one** of the following methods to set the default user umask:
Edit /etc/login.defs and edit the UMASK and USERGROUPS_ENAB lines as follows:
UMASK 027
USERGROUPS_ENAB no
Edit /etc/pam.d/common-session and add or edit the following:
session optional pam_umask.so
OR Configure umask in one of the following files:
A file in the /etc/profile.d/ directory ending in .sh
/etc/profile
/etc/bash.bashrc
Example: /etc/profile.d/set_umask.sh
umask 027
Note:this method only applies to bash and shell. If other shells are supported on the system, it is recommended that their configuration files also are checked.</t>
  </si>
  <si>
    <t>To close this finding, please provide a screenshot showing the default user umask is set to 027 or more restrictive with the agency's CAP.</t>
  </si>
  <si>
    <t>DEB11-190</t>
  </si>
  <si>
    <t>Set the default user shell timeout is 900 seconds or less</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</si>
  <si>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_is only executed for interactive *login* shells, or shells executed with the --login parameter._ 
- `/etc/profile.d` - `/etc/profile` will execute the scripts within `/etc/profile.d/*.sh`. It is recommended to place your configuration in a shell script within `/etc/profile.d` to set your own system wide environmental variables.
- `/etc/bash.bashrc` - System wide version of `bash.bashrc`. `etc/bash.bashrc` also invokes /etc/profile.d/*.sh if *non-login* shell, but redirects output to `/dev/null` if *non-interactive.* _Is only executed for *interactive* shells or if `BASH_ENV` is set to `/etc/bash.bashrc`._</t>
  </si>
  <si>
    <t>Run the following script to verify that `TMOUT` is configured to: include a timeout of no more than `900` seconds, to be `readonly`, to be `exported`, and is not being changed to a longer timeout.
#!/bin/bash
output1="" output2=""
[ -f /etc/bash.bashrc ] &amp;&amp; BRC="/etc/bash.bashrc"
for f in "$BRC" /etc/profile /etc/profile.d/*.sh ; do
 grep -Pq '^\s*([^#]+\s+)?TMOUT=(900|[1-8][0-9][0-9]|[1-9][0-9]|[1-9])\b' "$f" &amp;&amp; grep -Pq '^\s*([^#]+;\s*)?readonly\s+TMOUT(\s+|\s*;|\s*$|=(900|[1-8][0-9][0-9]|[1-9][0-9]|[1-9]))\b' "$f" &amp;&amp; grep -Pq '^\s*([^#]+;\s*)?export\s+TMOUT(\s+|\s*;|\s*$|=(900|[1-8][0-9][0-9]|[1-9][0-9]|[1-9]))\b' "$f" &amp;&amp; output1="$f"
done
grep -Pq '^\s*([^#]+\s+)?TMOUT=(9[0-9][1-9]|9[1-9][0-9]|0+|[1-9]\d{3,})\b' /etc/profile /etc/profile.d/*.sh "$BRC" &amp;&amp; output2=$(grep -Ps '^\s*([^#]+\s+)?TMOUT=(9[0-9][1-9]|9[1-9][0-9]|0+|[1-9]\d{3,})\b' /etc/profile /etc/profile.d/*.sh $BRC)
if [ -n "$output1" ] &amp;&amp; [ -z "$output2" ]; then
echo -e "\nPASSED\n\nTMOUT is configured in: \"$output1\"\n"
else
[ -z "$output1" ] &amp;&amp; echo -e "\nFAILED\n\nTMOUT is not configured\n"
[ -n "$output2" ] &amp;&amp; echo -e "\nFAILED\n\nTMOUT is incorrectly configured in: \"$output2\"\n"
fi</t>
  </si>
  <si>
    <t>The default user shell timeout is 900 seconds or less.</t>
  </si>
  <si>
    <t>The default user shell timeout is not 900 seconds or less.</t>
  </si>
  <si>
    <t>5.5.5</t>
  </si>
  <si>
    <t>Setting a timeout value reduces the window of opportunity for unauthorized user access to another user's shell session that has been left unattended. It also ends the inactive session and releases the resources associated with that session.</t>
  </si>
  <si>
    <t>Review /etc/bash.bashrc, /etc/profile, and all files ending in *.sh in the /etc/profile.d/ directory and remove or edit all TMOUT=_n_ entries to follow local site policy. TMOUT should not exceed 900 or be equal to 0.
Configure TMOUT in **one** of the following files:
A file in the /etc/profile.d/ directory ending in .sh 
/etc/profile
/etc/bash.bashrc
TMOUT configuration examples:_
As multiple lines:
TMOUT=900
readonly TMOUT
export TMOUT
As a single line:
readonly TMOUT=900 ; export TMOUT</t>
  </si>
  <si>
    <t>Set the default user shell timeout is 900 seconds or less. One method to achieve the recommended state is to execute the following command(s):
Review /etc/bash.bashrc, /etc/profile, and all files ending in *.sh in the /etc/profile.d/ directory and remove or edit all TMOUT=_n_ entries to follow local site policy. TMOUT should not exceed 900 or be equal to 0.
Configure TMOUT in **one** of the following files:
A file in the /etc/profile.d/ directory ending in .sh 
/etc/profile
/etc/bash.bashrc
TMOUT configuration examples:_
As multiple lines:
TMOUT=900
readonly TMOUT
export TMOUT
As a single line:
readonly TMOUT=900 ; export TMOUT</t>
  </si>
  <si>
    <t>DEB11-191</t>
  </si>
  <si>
    <t>Configure the minimum days between passwords changes</t>
  </si>
  <si>
    <t>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awk -F : '(/^[^:]+:[^!*]/ &amp;&amp; $4 &lt; 1){print $1 " " $4}' /etc/shadow
No &lt;user&gt;:&lt;PASS_MIN_DAYS&gt; should be returned</t>
  </si>
  <si>
    <t>The minimum days between password changes is  configured.</t>
  </si>
  <si>
    <t>The minimum days between password changes is not configured.</t>
  </si>
  <si>
    <t>5.5.1</t>
  </si>
  <si>
    <t>5.5.1.1</t>
  </si>
  <si>
    <t>Set the PASS_MIN_DAYS parameter to 1 in /etc/login.defs :
PASS_MIN_DAYS 1
Modify user parameters for all users with a password set to match:
# chage --mindays 1 &lt;user&gt;</t>
  </si>
  <si>
    <t>Configure the minimum days between passwords changes. One method to achieve the recommended state is to execute the following command(s):
Set the PASS_MIN_DAYS parameter to 1 in /etc/login.defs :
PASS_MIN_DAYS 1
Modify user parameters for all users with a password set to match:
# chage --mindays 1 &lt;user&gt;</t>
  </si>
  <si>
    <t>DEB11-192</t>
  </si>
  <si>
    <t>Set password expiration to 90 days or less for admin and non-admin users</t>
  </si>
  <si>
    <t>The `PASS_MAX_DAYS` parameter in `/etc/login.defs` allows an administrator to force passwords to expire once they reach a defined age.</t>
  </si>
  <si>
    <t>Run the following command and verify `PASS_MAX_DAYS` conforms to site policy, does not exceed 90 days, and is greater than `PASS_MIN_DAYS`:
# grep PASS_MAX_DAYS /etc/login.defs
PASS_MAX_DAYS 90
Run the following command and Review list of users and `PASS_MAX_DAYS` to verify that all users' `PASS_MAX_DAYS` conforms to site policy, does not exceed 90 days, and is no less than `PASS_MIN_DAYS`
# awk -F: '(/^[^:]+:[^!*]/ &amp;&amp; ($5&gt;90 || $5~/([0-1]|-1|\s*)/)){print $1 " " $5}' /etc/shadow
No &lt;user&gt;:&lt;PASS_MAX_DAYS&gt; should be returned</t>
  </si>
  <si>
    <t>Password expiration is set to 90 days or less for admin and non admin users.</t>
  </si>
  <si>
    <t>Password Expiration is not configured per IRS requirements.</t>
  </si>
  <si>
    <t>5.5.1.2</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</si>
  <si>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 It is recommended that the `PASS_MAX_DAYS` parameter does not exceed `365` days and is greater than the value of `PASS_MIN_DAYS`.</t>
  </si>
  <si>
    <t>Set the PASS_MAX_DAYS parameter to conform to site policy in /etc/login.defs :
PASS_MAX_DAYS 90
Modify user parameters for all users with a password set to match:
# chage --maxdays 90 &lt;user&gt;</t>
  </si>
  <si>
    <t>Set password expiration to 90 days or less for admin and non-admin users. One method to achieve the recommended state is to execute the following command(s):
Set the PASS_MAX_DAYS parameter to conform to site policy in /etc/login.defs :
PASS_MAX_DAYS 90
Modify user parameters for all users with a password set to match:
# chage --maxdays 90 &lt;user&gt;</t>
  </si>
  <si>
    <t>To close this finding, please provide a screenshot showing password expiration is set to 90 days or less for admin and non admin users with the agency's CAP.</t>
  </si>
  <si>
    <t>DEB11-193</t>
  </si>
  <si>
    <t>Set password expiration warning days to 14 or more</t>
  </si>
  <si>
    <t>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awk -F: '(/^[^:]+:[^!*]/ &amp;&amp; $13&lt;14){print $1 " " $13}' /etc/shadow
No &lt;user&gt;:&lt;PASS_WARN_AGE&gt; should be returned</t>
  </si>
  <si>
    <t xml:space="preserve">The Password expiration warning days is set to 14 or more days. </t>
  </si>
  <si>
    <t>Changed to 14 days</t>
  </si>
  <si>
    <t>HPW7: Password change notification is not sufficient</t>
  </si>
  <si>
    <t>5.5.1.3</t>
  </si>
  <si>
    <t>Set the PASS_WARN_AGE parameter to 14 in /etc/login.defs :
PASS_WARN_AGE 14
Modify user parameters for all users with a password set to match:
# chage --warndays 14 &lt;user&gt;</t>
  </si>
  <si>
    <t>Set password expiration warning days to 14 or more. One method to achieve the recommended state is to execute the following command(s):
Set the PASS_WARN_AGE parameter to 14 in /etc/login.defs :
PASS_WARN_AGE 14
Modify user parameters for all users with a password set to match:
# chage --warndays 14 &lt;user&gt;</t>
  </si>
  <si>
    <t>DEB11-194</t>
  </si>
  <si>
    <t>Set the inactive password lock to 120 days or less</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</si>
  <si>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awk -F: '(/^[^:]+:[^!*]/ &amp;&amp; ($7~/(\\s*$|-1)/ || $7&gt;120)){print $1 " " $7}' /etc/shadow
No &lt;user&gt;:&lt;INACTIVE&gt; should be returned</t>
  </si>
  <si>
    <t>The inactive password lock is 120 days or less.</t>
  </si>
  <si>
    <t>The inactive password lock is not 120 days or less.</t>
  </si>
  <si>
    <t>Changed inactive user account been disabled from 30 to 120</t>
  </si>
  <si>
    <t>5.5.1.4</t>
  </si>
  <si>
    <t>Run the following command to set the default password inactivity period to 30 days:
# useradd -D -f 120
Modify user parameters for all users with a password set to match:
# chage --inactive 120 &lt;user&gt;</t>
  </si>
  <si>
    <t>Set the inactive password lock to 120 days or less. One method to achieve the recommended state is to execute the following command(s):
Run the following command to set the default password inactivity period to 30 days:
# useradd -D -f 120
Modify user parameters for all users with a password set to match:
# chage --inactive 120 &lt;user&gt;</t>
  </si>
  <si>
    <t>DEB11-195</t>
  </si>
  <si>
    <t>Ensure all users last password change date is in the past</t>
  </si>
  <si>
    <t>Run the following command and verify nothing is returned
# awk -F: '/^[^:]+:[^!*]/{print $1}' /etc/shadow | while read -r usr; \
do change=$(date -d "$(chage --list $usr | grep '^Last password change' | cut -d: -f2 | grep -v 'never$')" +%s); \
if [[ "$change" -gt "$(date +%s)" ]]; then \
echo "User: \"$usr\" last password change was \"$(chage --list $usr | grep '^Last password change' | cut -d: -f2)\""; fi; done</t>
  </si>
  <si>
    <t xml:space="preserve">The Password change dates have been confirmed to be in the past. </t>
  </si>
  <si>
    <t>5.5.1.5</t>
  </si>
  <si>
    <t>Ensure all users last password change date is in the past. One method to achieve the recommended state is to execute the following:
Investigate any users with a password change date in the future and correct them. Locking the account, expiring the password, or resetting the password manually may be appropriate.</t>
  </si>
  <si>
    <t>DEB11-196</t>
  </si>
  <si>
    <t>Configure permissions on /etc/passwd</t>
  </si>
  <si>
    <t>Run the following command to verify `/etc/passwd` is mode 644 or more restrictive, `Uid` is `0/root` and `Gid` is `0/root`:
# stat -Lc "%n %a %u/%U %g/%G" /etc/passwd
/etc/passwd 644 0/root 0/root</t>
  </si>
  <si>
    <t>The permissions on /etc/passwd are configured.</t>
  </si>
  <si>
    <t>The permissions on /etc/passwd are not configured.</t>
  </si>
  <si>
    <t>6.1.1</t>
  </si>
  <si>
    <t>Run the following commands to remove excess permissions, set owner, and set group on /etc/passwd:
# chmod u-x,go-wx /etc/passwd
# chown root:root /etc/passwd</t>
  </si>
  <si>
    <t>Configure permissions on /etc/passwd. One method to achieve the recommended state is to execute the following command(s):
Run the following commands to remove excess permissions, set owner, and set group on /etc/passwd:
# chmod u-x,go-wx /etc/passwd
# chown root:root /etc/passwd</t>
  </si>
  <si>
    <t>DEB11-197</t>
  </si>
  <si>
    <t xml:space="preserve">Configure permissions on /etc/passwd- </t>
  </si>
  <si>
    <t>Run the following command to verify `/etc/passwd-` is mode 644 or more restrictive, `Uid` is `0/root` and `Gid` is `0/root`:
# stat -Lc "%n %a %u/%U %g/%G" /etc/passwd-
/etc/passwd- 644 0/root 0/root</t>
  </si>
  <si>
    <t>The permissions on /etc/passwd-  are configured.</t>
  </si>
  <si>
    <t>The permissions on /etc/passwd- are not configured.</t>
  </si>
  <si>
    <t>Run the following commands to remove excess permissions, set owner, and set group on /etc/passwd-:
# chmod u-x,go-wx /etc/passwd-
# chown root:root /etc/passwd-</t>
  </si>
  <si>
    <t>Configure permissions on /etc/passwd-. One method to achieve the recommended state is to execute the following command(s):
Run the following commands to remove excess permissions, set owner, and set group on /etc/passwd-:
# chmod u-x,go-wx /etc/passwd-
# chown root:root /etc/passwd-</t>
  </si>
  <si>
    <t>DEB11-198</t>
  </si>
  <si>
    <t xml:space="preserve">Configure permissions on /etc/group </t>
  </si>
  <si>
    <t>Run the following command to verify `/etc/group` is mode 644 or more restrictive, `Uid` is `0/root` and `Gid` is `0/root`:
# stat -Lc "%n %a %u/%U %g/%G" /etc/group
/etc/group 644 0/root 0/root</t>
  </si>
  <si>
    <t>The permissions on /etc/group are configured.</t>
  </si>
  <si>
    <t>The permissions on /etc/group are not configured.</t>
  </si>
  <si>
    <t>Run the following commands to remove excess permissions, set owner, and set group on /etc/group:
# chmod u-x,go-wx /etc/group
# chown root:root /etc/group</t>
  </si>
  <si>
    <t>Configure permissions on /etc/group. One method to achieve the recommended state is to execute the following command(s):
Run the following commands to remove excess permissions, set owner, and set group on /etc/group:
# chmod u-x,go-wx /etc/group
# chown root:root /etc/group</t>
  </si>
  <si>
    <t>DEB11-199</t>
  </si>
  <si>
    <t xml:space="preserve">Configure permissions on /etc/group- </t>
  </si>
  <si>
    <t>Run the following command to verify `/etc/group-` is mode 644 or more restrictive, `Uid` is `0/root` and `Gid` is `0/root`:
# stat -Lc "%n %a %u/%U %g/%G" /etc/group-
/etc/group- 644 0/root 0/root</t>
  </si>
  <si>
    <t>The permissions on /etc/group- are configured.</t>
  </si>
  <si>
    <t>The permissions on /etc/group- are not configured.</t>
  </si>
  <si>
    <t>Run the following commands to remove excess permissions, set owner, and set group on /etc/group-:
# chmod u-x,go-wx /etc/group-
# chown root:root /etc/group-</t>
  </si>
  <si>
    <t>Configure permissions on /etc/group-. One method to achieve the recommended state is to execute the following command(s):
Run the following commands to remove excess permissions, set owner, and set group on /etc/group-:
# chmod u-x,go-wx /etc/group-
# chown root:root /etc/group-</t>
  </si>
  <si>
    <t>DEB11-200</t>
  </si>
  <si>
    <t>Configure permissions on /etc/shadow</t>
  </si>
  <si>
    <t>Run the following command to verify `/etc/shadow` is mode 640 or more restrictive, `Uid` is `0/root` and `Gid` is `0/root`:
# stat -Lc "%n %a %u/%U %g/%G" /etc/shadow
Example:
/etc/shadow 640 0/root 42/shadow</t>
  </si>
  <si>
    <t>The permissions on /etc/shadow are configured.</t>
  </si>
  <si>
    <t>The permissions on /etc/shadow are not configured.</t>
  </si>
  <si>
    <t>Run one of the following commands to set ownership of /etc/shadow to root and group to either root or shadow:
# chown root:shadow /etc/shadow
OR
# chown root:root /etc/shadow
Run the following command to remove excess permissions form /etc/shadow:
# chmod u-x,g-wx,o-rwx /etc/shadow</t>
  </si>
  <si>
    <t>Configure permissions on /etc/shadow. One method to achieve the recommended state is to execute the following command(s):
Run one of the following commands to set ownership of /etc/shadow to root and group to either root or shadow:
# chown root:shadow /etc/shadow
OR
# chown root:root /etc/shadow
Run the following command to remove excess permissions form /etc/shadow:
# chmod u-x,g-wx,o-rwx /etc/shadow</t>
  </si>
  <si>
    <t>DEB11-201</t>
  </si>
  <si>
    <t xml:space="preserve">Configure permissions on /etc/shadow- </t>
  </si>
  <si>
    <t>Run the following command to verify `/etc/shadow-` is mode 640 or more restrictive, `Uid` is `0/root` and `Gid` is `0/root`:
# stat -Lc "%n %a %u/%U %g/%G" /etc/shadow-
Example:
/etc/shadow 640 0/root 42/shadow-</t>
  </si>
  <si>
    <t>The permissions on /etc/shadow- are configured.</t>
  </si>
  <si>
    <t>The permissions on /etc/shadow- are not configured.</t>
  </si>
  <si>
    <t>Run one of the following commands to set ownership of /etc/shadow- to root and group to either root or shadow:
# chown root:shadow /etc/shadow-
OR
# chown root:root /etc/shadow-
Run the following command to remove excess permissions form /etc/shadow-:
# chmod u-x,g-wx,o-rwx /etc/shadow-</t>
  </si>
  <si>
    <t>Configure permissions on /etc/shadow-. One method to achieve the recommended state is to execute the following command(s):
Run one of the following commands to set ownership of /etc/shadow- to root and group to either root or shadow:
# chown root:shadow /etc/shadow-
OR
# chown root:root /etc/shadow-
Run the following command to remove excess permissions form /etc/shadow-:
# chmod u-x,g-wx,o-rwx /etc/shadow-</t>
  </si>
  <si>
    <t>DEB11-202</t>
  </si>
  <si>
    <t>Configure permissions on /etc/gshadow</t>
  </si>
  <si>
    <t>Run the following command to verify `/etc/gshadow` is mode 640 or more restrictive, `Uid` is `0/root` and `Gid` is `0/root`:
# stat -Lc "%n %a %u/%U %g/%G" /etc/gshadow
Example:
/etc/gshadow 640 0/root 42/gshadow</t>
  </si>
  <si>
    <t>The permissions on /etc/gshadow are configured.</t>
  </si>
  <si>
    <t>The permissions on /etc/gshadow are not configured.</t>
  </si>
  <si>
    <t>Run one of the following commands to set ownership of /etc/gshadow to root and group to either root or shadow:
# chown root:shadow /etc/gshadow
OR
# chown root:root /etc/gshadow
Run the following command to remove excess permissions form /etc/gshadow:
# chmod u-x,g-wx,o-rwx /etc/gshadow</t>
  </si>
  <si>
    <t>Configure permissions on /etc/gshadow. One method to achieve the recommended state is to execute the following command(s):
Run one of the following commands to set ownership of /etc/gshadow to root and group to either root or shadow:
# chown root:shadow /etc/gshadow
OR
# chown root:root /etc/gshadow
Run the following command to remove excess permissions form /etc/gshadow:
# chmod u-x,g-wx,o-rwx /etc/gshadow</t>
  </si>
  <si>
    <t>DEB11-203</t>
  </si>
  <si>
    <t>Configure permissions on /etc/gshadow-</t>
  </si>
  <si>
    <t>Run the following command to verify `/etc/gshadow-` is mode 640 or more restrictive, `Uid` is `0/root` and `Gid` is `0/root`:
# stat -Lc "%n %a %u/%U %g/%G" /etc/gshadow-
Example:
/etc/gshadow- 640 0/root 42/shadow</t>
  </si>
  <si>
    <t>The permissions on /etc/gshadow- are configured.</t>
  </si>
  <si>
    <t>The permissions on /etc/gshadow- are not configured.</t>
  </si>
  <si>
    <t>Run one of the following commands to set ownership of /etc/gshadow- to root and group to either root or shadow:
# chown root:shadow /etc/gshadow-
 OR
# chown root:root /etc/gshadow-
Run the following command to remove excess permissions form /etc/gshadow-:
# chmod u-x,g-wx,o-rwx /etc/gshadow-</t>
  </si>
  <si>
    <t>Configure permissions on /etc/gshadow-. One method to achieve the recommended state is to execute the following command(s):
Run one of the following commands to set ownership of /etc/gshadow- to root and group to either root or shadow:
# chown root:shadow /etc/gshadow-
 OR
# chown root:root /etc/gshadow-
Run the following command to remove excess permissions form /etc/gshadow-:
# chmod u-x,g-wx,o-rwx /etc/gshadow-</t>
  </si>
  <si>
    <t>DEB11-204</t>
  </si>
  <si>
    <t>Ensure no world writable files exist</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</si>
  <si>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-0002</t>
  </si>
  <si>
    <t>Removing write access for the "other" category ( chmod o-w &lt;filename&gt; ) is advisable, but always consult relevant vendor documentation to avoid breaking any application dependencies on a given file.</t>
  </si>
  <si>
    <t>Ensure no world writable files exist. One method to achieve the recommended state is to execute the following:
Removing write access for the "other" category ( chmod o-w &lt;filename&gt; ) is advisable, but always consult relevant vendor documentation to avoid breaking any application dependencies on a given file.</t>
  </si>
  <si>
    <t>DEB11-205</t>
  </si>
  <si>
    <t>Ensure no unowned files or directories exist</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</si>
  <si>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-nouser</t>
  </si>
  <si>
    <t>Ensure no unowned files or directories exist. One method to achieve the recommended state is to execute the following:
Locate files that are owned by users or groups not listed in the system configuration files, and reset the ownership of these files to some active user on the system as appropriate.</t>
  </si>
  <si>
    <t>DEB11-206</t>
  </si>
  <si>
    <t>Ensure no ungrouped files or directories exist</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</si>
  <si>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-nogroup
</t>
  </si>
  <si>
    <t>Ensure no ungrouped files or directories exist. One method to achieve the recommended state is to execute the following:
Locate files that are owned by users or groups not listed in the system configuration files, and reset the ownership of these files to some active user on the system as appropriate.</t>
  </si>
  <si>
    <t>DEB11-207</t>
  </si>
  <si>
    <t>Audit SUID executables</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</si>
  <si>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-4000
</t>
  </si>
  <si>
    <t>Audit SUID executables. One method to achieve the recommended state is to execute the following:
Ensure that no rogue SUID programs have been introduced into the system. Review the files returned by the action in the Audit section and confirm the integrity of these binaries.</t>
  </si>
  <si>
    <t>DEB11-208</t>
  </si>
  <si>
    <t>Audit SGID executables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</si>
  <si>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-2000</t>
  </si>
  <si>
    <t>Audit SGID executables. One method to achieve the recommended state is to execute the following:
Ensure that no rogue SGID programs have been introduced into the system. Review the files returned by the action in the Audit section and confirm the integrity of these binaries.</t>
  </si>
  <si>
    <t>DEB11-209</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</si>
  <si>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</si>
  <si>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</si>
  <si>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</si>
  <si>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Local accounts are using shadowed passwords.</t>
  </si>
  <si>
    <t>Local accounts are not using shadowed passwords.</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</si>
  <si>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**Note:**
- All accounts must have passwords or be locked to prevent the account from being used by an unauthorized user.
- A user account with an empty second field in `/etc/passwd` allows the account to be logged into by providing only the username.</t>
  </si>
  <si>
    <t>Run the following command to set accounts to use shadowed passwords:
# sed -e 's/^\([a-zA-Z0-9_]*\):[^:]*:/\1:x:/' -i /etc/passwd
Investigate to determine if the account is logged in and what it is being used for, to determine if it needs to be forced off.</t>
  </si>
  <si>
    <t>Set accounts to use shadowed passwords. One method to achieve the recommended state is to execute the following command(s):
# sed -e 's/^\([a-zA-Z0-9_]*\):[^:]*:/\1:x:/' -i /etc/passwd
Investigate to determine if the account is logged in and what it is being used for, to determine if it needs to be forced off.</t>
  </si>
  <si>
    <t>To close this finding, please provide a screenshot showing local accounts are using shadowed passwords with the agency's CAP.</t>
  </si>
  <si>
    <t>DEB11-210</t>
  </si>
  <si>
    <t>Ensure /etc/shadow password fields are not empty</t>
  </si>
  <si>
    <t>Run the following command and verify that no output is returned:
# awk -F: '($2 == "" ) { print $1 " does not have a password "}' /etc/shadow</t>
  </si>
  <si>
    <t>HPW18</t>
  </si>
  <si>
    <t xml:space="preserve">HPW18: No password is required to remotely access an FTI system </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</si>
  <si>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</si>
  <si>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/etc/shadow password fields are not empty. One method to achieve the recommended state is to execute the following command(s):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</si>
  <si>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To close this finding, please provide a screenshot showing all user accounts have a password assigne with the agency's CAP.</t>
  </si>
  <si>
    <t>DEB11-211</t>
  </si>
  <si>
    <t>Confirm that all groups in the /etc/passwd file exist in the /etc/group file</t>
  </si>
  <si>
    <t>Run the following script and verify no results are returned:
#!/bin/bash
for i in $(cut -s -d: -f4 /etc/passwd | sort -u ); do
grep -q -P "^.*?:[^:]*:$i:" /etc/group
if [ $? -ne 0 ]; then
echo "Group $i is referenced by /etc/passwd but does not exist in /etc/group"
fi
done</t>
  </si>
  <si>
    <t>Ensure all groups in /etc/passwd exist in /etc/group. One method to achieve the recommended state is to execute the following:
Analyze the output of the Audit step above and perform the appropriate action to correct any discrepancies found.</t>
  </si>
  <si>
    <t>DEB11-212</t>
  </si>
  <si>
    <t>Run the following commands and verify no results are returned:
# awk -F: '($1=="shadow") {print $NF}' /etc/group
# awk -F: -v GID="$(awk -F: '($1=="shadow") {print $3}' /etc/group)" '($4==GID) {print $1}' /etc/passwd</t>
  </si>
  <si>
    <t>The shadow group is empty.</t>
  </si>
  <si>
    <t>The shadow group is not empty.</t>
  </si>
  <si>
    <t>Run the following command to remove all users from the shadow group
# sed -ri 's/(^shadow:[^:]*:[^:]*:)([^:]+$)/\1/' /etc/group
Change the primary group of any users with shadow as their primary group.
# usermod -g &lt;primary group&gt; &lt;user&gt;</t>
  </si>
  <si>
    <t>Remove all users from the shadow group. One method to achieve the recommended state is to execute the following command(s):
# sed -ri 's/(^shadow:[^:]*:[^:]*:)([^:]+$)/\1/' /etc/group
Change the primary group of any users with shadow as their primary group.
# usermod -g &lt;primary group&gt; &lt;user&gt;</t>
  </si>
  <si>
    <t>To close this finding, please provide a screenshot showing the shadow group is empt with the agency's CAP.</t>
  </si>
  <si>
    <t>DEB11-213</t>
  </si>
  <si>
    <t>Delete all duplicate UIDs</t>
  </si>
  <si>
    <t>Run the following script and verify no results are returned:
#!/bin/bash
cut -f3 -d":" /etc/passwd | sort -n | uniq -c | while read x ; do
[ -z "$x" ] &amp;&amp; break
set - $x
if [ $1 -gt 1 ]; then
users=$(awk -F: '($3 == n) { print $1 }' n=$2 /etc/passwd | xargs)
echo "Duplicate UID ($2): $users"
fi
done</t>
  </si>
  <si>
    <t>There is duplicate UID's on the system.</t>
  </si>
  <si>
    <t>Ensure no duplicate UIDs exist. One method to achieve the recommended state is to execute the following:
Based on the results of the audit script, establish unique UIDs and review all files owned by the shared UIDs to determine which UID they are supposed to belong to.</t>
  </si>
  <si>
    <t>To close this finding, please provide a screenshot showing the system does not contain duplicate User IDs in the /etc/passwd file with the agency's CAP.</t>
  </si>
  <si>
    <t>DEB11-214</t>
  </si>
  <si>
    <t>Delete all duplicate GIDs</t>
  </si>
  <si>
    <t>Run the following script and verify no results are returned:
#!/bin/bash 
cut -d: -f3 /etc/group | sort | uniq -d | while read x ; do
echo "Duplicate GID ($x) in /etc/group"
done</t>
  </si>
  <si>
    <t>Ensure no duplicate GIDs exist. One method to achieve the recommended state is to execute the following:
Based on the results of the audit script, establish unique GIDs and review all files owned by the shared GID to determine which group they are supposed to belong to.</t>
  </si>
  <si>
    <t>To close this finding, please provide a screenshot showing the system does not contain duplicate Group IDs in the /etc/group file with the agency's CAP.</t>
  </si>
  <si>
    <t>DEB11-215</t>
  </si>
  <si>
    <t>Delete all duplicate usernames</t>
  </si>
  <si>
    <t>Run the following script and verify no results are returned:
#!/bin/bash
cut -d: -f1 /etc/passwd | sort | uniq -d | while read -r x; do
echo "Duplicate login name $x in /etc/passwd"
done</t>
  </si>
  <si>
    <t>There are duplicate Usernames on the system.</t>
  </si>
  <si>
    <t xml:space="preserve">Ensure no duplicate user names exist. One method to achieve the recommended state is to execute the following:
Based on the results of the audit script, establish unique user names for the users. File ownerships will automatically reflect the change as long as the users have unique UIDs.
</t>
  </si>
  <si>
    <t>To close this finding, please provide a screenshot showing the system does not contain duplicate names in the /etc/passwd file with the agency's CAP.</t>
  </si>
  <si>
    <t>DEB11-216</t>
  </si>
  <si>
    <t>Delete all duplicate group names</t>
  </si>
  <si>
    <t>Run the following script and verify no results are returned:
#!/bin/bash
cut -d: -f1 /etc/group | sort | uniq -d | while read -r x; do
echo "Duplicate group name $x in /etc/group"
done</t>
  </si>
  <si>
    <t>Ensure no duplicate group names exist. One method to achieve the recommended state is to execute the following:
Based on the results of the audit script, establish unique names for the user groups. File group ownerships will automatically reflect the change as long as the groups have unique GIDs.</t>
  </si>
  <si>
    <t>To close this finding, please provide a screenshot showing the system does not contain duplicate names in the /etc/group file with the agency's CAP.</t>
  </si>
  <si>
    <t>DEB11-217</t>
  </si>
  <si>
    <t>Confirm that the root PATH is set correctly</t>
  </si>
  <si>
    <t>Run the following script and verify no results are returned:
#!/bin/bash
RPCV="$(sudo -Hiu root env | grep '^PATH' | cut -d= -f2)"
echo "$RPCV" | grep -q "::" &amp;&amp; echo "root's path contains a empty directory (::)"
echo "$RPCV" | grep -q ":$" &amp;&amp; echo "root's path contains a trailing (:)"
for x in $(echo "$RPCV" | tr ":" " "); do
if [ -d "$x" ]; then
ls -ldH "$x" | awk '$9 == "." {print "PATH contains current working directory (.)"}
$3 != "root" {print $9, "is not owned by root"}
substr($1,6,1) != "-" {print $9, "is group writable"}
substr($1,9,1) != "-" {print $9, "is world writable"}'
else
echo "$x is not a directory"
fi
done</t>
  </si>
  <si>
    <t>The root PATH is set correctly.</t>
  </si>
  <si>
    <t>The root PATH is not set correctly.</t>
  </si>
  <si>
    <t xml:space="preserve">Ensure root PATH Integrity. One method to achieve the recommended state is to execute the following:
Correct or justify any items discovered in the Audit step.
</t>
  </si>
  <si>
    <t>To close this finding, please provide a screenshot showing the root PATH is set correctly with the agency's CAP.</t>
  </si>
  <si>
    <t>DEB11-218</t>
  </si>
  <si>
    <t>Run the following command and verify that only "root" is returned:
# awk -F: '($3 == 0) { print $1 }' /etc/passwd
root</t>
  </si>
  <si>
    <t>Root is the only account with a User ID (UID) of 0.</t>
  </si>
  <si>
    <t>Accounts other than root have a UID of 0.</t>
  </si>
  <si>
    <t>Remove any users other than root with UID 0 or assign them a new UID if appropriate.</t>
  </si>
  <si>
    <t>Ensure root is the only UID 0 account. One method to achieve the recommended state is to execute the following:
Remove any users other than root with UID 0 or assign them a new UID if appropriate.</t>
  </si>
  <si>
    <t>To close this finding, please provide a screenshot showing the root is the only account with a User ID (UID) of 0 with the agency's CAP.</t>
  </si>
  <si>
    <t>DEB11-219</t>
  </si>
  <si>
    <t>Confirm all users home directories exist</t>
  </si>
  <si>
    <t xml:space="preserve">Run the following script to verify all local interactive user home directories exist:
#!/usr/bin/env bash
{
output=""
valid_shells="^($( sed -rn '/^\//{s,/,\\\\/,g;p}' /etc/shells | paste -s -d '|' - ))$"
awk -v pat="$valid_shells" -F: '$(NF) ~ pat { print $1 " " $(NF-1) }' /etc/passwd | (while read -r user home; do
[ ! -d "$home" ] &amp;&amp; output="$output\n - User \"$user\" home directory \"$home\" doesn't exist"
done
if [ -z "$output" ]; then
echo -e "\n-PASSED: - All local interactive users have a home directory\n"
else
echo -e "\n- FAILED:\n$output\n"
fi
)
}
</t>
  </si>
  <si>
    <t>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</si>
  <si>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Ensure local interactive user home directories exist. One method to achieve the recommended state is to execute the following command(s):
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</si>
  <si>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To close this finding, please provide a screenshot showing For each system user, the /etc/passwd file defines the user owning their home directory with the agency's CAP.</t>
  </si>
  <si>
    <t>DEB11-220</t>
  </si>
  <si>
    <t>Ensure local interactive users own their home directories</t>
  </si>
  <si>
    <t>Run the following script to verify local interactive users own their home directories:
#!/usr/bin/env bash
{
output=""
valid_shells="^($( sed -rn '/^\//{s,/,\\\\/,g;p}' /etc/shells | paste -s -d '|' - ))$"
awk -v pat="$valid_shells" -F: '$(NF) ~ pat { print $1 " " $(NF-1) }' /etc/passwd | (while read -r user home; do
owner="$(stat -L -c "%U" "$home")"
[ "$owner" != "$user" ] &amp;&amp; output="$output\n - User \"$user\" home directory \"$home\" is owned by user \"$owner\""
done
if [ -z "$output" ]; then
echo -e "\n-PASSED: - All local interactive users have a home directory\n"
else
echo -e "\n- FAILED:\n$output\n" 
fi
)
}</t>
  </si>
  <si>
    <t>The local interactive users own their home directories.</t>
  </si>
  <si>
    <t>Change the ownership of any home directories that are not owned by the defined user to the correct user.
The following script will update local interactive user home directories to be own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</si>
  <si>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Ensure local interactive users own their home directories. One method to achieve the recommended state is to execute the following command(s):
Change the ownership of any home directories that are not owned by the defined user to the correct user.
The following script will update local interactive user home directories to be own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</si>
  <si>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DEB11-221</t>
  </si>
  <si>
    <t>Set the local interactive user home directories to mode 750 or more restrictive</t>
  </si>
  <si>
    <t>Run the following script and verify no verify interactive user home directories are mode 750 or more restrictive:
#!/usr/bin/env bash
{
output=""
perm_mask='0027'
maxperm="$( printf '%o' $(( 0777 &amp; ~$perm_mask)) )"
valid_shells="^($( sed -rn '/^\//{s,/,\\\\/,g;p}' /etc/shells | paste -s -d '|' - ))$"
awk -v pat="$valid_shells" -F: '$(NF) ~ pat { print $1 " " $(NF-1) }' /etc/passwd | (while read -r user home; do
if [ -d "$home" ]; then
mode=$( stat -L -c '%#a' "$home" )
[ $(( $mode &amp; $perm_mask )) -gt 0 ] &amp;&amp; output="$output\n- User $user home directory: \"$home\" is too permissive: \"$mode\" (should be: \"$maxperm\" or more restrictive)"
fi
done
if [ -n "$output" ]; then
echo -e "\n- Failed:$output"
else
echo -e "\n- Passed:\n- All user home directories are mode: \"$maxperm\" or more restrictive" 
fi
)
}</t>
  </si>
  <si>
    <t>The local interactive user home directories are set to mode 750 or more restrictive.</t>
  </si>
  <si>
    <t>The local interactive user home directories are not set to mode 750 or more restrictive.</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</si>
  <si>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interactive user home directories:
#!/usr/bin/env bash
{
perm_mask='0027'
maxperm="$( printf '%o' $(( 0777 &amp; ~$perm_mask)) )"
valid_shells="^($( sed -rn '/^\//{s,/,\\\\/,g;p}' /etc/shells | paste -s -d '|' - ))$"
awk -v pat="$valid_shells" -F: '$(NF) ~ pat { print $1 " " $(NF-1) }' /etc/passwd | (while read -r user home; do
mode=$( stat -L -c '%#a' "$home" )
if [ $(( $mode &amp; $perm_mask )) -gt 0 ]; then
echo -e "- modifying User $user home directory: \"$home\"\n- removing excessive permissions from current mode of \"$mode\""
chmod g-w,o-rwx "$home"
fi
done
)
}</t>
  </si>
  <si>
    <t>Ensure local interactive user home directories are mode 750 or more restrictive. One method to achieve the recommended state is to execute the following command(s):
Change the ownership of any home directories that are not owned by the defined user to the correct user.
The following script will update local interactive user home directories to be own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</si>
  <si>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DEB11-222</t>
  </si>
  <si>
    <t>Ensure no local interactive user has netrc files</t>
  </si>
  <si>
    <t>The `.netrc` file contains data for logging into a remote host for file transfers via FTP.
While the system administrator can establish secure permissions for users' `.netrc` files, the users can easily override these.</t>
  </si>
  <si>
    <t>Run the following script. This script will return:
FAILED:` for any `.netrc` file with permissions less restrictive than `600`
WARNING:` for any `.netrc` files that exist in interactive users' home directories.
#!/usr/bin/env bash
{
output="" output2=""
perm_mask='0177'
maxperm="$( printf '%o' $(( 0777 &amp; ~$perm_mask)) )"
valid_shells="^($( sed -rn '/^\//{s,/,\\\\/,g;p}' /etc/shells | paste -s -d '|' - ))$"
awk -v pat="$valid_shells" -F: '$(NF) ~ pat { print $1 " " $(NF-1) }' /etc/passwd | (while read -r user home; do
 if [ -f "$home/.netrc" ]; then
 mode="$( stat -L -c '%#a' "$home/.netrc" )"
 if [ $(( $mode &amp; $perm_mask )) -gt 0 ]; then
 output="$output\n - User \"$user\" file: \"$home/.netrc\" is too permissive: \"$mode\" (should be: \"$maxperm\" or more restrictive)"
else
output2="$output2\n - User \"$user\" file: \"$home/.netrc\" exists and has file mode: \"$mode\" (should be: \"$maxperm\" or more restrictive)"
fi
fi
done
if [ -z "$output" ]; then
if [ -z "$output2" ]; then
echo -e "\n-PASSED: - No local interactive users have \".netrc\" files in their home directory\n"
else
echo -e "\n- WARNING:\n$output2\n"
fi
else
echo -e "\n- FAILED:\n$output\n"
[ -n "$output2" ] &amp;&amp; echo -e "\n- WARNING:\n$output2\n"
fi
)
}
Verify:
Any lines under `FAILED:` - File should be removed unless deemed necessary, in accordance with local site policy, and permissions are updated to be `600` or more restrictive
Any lines under `WARNING:` - File should be removed unless deemed necessary, and in accordance with local site policy</t>
  </si>
  <si>
    <t>No local interactive user has .netrc files.</t>
  </si>
  <si>
    <t>Local interactive user has .netrc files.</t>
  </si>
  <si>
    <t>The `.netrc` file presents a significant security risk since it stores passwords in unencrypted form. Even if FTP is disabled, user accounts may have brought over `.netrc` files from other systems which could pose a risk to those systems.
If a `.netrc` file is required, and follows local site policy, it should have permissions of `600` or more restrictive.</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</si>
  <si>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local site policy.
The following script will remove .netrc files from interactive users' home directories
#!/usr/bin/env bash
{
perm_mask='0177'
valid_shells="^($( sed -rn '/^\//{s,/,\\\\/,g;p}' /etc/shells | paste -s -d '|' - ))$"
awk -v pat="$valid_shells" -F: '$(NF) ~ pat { print $1 " " $(NF-1) }' /etc/passwd | while read -r user home; do
if [ -f "$home/.netrc" ]; then
echo -e "\n- User \"$user\" file: \"$home/.netrc\" exists\n - removing file: \"$home/.netrc\"\n"
rm -f "$home/.netrc"
fi
done
}</t>
  </si>
  <si>
    <t>Ensure no local interactive user has .netrc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local site policy.
The following script will remove .netrc files from interactive users' home directories
#!/usr/bin/env bash
{
perm_mask='0177'
valid_shells="^($( sed -rn '/^\//{s,/,\\\\/,g;p}' /etc/shells | paste -s -d '|' - ))$"
awk -v pat="$valid_shells" -F: '$(NF) ~ pat { print $1 " " $(NF-1) }' /etc/passwd | while read -r user home; do
if [ -f "$home/.netrc" ]; then
echo -e "\n- User \"$user\" file: \"$home/.netrc\" exists\n - removing file: \"$home/.netrc\"\n"
rm -f "$home/.netrc"
fi
done
}</t>
  </si>
  <si>
    <t>DEB11-223</t>
  </si>
  <si>
    <t>Ensure no local interactive user has forward files</t>
  </si>
  <si>
    <t>Run the following script and verify no lines are returned:
#!/usr/bin/env bash
{
output=""
fname=".forward"
valid_shells="^($( sed -rn '/^\//{s,/,\\\\/,g;p}' /etc/shells | paste -s -d '|' - ))$"
awk -v pat="$valid_shells" -F: '$(NF) ~ pat { print $1 " " $(NF-1) }' /etc/passwd | (while read -r user home; do
[ -f "$home/$fname" ] &amp;&amp; output="$output\n - User \"$user\" file: \"$home/$fname\" exists"
done
if [ -z "$output" ]; then
echo -e "\n-PASSED: - No local interactive users have \"$fname\" files in their home directory\n"
else
echo -e "\n- FAILED:\n$output\n"
fi
)
}</t>
  </si>
  <si>
    <t>No local interactive user has .forward files.</t>
  </si>
  <si>
    <t>Local interactive user has .forward files.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</si>
  <si>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#!/usr/bin/env bash
{
output=""
fname=".forward"
valid_shells="^($( sed -rn '/^\//{s,/,\\\\/,g;p}' /etc/shells | paste -s -d '|' - ))$"
awk -v pat="$valid_shells" -F: '$(NF) ~ pat { print $1 " " $(NF-1) }' /etc/passwd | (while read -r user home; do
if [ -f "$home/$fname" ]; then
echo -e "$output\n- User \"$user\" file: \"$home/$fname\" exists\n - removing file: \"$home/$fname\"\n"
rm -r "$home/$fname"
fi
done
)
}</t>
  </si>
  <si>
    <t>Ensure no local interactive user has .forward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#!/usr/bin/env bash
{
output=""
fname=".forward"
valid_shells="^($( sed -rn '/^\//{s,/,\\\\/,g;p}' /etc/shells | paste -s -d '|' - ))$"
awk -v pat="$valid_shells" -F: '$(NF) ~ pat { print $1 " " $(NF-1) }' /etc/passwd | (while read -r user home; do
if [ -f "$home/$fname" ]; then
echo -e "$output\n- User \"$user\" file: \"$home/$fname\" exists\n - removing file: \"$home/$fname\"\n"
rm -r "$home/$fname"
fi
done
)
}</t>
  </si>
  <si>
    <t>DEB11-224</t>
  </si>
  <si>
    <t>Ensure no local interactive user has rhosts files</t>
  </si>
  <si>
    <t xml:space="preserve">Run the following script to verify no local interactive user has `.rhosts` files:
#!/usr/bin/env bash
{ 
output=""
fname=".rhosts"
valid_shells="^($( sed -rn '/^\//{s,/,\\\\/,g;p}' /etc/shells | paste -s -d '|' - ))$"
awk -v pat="$valid_shells" -F: '$(NF) ~ pat { print $1 " " $(NF-1) }' /etc/passwd | (while read -r user home; do
[ -f "$home/$fname" ] &amp;&amp; output="$output\n - User \"$user\" file: \"$home/$fname\" exists"
done
if [ -z "$output" ]; then
echo -e "\n-PASSED: - No local interactive users have \"$fname\" files in their home directory\n"
else
echo -e "\n- FAILED:\n$output\n"
fi
)
}
</t>
  </si>
  <si>
    <t>No local interactive user has .rhosts files.</t>
  </si>
  <si>
    <t>Local interactive user has  .rhosts files.</t>
  </si>
  <si>
    <t>This action is only meaningful if `.rhosts` support is permitted in the file `/etc/pam.conf` . Even though the `.rhosts` files are ineffective if support is disabled in `/etc/pam.conf`,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</si>
  <si>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#!/usr/bin/env bash
{
perm_mask='0177'
valid_shells="^($( sed -rn '/^\//{s,/,\\\\/,g;p}' /etc/shells | paste -s -d '|' - ))$"
awk -v pat="$valid_shells" -F: '$(NF) ~ pat { print $1 " " $(NF-1) }' /etc/passwd | while read -r user home; do
if [ -f "$home/.rhosts" ]; then
echo -e "\n- User \"$user\" file: \"$home/.rhosts\" exists\n - removing file: \"$home/.rhosts\"\n"
rm -f "$home/.rhosts"
fi
done
}</t>
  </si>
  <si>
    <t>Ensure no local interactive user has .rhosts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#!/usr/bin/env bash
{
perm_mask='0177'
valid_shells="^($( sed -rn '/^\//{s,/,\\\\/,g;p}' /etc/shells | paste -s -d '|' - ))$"
awk -v pat="$valid_shells" -F: '$(NF) ~ pat { print $1 " " $(NF-1) }' /etc/passwd | while read -r user home; do
if [ -f "$home/.rhosts" ]; then
echo -e "\n- User \"$user\" file: \"$home/.rhosts\" exists\n - removing file: \"$home/.rhosts\"\n"
rm -f "$home/.rhosts"
fi
done
}</t>
  </si>
  <si>
    <t>DEB11-225</t>
  </si>
  <si>
    <t>Ensure local interactive user dot files are not group or world writable</t>
  </si>
  <si>
    <t>Run the following script to verify local interactive user dot files are not group or world writable:
#!/usr/bin/env bash
{
output=""
perm_mask='0022'
maxperm="$( printf '%o' $(( 0777 &amp; ~$perm_mask)) )"
valid_shells="^($( sed -rn '/^\//{s,/,\\\\/,g;p}' /etc/shells | paste -s -d '|' - ))$"
awk -v pat="$valid_shells" -F: '$(NF) ~ pat { print $1 " " $(NF-1) }' /etc/passwd | (while read -r user home; do
for dfile in $(find "$home" -type f -name '.*'); do
mode=$( stat -L -c '%#a' "$dfile" )
[ $(( $mode &amp; $perm_mask )) -gt 0 ] &amp;&amp; output="$output\n- User $user file: \"$dfile\" is too permissive: \"$mode\" (should be: \"$maxperm\" or more restrictive)"
done
done
if [ -n "$output" ]; then
echo -e "\n- Failed:$output"
else
echo -e "\n- Passed:\n- All user home dot files are mode: \"$maxperm\" or more restrictive"
fi
)
}</t>
  </si>
  <si>
    <t>The local interactive user dot files are not group or world writable.</t>
  </si>
  <si>
    <t>The local interactive user dot files are group or world writable.</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</si>
  <si>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</si>
  <si>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Ensure local interactive user dot files are not group or world writable.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</si>
  <si>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Change Log</t>
  </si>
  <si>
    <t>Version</t>
  </si>
  <si>
    <t>Date</t>
  </si>
  <si>
    <t>Description of Changes</t>
  </si>
  <si>
    <t>Author</t>
  </si>
  <si>
    <t>First release Debian 9  v1.0.0 and 10 v1.0.0 Linux 5 Benchmark and Updated issue code</t>
  </si>
  <si>
    <t xml:space="preserve">Internal Revenue Service </t>
  </si>
  <si>
    <t>Updated based on IRS Publication 1075 (November 2021) Internal updates and Issue Code Table updates</t>
  </si>
  <si>
    <t>Internal changes &amp; updates</t>
  </si>
  <si>
    <t>Internal Updates</t>
  </si>
  <si>
    <t>CIS Debian Linux 11 Benchmark v1.0.0, and Issue Code Table</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</si>
  <si>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</si>
  <si>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</si>
  <si>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</si>
  <si>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</si>
  <si>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</si>
  <si>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Debian Linux 9 Security Checklist Version 1.0.0</t>
  </si>
  <si>
    <t>▪ CIS Debian Linux 10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</si>
  <si>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</si>
  <si>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</si>
  <si>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</si>
  <si>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</si>
  <si>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</si>
  <si>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</si>
  <si>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</si>
  <si>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</si>
  <si>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</si>
  <si>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</si>
  <si>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</si>
  <si>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</si>
  <si>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</si>
  <si>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</si>
  <si>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</si>
  <si>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</si>
  <si>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End of Production 1</t>
  </si>
  <si>
    <t>End of Production 2</t>
  </si>
  <si>
    <t>End of Production 3 (End of Production Phase)</t>
  </si>
  <si>
    <t>End of Extended Life-cycle Support</t>
  </si>
  <si>
    <t>End of Extended Life Phase</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</si>
  <si>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</si>
  <si>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</si>
  <si>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</si>
  <si>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CIS Debian Linux 11 Benchmark v1.0.0</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</si>
  <si>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</si>
  <si>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</si>
  <si>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</si>
  <si>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</si>
  <si>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</si>
  <si>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</si>
  <si>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</si>
  <si>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</si>
  <si>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</si>
  <si>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</si>
  <si>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</si>
  <si>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</si>
  <si>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</si>
  <si>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</si>
  <si>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</si>
  <si>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</si>
  <si>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</si>
  <si>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</si>
  <si>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</si>
  <si>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</si>
  <si>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</si>
  <si>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</si>
  <si>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</si>
  <si>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</si>
  <si>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</si>
  <si>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</si>
  <si>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</si>
  <si>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</si>
  <si>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</si>
  <si>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</si>
  <si>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</si>
  <si>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</si>
  <si>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</si>
  <si>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</si>
  <si>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</si>
  <si>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</si>
  <si>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</si>
  <si>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</si>
  <si>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</si>
  <si>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</si>
  <si>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</si>
  <si>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</si>
  <si>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</si>
  <si>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</si>
  <si>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</si>
  <si>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</si>
  <si>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</si>
  <si>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</si>
  <si>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</si>
  <si>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</si>
  <si>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</si>
  <si>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</si>
  <si>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</si>
  <si>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</si>
  <si>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</si>
  <si>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</si>
  <si>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</si>
  <si>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</si>
  <si>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</si>
  <si>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</si>
  <si>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</si>
  <si>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</si>
  <si>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</si>
  <si>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</si>
  <si>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</si>
  <si>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</si>
  <si>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</si>
  <si>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</si>
  <si>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</si>
  <si>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</si>
  <si>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</si>
  <si>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</si>
  <si>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</si>
  <si>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</si>
  <si>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</si>
  <si>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</si>
  <si>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</si>
  <si>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</si>
  <si>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</si>
  <si>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</si>
  <si>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</si>
  <si>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</si>
  <si>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</si>
  <si>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</si>
  <si>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</si>
  <si>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</si>
  <si>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</si>
  <si>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</si>
  <si>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</si>
  <si>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</si>
  <si>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</si>
  <si>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</si>
  <si>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</si>
  <si>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</si>
  <si>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</si>
  <si>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</si>
  <si>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</si>
  <si>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</si>
  <si>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</si>
  <si>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</si>
  <si>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</si>
  <si>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</si>
  <si>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</si>
  <si>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</si>
  <si>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</si>
  <si>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</si>
  <si>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</si>
  <si>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</si>
  <si>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</si>
  <si>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</si>
  <si>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</si>
  <si>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</si>
  <si>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</si>
  <si>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</si>
  <si>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</si>
  <si>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</si>
  <si>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</si>
  <si>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</si>
  <si>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</si>
  <si>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</si>
  <si>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</si>
  <si>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</si>
  <si>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</si>
  <si>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</si>
  <si>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</si>
  <si>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</si>
  <si>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</si>
  <si>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</si>
  <si>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</si>
  <si>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</si>
  <si>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</si>
  <si>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</si>
  <si>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</si>
  <si>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</si>
  <si>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</si>
  <si>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</si>
  <si>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</si>
  <si>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</si>
  <si>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</si>
  <si>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</si>
  <si>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</si>
  <si>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</si>
  <si>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</si>
  <si>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</si>
  <si>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</si>
  <si>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</si>
  <si>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</si>
  <si>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</si>
  <si>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</si>
  <si>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</si>
  <si>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</si>
  <si>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</si>
  <si>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</si>
  <si>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</si>
  <si>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</si>
  <si>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</si>
  <si>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</si>
  <si>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</si>
  <si>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</si>
  <si>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</si>
  <si>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</si>
  <si>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</si>
  <si>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</si>
  <si>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</si>
  <si>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</si>
  <si>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</si>
  <si>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</si>
  <si>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</si>
  <si>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</si>
  <si>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</si>
  <si>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</si>
  <si>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</si>
  <si>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</si>
  <si>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</si>
  <si>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</si>
  <si>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</si>
  <si>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</si>
  <si>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</si>
  <si>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</si>
  <si>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</si>
  <si>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</si>
  <si>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</si>
  <si>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</si>
  <si>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</si>
  <si>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</si>
  <si>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</si>
  <si>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</si>
  <si>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</si>
  <si>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</si>
  <si>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</si>
  <si>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</si>
  <si>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</si>
  <si>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</si>
  <si>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</si>
  <si>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</si>
  <si>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</si>
  <si>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</si>
  <si>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</si>
  <si>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</si>
  <si>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</si>
  <si>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</si>
  <si>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</si>
  <si>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</si>
  <si>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</si>
  <si>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</si>
  <si>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</si>
  <si>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</si>
  <si>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</si>
  <si>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</si>
  <si>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</si>
  <si>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</si>
  <si>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</si>
  <si>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</si>
  <si>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</si>
  <si>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</si>
  <si>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</si>
  <si>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</si>
  <si>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</si>
  <si>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</si>
  <si>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</si>
  <si>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</si>
  <si>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</si>
  <si>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</si>
  <si>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</si>
  <si>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</si>
  <si>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</si>
  <si>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</si>
  <si>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</si>
  <si>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</si>
  <si>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</si>
  <si>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</si>
  <si>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</si>
  <si>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</si>
  <si>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</si>
  <si>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</si>
  <si>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</si>
  <si>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</si>
  <si>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</si>
  <si>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</si>
  <si>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</si>
  <si>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</si>
  <si>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</si>
  <si>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</si>
  <si>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</si>
  <si>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</si>
  <si>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</si>
  <si>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</si>
  <si>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</si>
  <si>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</si>
  <si>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</si>
  <si>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</si>
  <si>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</si>
  <si>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</si>
  <si>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</si>
  <si>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</si>
  <si>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</si>
  <si>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</si>
  <si>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</si>
  <si>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</si>
  <si>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</si>
  <si>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</si>
  <si>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</si>
  <si>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</si>
  <si>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</si>
  <si>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</si>
  <si>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</si>
  <si>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</si>
  <si>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</si>
  <si>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</si>
  <si>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</si>
  <si>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</si>
  <si>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</si>
  <si>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</si>
  <si>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</si>
  <si>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</si>
  <si>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</si>
  <si>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</si>
  <si>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</si>
  <si>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</si>
  <si>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</si>
  <si>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</si>
  <si>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</si>
  <si>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</si>
  <si>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</si>
  <si>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</si>
  <si>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</si>
  <si>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</si>
  <si>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</si>
  <si>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</si>
  <si>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</si>
  <si>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</si>
  <si>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</si>
  <si>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</si>
  <si>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</si>
  <si>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</si>
  <si>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</si>
  <si>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</si>
  <si>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</si>
  <si>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</si>
  <si>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</si>
  <si>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</si>
  <si>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</si>
  <si>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</si>
  <si>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</si>
  <si>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</si>
  <si>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</si>
  <si>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</si>
  <si>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</si>
  <si>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</si>
  <si>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</si>
  <si>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</si>
  <si>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</si>
  <si>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</si>
  <si>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</si>
  <si>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</si>
  <si>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</si>
  <si>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</si>
  <si>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</si>
  <si>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</si>
  <si>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</si>
  <si>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</si>
  <si>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</si>
  <si>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</si>
  <si>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</si>
  <si>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</si>
  <si>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</si>
  <si>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</si>
  <si>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</si>
  <si>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</si>
  <si>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</si>
  <si>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</si>
  <si>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</si>
  <si>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</si>
  <si>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</si>
  <si>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</si>
  <si>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</si>
  <si>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</si>
  <si>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</si>
  <si>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</si>
  <si>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</si>
  <si>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</si>
  <si>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</si>
  <si>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</si>
  <si>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</si>
  <si>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</si>
  <si>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</si>
  <si>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</si>
  <si>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</si>
  <si>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</si>
  <si>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</si>
  <si>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</si>
  <si>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</si>
  <si>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</si>
  <si>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</si>
  <si>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</si>
  <si>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</si>
  <si>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</si>
  <si>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</si>
  <si>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</si>
  <si>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</si>
  <si>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</si>
  <si>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</si>
  <si>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</si>
  <si>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</si>
  <si>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</si>
  <si>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</si>
  <si>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</si>
  <si>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</si>
  <si>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</si>
  <si>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</si>
  <si>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</si>
  <si>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</si>
  <si>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</si>
  <si>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</si>
  <si>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</si>
  <si>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</si>
  <si>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</si>
  <si>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</si>
  <si>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</si>
  <si>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</si>
  <si>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</si>
  <si>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</si>
  <si>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</si>
  <si>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</si>
  <si>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</si>
  <si>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</si>
  <si>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</si>
  <si>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</si>
  <si>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</si>
  <si>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</si>
  <si>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</si>
  <si>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</si>
  <si>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</si>
  <si>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</si>
  <si>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</si>
  <si>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</si>
  <si>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</si>
  <si>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</si>
  <si>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</si>
  <si>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</si>
  <si>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</si>
  <si>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</si>
  <si>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</si>
  <si>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</si>
  <si>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</si>
  <si>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</si>
  <si>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</si>
  <si>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</si>
  <si>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</si>
  <si>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</si>
  <si>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</si>
  <si>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</si>
  <si>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</si>
  <si>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</si>
  <si>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</si>
  <si>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</si>
  <si>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</si>
  <si>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</si>
  <si>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</si>
  <si>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</si>
  <si>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</si>
  <si>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</si>
  <si>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</si>
  <si>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</si>
  <si>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</si>
  <si>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</si>
  <si>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</si>
  <si>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</si>
  <si>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</si>
  <si>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</si>
  <si>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</si>
  <si>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</si>
  <si>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</si>
  <si>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</si>
  <si>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</si>
  <si>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</si>
  <si>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</si>
  <si>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</si>
  <si>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</si>
  <si>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</si>
  <si>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</si>
  <si>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</si>
  <si>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</si>
  <si>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</si>
  <si>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</si>
  <si>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</si>
  <si>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</si>
  <si>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</si>
  <si>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</si>
  <si>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</si>
  <si>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</si>
  <si>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</si>
  <si>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</si>
  <si>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</si>
  <si>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</si>
  <si>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</si>
  <si>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</si>
  <si>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</si>
  <si>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</si>
  <si>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</si>
  <si>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</si>
  <si>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</si>
  <si>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</si>
  <si>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</si>
  <si>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</si>
  <si>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</si>
  <si>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</si>
  <si>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</si>
  <si>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</si>
  <si>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</si>
  <si>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</si>
  <si>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</si>
  <si>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</si>
  <si>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</si>
  <si>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</si>
  <si>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</si>
  <si>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</si>
  <si>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</si>
  <si>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</si>
  <si>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</si>
  <si>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</si>
  <si>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</si>
  <si>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</si>
  <si>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</si>
  <si>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</si>
  <si>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</si>
  <si>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</si>
  <si>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</si>
  <si>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</si>
  <si>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</si>
  <si>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</si>
  <si>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</si>
  <si>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</si>
  <si>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</si>
  <si>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</si>
  <si>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</si>
  <si>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</si>
  <si>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</si>
  <si>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</si>
  <si>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</si>
  <si>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</si>
  <si>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</si>
  <si>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</si>
  <si>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</si>
  <si>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</si>
  <si>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</si>
  <si>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</si>
  <si>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</si>
  <si>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</si>
  <si>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</si>
  <si>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</si>
  <si>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</si>
  <si>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</si>
  <si>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</si>
  <si>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</si>
  <si>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</si>
  <si>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</si>
  <si>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</si>
  <si>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</si>
  <si>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</si>
  <si>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</si>
  <si>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</si>
  <si>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</si>
  <si>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</si>
  <si>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</si>
  <si>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</si>
  <si>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</si>
  <si>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</si>
  <si>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</si>
  <si>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</si>
  <si>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</si>
  <si>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</si>
  <si>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</si>
  <si>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</si>
  <si>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</si>
  <si>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</si>
  <si>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</si>
  <si>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</si>
  <si>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</si>
  <si>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</si>
  <si>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</si>
  <si>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</si>
  <si>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</si>
  <si>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</si>
  <si>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</si>
  <si>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</si>
  <si>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</si>
  <si>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</si>
  <si>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</si>
  <si>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</si>
  <si>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</si>
  <si>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</si>
  <si>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</si>
  <si>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</si>
  <si>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</si>
  <si>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</si>
  <si>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</si>
  <si>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</si>
  <si>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</si>
  <si>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</si>
  <si>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</si>
  <si>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</si>
  <si>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</si>
  <si>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</si>
  <si>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</si>
  <si>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</si>
  <si>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</si>
  <si>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</si>
  <si>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</si>
  <si>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</si>
  <si>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</si>
  <si>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</si>
  <si>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</si>
  <si>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</si>
  <si>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</si>
  <si>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</si>
  <si>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</si>
  <si>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</si>
  <si>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</si>
  <si>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</si>
  <si>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</si>
  <si>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</si>
  <si>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</si>
  <si>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</si>
  <si>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</si>
  <si>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</si>
  <si>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</si>
  <si>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</si>
  <si>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</si>
  <si>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</si>
  <si>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</si>
  <si>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</si>
  <si>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</si>
  <si>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</si>
  <si>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</si>
  <si>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</si>
  <si>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</si>
  <si>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</si>
  <si>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</si>
  <si>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</si>
  <si>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</si>
  <si>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</si>
  <si>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</si>
  <si>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</si>
  <si>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</si>
  <si>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</si>
  <si>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</si>
  <si>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</si>
  <si>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</si>
  <si>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</si>
  <si>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</si>
  <si>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</si>
  <si>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</si>
  <si>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</si>
  <si>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</si>
  <si>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</si>
  <si>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</si>
  <si>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</si>
  <si>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</si>
  <si>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</si>
  <si>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</si>
  <si>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</si>
  <si>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</si>
  <si>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</si>
  <si>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</si>
  <si>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</si>
  <si>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</si>
  <si>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</si>
  <si>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</si>
  <si>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</si>
  <si>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</si>
  <si>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</si>
  <si>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</si>
  <si>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</si>
  <si>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</si>
  <si>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</si>
  <si>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</si>
  <si>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</si>
  <si>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</si>
  <si>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</si>
  <si>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</si>
  <si>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</si>
  <si>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</si>
  <si>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</si>
  <si>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</si>
  <si>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</si>
  <si>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</si>
  <si>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</si>
  <si>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</si>
  <si>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</si>
  <si>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</si>
  <si>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</si>
  <si>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</si>
  <si>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</si>
  <si>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</si>
  <si>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</si>
  <si>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</si>
  <si>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</si>
  <si>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</si>
  <si>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</si>
  <si>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</si>
  <si>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</si>
  <si>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</si>
  <si>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</si>
  <si>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</si>
  <si>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</si>
  <si>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</si>
  <si>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</si>
  <si>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</si>
  <si>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</si>
  <si>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</si>
  <si>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</si>
  <si>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</si>
  <si>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</si>
  <si>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</si>
  <si>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</si>
  <si>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</si>
  <si>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</si>
  <si>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</si>
  <si>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</si>
  <si>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</si>
  <si>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</si>
  <si>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</si>
  <si>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</si>
  <si>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</si>
  <si>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</si>
  <si>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</si>
  <si>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</si>
  <si>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</si>
  <si>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</si>
  <si>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</si>
  <si>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</si>
  <si>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</si>
  <si>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</si>
  <si>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</si>
  <si>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</si>
  <si>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</si>
  <si>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</si>
  <si>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</si>
  <si>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</si>
  <si>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</si>
  <si>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</si>
  <si>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</si>
  <si>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</si>
  <si>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</si>
  <si>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</si>
  <si>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</si>
  <si>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</si>
  <si>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</si>
  <si>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</si>
  <si>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</si>
  <si>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</si>
  <si>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</si>
  <si>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</si>
  <si>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</si>
  <si>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</si>
  <si>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</si>
  <si>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</si>
  <si>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</si>
  <si>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</si>
  <si>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</si>
  <si>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</si>
  <si>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</si>
  <si>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</si>
  <si>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</si>
  <si>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</si>
  <si>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</si>
  <si>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</si>
  <si>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</si>
  <si>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</si>
  <si>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</si>
  <si>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</si>
  <si>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</si>
  <si>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</si>
  <si>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</si>
  <si>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</si>
  <si>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</si>
  <si>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</si>
  <si>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</si>
  <si>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</si>
  <si>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</si>
  <si>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</si>
  <si>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</si>
  <si>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</si>
  <si>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</si>
  <si>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</si>
  <si>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</si>
  <si>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</si>
  <si>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</si>
  <si>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</si>
  <si>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</si>
  <si>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</si>
  <si>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</si>
  <si>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</si>
  <si>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</si>
  <si>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</si>
  <si>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</si>
  <si>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</si>
  <si>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</si>
  <si>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</si>
  <si>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</si>
  <si>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</si>
  <si>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</si>
  <si>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</si>
  <si>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</si>
  <si>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</si>
  <si>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</si>
  <si>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</si>
  <si>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</si>
  <si>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</si>
  <si>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</si>
  <si>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</si>
  <si>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</si>
  <si>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</si>
  <si>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</si>
  <si>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</si>
  <si>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</si>
  <si>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</si>
  <si>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</si>
  <si>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</si>
  <si>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</si>
  <si>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</si>
  <si>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</si>
  <si>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</si>
  <si>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</si>
  <si>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</si>
  <si>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</si>
  <si>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</si>
  <si>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</si>
  <si>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</si>
  <si>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</si>
  <si>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</si>
  <si>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</si>
  <si>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</si>
  <si>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</si>
  <si>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</si>
  <si>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</si>
  <si>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</si>
  <si>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</si>
  <si>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</si>
  <si>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</si>
  <si>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</si>
  <si>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</si>
  <si>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</si>
  <si>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</si>
  <si>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</si>
  <si>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</si>
  <si>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</si>
  <si>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</si>
  <si>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</si>
  <si>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</si>
  <si>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</si>
  <si>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</si>
  <si>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</si>
  <si>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</si>
  <si>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</si>
  <si>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</si>
  <si>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</si>
  <si>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</si>
  <si>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</si>
  <si>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</si>
  <si>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</si>
  <si>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</si>
  <si>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</si>
  <si>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</si>
  <si>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</si>
  <si>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</si>
  <si>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</si>
  <si>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</si>
  <si>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</si>
  <si>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</si>
  <si>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</si>
  <si>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</si>
  <si>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</si>
  <si>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</si>
  <si>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</si>
  <si>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</si>
  <si>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</si>
  <si>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</si>
  <si>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</si>
  <si>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</si>
  <si>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</si>
  <si>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</si>
  <si>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</si>
  <si>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</si>
  <si>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</si>
  <si>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</si>
  <si>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</si>
  <si>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</si>
  <si>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</si>
  <si>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</si>
  <si>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</si>
  <si>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</si>
  <si>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</si>
  <si>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</si>
  <si>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</si>
  <si>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</si>
  <si>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</si>
  <si>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</si>
  <si>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</si>
  <si>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</si>
  <si>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</si>
  <si>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</si>
  <si>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</si>
  <si>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</si>
  <si>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</si>
  <si>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</si>
  <si>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</si>
  <si>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</si>
  <si>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</si>
  <si>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</si>
  <si>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</si>
  <si>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</si>
  <si>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</si>
  <si>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</si>
  <si>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</si>
  <si>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</si>
  <si>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</si>
  <si>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</si>
  <si>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</si>
  <si>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</si>
  <si>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</si>
  <si>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</si>
  <si>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</si>
  <si>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</si>
  <si>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</si>
  <si>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</si>
  <si>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</si>
  <si>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</si>
  <si>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</si>
  <si>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</si>
  <si>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</si>
  <si>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</si>
  <si>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</si>
  <si>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</si>
  <si>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</si>
  <si>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</si>
  <si>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</si>
  <si>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</si>
  <si>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</si>
  <si>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</si>
  <si>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</si>
  <si>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</si>
  <si>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</si>
  <si>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</si>
  <si>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</si>
  <si>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</si>
  <si>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</si>
  <si>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</si>
  <si>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</si>
  <si>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</si>
  <si>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</si>
  <si>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</si>
  <si>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</si>
  <si>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</si>
  <si>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</si>
  <si>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</si>
  <si>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</si>
  <si>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</si>
  <si>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</si>
  <si>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</si>
  <si>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</si>
  <si>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</si>
  <si>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</si>
  <si>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</si>
  <si>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</si>
  <si>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</si>
  <si>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</si>
  <si>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</si>
  <si>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</si>
  <si>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</si>
  <si>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</si>
  <si>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</si>
  <si>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</si>
  <si>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</si>
  <si>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</si>
  <si>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</si>
  <si>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</si>
  <si>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</si>
  <si>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</si>
  <si>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</si>
  <si>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</si>
  <si>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</si>
  <si>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</si>
  <si>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</si>
  <si>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</si>
  <si>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</si>
  <si>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</si>
  <si>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</si>
  <si>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</si>
  <si>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</si>
  <si>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</si>
  <si>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</si>
  <si>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</si>
  <si>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</si>
  <si>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</si>
  <si>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</si>
  <si>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</si>
  <si>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</si>
  <si>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</si>
  <si>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</si>
  <si>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</si>
  <si>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</si>
  <si>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</si>
  <si>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</si>
  <si>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</si>
  <si>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</si>
  <si>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</si>
  <si>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</si>
  <si>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</si>
  <si>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</si>
  <si>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</si>
  <si>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</si>
  <si>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</si>
  <si>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</si>
  <si>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</si>
  <si>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</si>
  <si>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</si>
  <si>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</si>
  <si>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</si>
  <si>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</si>
  <si>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</si>
  <si>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</si>
  <si>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</si>
  <si>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</si>
  <si>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</si>
  <si>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</si>
  <si>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</si>
  <si>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</si>
  <si>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</si>
  <si>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</si>
  <si>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</si>
  <si>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</si>
  <si>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</si>
  <si>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</si>
  <si>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</si>
  <si>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</si>
  <si>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</si>
  <si>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</si>
  <si>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</si>
  <si>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</si>
  <si>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</si>
  <si>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</si>
  <si>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</si>
  <si>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</si>
  <si>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</si>
  <si>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</si>
  <si>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</si>
  <si>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</si>
  <si>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</si>
  <si>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</si>
  <si>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</si>
  <si>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</si>
  <si>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</si>
  <si>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</si>
  <si>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</si>
  <si>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</si>
  <si>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</si>
  <si>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</si>
  <si>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</si>
  <si>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</si>
  <si>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</si>
  <si>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</si>
  <si>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</si>
  <si>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</si>
  <si>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</si>
  <si>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</si>
  <si>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</si>
  <si>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</si>
  <si>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</si>
  <si>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</si>
  <si>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The various modes are determined by the command keyword and the type of the required IP address. Addresses are classed by type as (s) a remote server or peer (IPv4 class A, B and C), (b) the broadcast address of a local interface, (m) a multicast address (IPv4 class D), or (r) a reference clock address (127.127.x.x). 
**Note:** That only those options applicable to each command are listed below. Use of options not listed may not be caught as an error but may result in some weird and even destructive behavior.
If the Basic Socket Interface Extensions for IPv6 (RFC-2553) is detected, support for the IPv6 address family is generated in addition to the default support of the IPv4 address family. In a few cases, including the realist billboard generated by `ntpq` or `ntpdc`, IPv6 addresses are automatically generated. IPv6 addresses can be identified by the presence of colons “:” in the address field. IPv6 addresses can be used almost everywhere where IPv4 addresses can be used, except for reference clock addresses, which are always IPv4.
**Note:** In contexts where a host name is expected, a -4-qualifier preceding the host’s name forces DNS resolution to the IPv4 namespace, while a -6 qualifier forces DNS resolution to the IPv6 namespace. See IPv6 references for the equivalent classes for that address family.
- pool - For types addresses, this command mobilizes a persistent client mode association with several remote servers. In this mode the local clock can synchronized to the remote server, but the remote server can never be synchronized to the local clock.
- server - For type s and r addresses, this command mobilizes a persistent client mode association with the specified remote server or local radio clock. In this mode the local clock can synchronized to the remote server, but the remote server can never be synchronized to the local clock. This command should not be used for type b or m addresses.</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</si>
  <si>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</si>
  <si>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Log files contain information from many services on the  local system, or in the event of a centralized log server, others systems logs as well. In general log files are found in `/var/log/`, although application can be configured to store logs elsewhere. Should your application store logs in another, ensure to run the same test on that location.</t>
  </si>
  <si>
    <t>Journald (via `systemd-journal-remote`) supports the ability to send log events it gathers to a remote log host or to receive messages from remote hosts, thus enabling centralized log management.</t>
  </si>
  <si>
    <t>RSyslog supports the ability to send log events it gathers to a remote log host or to receive messages from remote hosts, thus enabling centralized log management.</t>
  </si>
  <si>
    <t xml:space="preserve">Run the following commands to verify AIDE is installed:
# dpkg-query -W -f='${binary:Package}\t${Status}\t${db:Status-Status}\n' aide aide-common
aide install ok installed 
aide-common install ok installed </t>
  </si>
  <si>
    <t xml:space="preserve">Verify `prelink` is not installed:
# dpkg-query -W -f='${binary:Package}\t${Status}\t${db:Status-Status}\n' prelink
prelink unknown ok not-installed </t>
  </si>
  <si>
    <t xml:space="preserve">Verify that AppArmor is installed:
# dpkg-query -W -f='${binary:Package}\t${Status}\t${db:Status-Status}\n' AppArmor AppArmor-utils
AppArmor install ok installed installed
AppArmor-utils install ok installed </t>
  </si>
  <si>
    <t>Run the following commands to verify that all `Linux` lines have the `AppArmor=1` and `security=AppArmor` parameters set:
# grep "^\s*Linux" /boot/grub/grub.cfg | grep -v "AppArmor=1"
Nothing should be returned
# grep "^\s*Linux" /boot/grub/grub.cfg | grep -v "security=AppArmor"
Nothing should be returned</t>
  </si>
  <si>
    <t>Run the following script to verify that the text banner on the login screen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l_output="" l_output2=""
echo -e "$l_pkgoutput"
# Look for existing settings and set variables if they exist
l_gdmfile="$(grep -Prils '^\h*banner-message-enable\b' /etc/dconf/db/*.d)"
if [ -n "$l_gdmfile" ]; then
# Set profile name based on dconf db directory ({PROFILE_NAME}.d)
l_gdmprofile="$(awk -F\/ '{split($(NF-1),a,".");print a[1]}' &lt;&lt;&lt; "$l_gdmfile")"
# Check if banner message is enabled
if grep -Pisq '^\h*banner-message-enable=true\b' "$l_gdmfile"; then
l_output="$l_output\n - The \"banner-message-enable\" option is enabled in \"$l_gdmfile\""
else
l_output2="$l_output2\n - The \"banner-message-enable\" option is not enabled"
fi
l_lsbt="$(grep -Pios '^\h*banner-message-text=.*$' "$l_gdmfile")"
if [ -n "$l_lsbt" ]; then
l_output="$l_output\n - The \"banner-message-text\" option is set in \"$l_gdmfile\"\n - banner-message-text is set to:\n - \"$l_lsbt\""
else
l_output2="$l_output2\n - The \"banner-message-text\" option is not set"
fi
if grep -Pq "^\h*system-db:$l_gdmprofile" /etc/dconf/profile/"$l_gdmprofile"; then
l_output="$l_output\n - The \"$l_gdmprofile\" profile exists"
else
l_output2="$l_output2\n - The \"$l_gdmprofile\" profile doesn't exist"
fi
if [ -f "/etc/dconf/db/$l_gdmprofile" ]; then
l_output="$l_output\n - The \"$l_gdmprofile\" profile exists in the dconf database"
else
l_output2="$l_output2\n - The \"$l_gdmprofile\" profile doesn't exist in the dconf database"
fi
else
l_output2="$l_output2\n - The \"banner-message-enable\" option isn't configured"
fi
else
echo -e "\n\n - GNOME Desktop Manager isn't installed\n - Recommendation is Not Applicable\n- Audit result:\n *** PASS ***\n"
fi
# Report results. If no failures output in l_output2, we pass
if [ -z "$l_output2" ]; then
echo -e "\n- Audit Result:\n ** PASS **\n$l_output\n"
else
echo -e "\n- Audit Result:\n ** FAIL **\n - Reason(s) for audit failure:\n$l_output2\n"
[ -n "$l_output" ] &amp;&amp; echo -e "\n- Correctly set:\n$l_output\n"
fi
}</t>
  </si>
  <si>
    <t xml:space="preserve">Run the following script and to verify that the `disable-user-list` option is enabled or GNOME isn't installed: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output="" output2=""
l_gdmfile="$(grep -Pril '^\h*disable-user-list\h*=\h*true\b' /etc/dconf/db)"
if [ -n "$l_gdmfile" ]; then
output="$output\n - The \"disable-user-list\" option is enabled in \"$l_gdmfile\""
l_gdmprofile="$(awk -F\/ '{split($(NF-1),a,".");print a[1]}' &lt;&lt;&lt; "$l_gdmfile")"
if grep -Pq "^\h*system-db:$l_gdmprofile" /etc/dconf/profile/"$l_gdmprofile"; then
output="$output\n - The \"$l_gdmprofile\" exists"
else
output2="$output2\n - The \"$l_gdmprofile\" doesn't exist"
fi
if [ -f "/etc/dconf/db/$l_gdmprofile" ]; then
output="$output\n - The \"$l_gdmprofile\" profile exists in the dconf database"
else
output2="$output2\n - The \"$l_gdmprofile\" profile doesn't exist in the dconf database"
fi
else
output2="$output2\n - The \"disable-user-list\" option is not enabled"
fi
if [ -z "$output2" ]; then
echo -e "$l_pkgoutput\n- Audit result:\n *** PASS: ***\n$output\n"
else
echo -e "$l_pkgoutput\n- Audit Result:\n *** FAIL: ***\n$output2\n"
[ -n "$output" ] &amp;&amp; echo -e "$output\n"
fi
else
echo -e "\n\n - GNOME Desktop Manager isn't installed\n - Recommendation is Not Applicable\n- Audit result:\n *** PASS ***\n"
fi
}
</t>
  </si>
  <si>
    <t>Run the following script to verify that the screen locks when the user is idle: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l_idmv="900" # Set for max value for idle-delay in seconds
l_ldmv="5" # Set for max value for lock-delay in seconds
# Look for idle-delay to determine profile in use, needed for remaining tests
l_kfile="$(grep -Psril '^\h*idle-delay\h*=\h*uint32\h+\d+\b' /etc/dconf/db/*/)" # Determine file containing idle-delay key
if [ -n "$l_kfile" ]; then
# set profile name (This is the name of a dconf database)
l_profile="$(awk -F'/' '{split($(NF-1),a,".");print a[1]}' &lt;&lt;&lt; "$l_kfile")" #Set the key profile name
l_pdbdir="/etc/dconf/db/$l_profile.d" # Set the key file dconf db directory
# Confirm that idle-delay exists, includes unit32, and value is between 1 and max value for idle-delay
l_idv="$(awk -F 'uint32' '/idle-delay/{print $2}' "$l_kfile" | xargs)"
if [ -n "$l_idv" ]; then
[ "$l_idv" -gt "0" -a "$l_idv" -le "$l_idmv" ] &amp;&amp; l_output="$l_output\n - The \"idle-delay\" option is set to \"$l_idv\" seconds in \"$l_kfile\""
[ "$l_idv" = "0" ] &amp;&amp; l_output2="$l_output2\n - The \"idle-delay\" option is set to \"$l_idv\" (disabled) in \"$l_kfile\""
[ "$l_idv" -gt "$l_idmv" ] &amp;&amp; l_output2="$l_output2\n - The \"idle-delay\" option is set to \"$l_idv\" seconds (greater than $l_idmv) in \"$l_kfile\""
else
l_output2="$l_output2\n - The \"idle-delay\" option is not set in \"$l_kfile\""
fi
# Confirm that lock-delay exists, includes unit32, and value is between 0 and max value for lock-delay
l_ldv="$(awk -F 'uint32' '/lock-delay/{print $2}' "$l_kfile" | xargs)"
if [ -n "$l_ldv" ]; then
[ "$l_ldv" -ge "0" -a "$l_ldv" -le "$l_ldmv" ] &amp;&amp; l_output="$l_output\n - The \"lock-delay\" option is set to \"$l_ldv\" seconds in \"$l_kfile\""
[ "$l_ldv" -gt "$l_ldmv" ] &amp;&amp; l_output2="$l_output2\n - The \"lock-delay\" option is set to \"$l_ldv\" seconds (greater than $l_ldmv) in \"$l_kfile\""
else
l_output2="$l_output2\n - The \"lock-delay\" option is not set in \"$l_kfile\""
fi
# Confirm that dconf profile exists
if grep -Psq "^\h*system-db:$l_profile" /etc/dconf/profile/*; then
l_output="$l_output\n - The \"$l_profile\" profile exists"
else
l_output2="$l_output2\n - The \"$l_profile\" doesn't exist"
fi
# Confirm that dconf profile database file exists
if [ -f "/etc/dconf/db/$l_profile" ]; then
l_output="$l_output\n - The \"$l_profile\" profile exists in the dconf database"
else
l_output2="$l_output2\n - The \"$l_profile\" profile doesn't exist in the dconf database"
fi
else
l_output2="$l_output2\n - The \"idle-delay\" option doesn't exist, remaining tests skipped"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Note: `idle-delay=uint32` Should be 900 seconds (15 minutes) or less, not `0` (disabled) and follow local site policy
`lock-delay=uint32` should be 5 seconds or less and follow local site policy</t>
  </si>
  <si>
    <t>Run the following script to verify that the screen lock can 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'^\h*idle-delay\h*=\h*uint32\h+\d+\b' /etc/dconf/db/*/ | awk -F'/' {split($(NF-1),a,".");print a[1]}').d" #set directory of key file to be locked
l_kfd2="/etc/dconf/db/$(grep -Psril '^\h*lock-delay\h*=\h*uint32\h+\d+\b' /etc/dconf/db/*/ | awk -F'/' '{split($(NF-1),a,".");print a[1]}').d" #set directory of key file to be locked
if [ -d "$l_kfd" ]; then # If key file directory doesn't exist, options can't be locked
if grep -Prilq '\/org\/gnome\/desktop\/session\/idle-delay\b' "$l_kfd"; then
l_output="$l_output\n - \"idle-delay\" is locked in \"$(grep -Pril '\/org\/gnome\/desktop\/session\/idle-delay\b' "$l_kfd")\""
else
l_output2="$l_output2\n - \"idle-delay\" is not locked"
fi
else
l_output2="$l_output2\n - \"idle-delay\" is not set so it can not be locked"
fi
if [ -d "$l_kfd2" ]; then # If key file directory doesn't exist, options can't be locked
if grep -Prilq '\/org\/gnome\/desktop\/screensaver\/lock-delay\b' "$l_kfd2"; then
l_output="$l_output\n - \"lock-delay\" is locked in \"$(grep -Pril '\/org\/gnome\/desktop\/screensaver\/lock-delay\b' "$l_kfd2")\""
else
l_output2="$l_output2\n - \"lock-delay\" is not locked"
fi
else
l_output2="$l_output2\n - \"lock-delay\"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</si>
  <si>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 xml:space="preserve">Run the following script to verify automatic mounting is disabled: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</si>
  <si>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to verify disable automatic mounting is locked: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'^\h*automount\b' /etc/dconf/db/*/ | awk -F'/' '{split($(NF-1),a,".");print a[1]}').d" #set directory of key file to be locked
l_kfd2="/etc/dconf/db/$(grep -Psril '^\h*automount-open\b' /etc/dconf/db/*/ | awk -F'/' '{split($(NF-1),a,".");print a[1]}').d" #set directory of key file to be locked
if [ -d "$l_kfd" ]; then # If key file directory doesn't exist, options can't be locked
if grep -Piq '^\h*\/org/gnome\/desktop\/media-handling\/automount\b' "$l_kfd"; then
l_output="$l_output\n - \"automount\" is locked in \"$(grep -Pil '^\h*\/org/gnome\/desktop\/media-handling\/automount\b' "$l_kfd")\""
else
l_output2="$l_output2\n - \"automount\" is not locked"
fi
else
l_output2="$l_output2\n - \"automount\" is not set so it can not be locked"
fi
if [ -d "$l_kfd2" ]; then # If key file directory doesn't exist, options can't be locked
if grep -Piq '^\h*\/org/gnome\/desktop\/media-handling\/automount-open\b' "$l_kfd2"; then
l_output="$l_output\n - \"automount-open\" is locked in \"$(grep -Pril '^\h*\/org/gnome\/desktop\/media-handling\/automount-open\b' "$l_kfd2")\""
else
l_output2="$l_output2\n - \"automount-open\" is not locked"
fi
else
l_output2="$l_output2\n - \"automount-open\"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</si>
  <si>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Run the following script to verify that `autorun-never` is set to `true` for GDM: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echo -e "$l_pkgoutput"
done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autorun-never setting
if grep -Pqrs -- '^\h*autorun-never\h*=\h*true\b' "$l_kfile"; then
l_output="$l_output\n - \"autorun-never\" is set to true in: \"$l_kfile\""
else
l_output2="$l_output2\n - \"autorun-never\" is not set correctly"
fi
else
# Settings don't exist. Nothing further to check
l_output2="$l_output2\n - \"autorun-never\" is not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t>
  </si>
  <si>
    <t xml:space="preserve">Run the following command to verify `avahi-daemon` is not installed:
# dpkg-query -W -f='${binary:Package}\t${Status}\t${db:Status-Status}\n' avahi-daemon
avahi-daemon unknown ok not-installed </t>
  </si>
  <si>
    <t xml:space="preserve">Run the following command to verify `cups` is not Installed:
# dpkg-query -W -f='${binary:Package}\t${Status}\t${db:Status-Status}\n' cups
cups unknown ok not-installed </t>
  </si>
  <si>
    <t xml:space="preserve">Run the following commands to verify `isc-dhcp-server` is not installed:
# dpkg-query -W -f='${binary:Package}\t${Status}\t${db:Status-Status}\n' isc-dhcp-server
isc-dhcp-server unknown ok not-installed </t>
  </si>
  <si>
    <t xml:space="preserve">Run the following command to verify `slapd` is not installed:
# dpkg-query -W -f='${binary:Package}\t${Status}\t${db:Status-Status}\n' slapd
slapd unknown ok not-installed </t>
  </si>
  <si>
    <t xml:space="preserve">Run the following command to verify `nfs` is not installed:
# dpkg-query -W -f='${binary:Package}\t${Status}\t${db:Status-Status}\n' nfs-kernel-server
nfs-kernel-server unknown ok not-installed </t>
  </si>
  <si>
    <t xml:space="preserve">Run the following command to verify `DNS server` is not installed:
# dpkg-query -W -f='${binary:Package}\t${Status}\t${db:Status-Status}\n' bind9
bind9 unknown ok not-installed </t>
  </si>
  <si>
    <t xml:space="preserve">Run the following command to verify `vsftpd` is not installed:
# dpkg-query -W -f='${binary:Package}\t${Status}\t${db:Status-Status}\n' vsftpd
vsftpd unknown ok not-installed </t>
  </si>
  <si>
    <t xml:space="preserve">Run the following command to verify `Apache` is not installed:
# dpkg-query -W -f='${binary:Package}\t${Status}\t${db:Status-Status}\n' apache2
apache2 unknown ok not-installed </t>
  </si>
  <si>
    <t xml:space="preserve">Run the following command to verify `dovecot-imapd` and `dovecot-pop3d` are not installed:
# dpkg-query -W -f='${binary:Package}\t${Status}\t${db:Status-Status}\n' dovecot-imapd dovecot-pop3d
dovecot-imapd unknown ok not-installed 
dovecot-pop3d unknown ok not-installed </t>
  </si>
  <si>
    <t xml:space="preserve">Run the following command to verify `samba` is not installed:
# dpkg-query -W -f='${binary:Package}\t${Status}\t${db:Status-Status}\n' samba
samba unknown ok not-installed </t>
  </si>
  <si>
    <t xml:space="preserve">Run the following command to verify `squid` is not installed:
# dpkg-query -W -f='${binary:Package}\t${Status}\t${db:Status-Status}\n' squid
squid unknown ok not-installed </t>
  </si>
  <si>
    <t xml:space="preserve">Run the following command to verify `snmpd` is not installed:
# dpkg-query -W -f='${binary:Package}\t${Status}\t${db:Status-Status}\n' SNMP
SNMP unknown ok not-installed </t>
  </si>
  <si>
    <t xml:space="preserve">Run the following command to verify `nis` is not installed:
# dpkg-query -W -f='${binary:Package}\t${Status}\t${db:Status-Status}\n' nis
nis unknown ok not-installed </t>
  </si>
  <si>
    <t>Run the following command to verify `rsync` is not installed:
dpkg-query -W -f='${binary:Package}\t${Status}\t${db:Status-Status}\n' rsync
rsync unknown ok not-installed 
OR Run the following commands to verify that `rsync` is inactive and masked:
# systemctl is-active rsync
inactive
# systemctl is-enabled rsync
masked</t>
  </si>
  <si>
    <t xml:space="preserve">Verify `nis` is not installed. Use the following command to provide the needed information:
# dpkg-query -W -f='${binary:Package}\t${Status}\t${db:Status-Status}\n' nis
nis unknown ok not-installed </t>
  </si>
  <si>
    <t xml:space="preserve">Verify `rsh-client` is not installed. Use the following command to provide the needed information:
# dpkg-query -W -f='${binary:Package}\t${Status}\t${db:Status-Status}\n' rsh-client
rsh-client unknown ok not-installed </t>
  </si>
  <si>
    <t xml:space="preserve">Verify `talk` is not installed. The following command may provide the needed information:
# dpkg-query -W -f='${binary:Package}\t${Status}\t${db:Status-Status}\n' talk
talk unknown ok not-installed </t>
  </si>
  <si>
    <t xml:space="preserve">Verify `telnet` is not installed. Use the following command to provide the needed information:
# dpkg-query -W -f='${binary:Package}\t${Status}\t${db:Status-Status}\n' telnet
telnet unknown ok not-installed </t>
  </si>
  <si>
    <t xml:space="preserve">Verify that `ldap-utils` is not installed. Use the following command to provide the needed information:
# dpkg-query -W -f='${binary:Package}\t${Status}\t${db:Status-Status}\n' ldap-utils
ldap-utils unknown ok not-installed </t>
  </si>
  <si>
    <t xml:space="preserve">Run the following command to verify `rpcbind` is not installed:
# dpkg-query -W -f='${binary:Package}\t${Status}\t${db:Status-Status}\n' rpcbind
rpcbind unknown ok not-installed </t>
  </si>
  <si>
    <t xml:space="preserve">Run the following command to verify that Uncomplicated Firewall (UFW) is installed:
# dpkg-query -W -f='${binary:Package}\t${Status}\t${db:Status-Status}\n' ufw
ufw install ok installed </t>
  </si>
  <si>
    <t>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t>
  </si>
  <si>
    <t xml:space="preserve">Run the following commend to verify that `nftables` is not installed:
# dpkg-query -W -f='${binary:Package}\t${Status}\t${db:Status-Status}\n' nftables
nftables unknown ok not-installed </t>
  </si>
  <si>
    <t>Run the following commands to verify that `ufw` is _either_ not installed or disabled. _Only one of the following needs to pass.
Run the following command to verify that `ufw` is not installed:
# dpkg-query -W -f='${binary:Package}\t${Status}\t${db:Status-Status}\n' ufw
ufw unknown ok not-installed 
Run the following command to verify ufw is disabled:
# ufw status
Status: inactive
Run the following commands to verify that the `ufw` service is masked:
# systemctl is-enabled ufw
masked</t>
  </si>
  <si>
    <t>Run the following command and verify that the policy for the INPUT, OUTPUT, and FORWARD chains is DROP or REJECT:
# ip6tables -L
Chain INPUT (policy DROP)
Chain FORWARD (policy DROP)
Chain OUTPUT (policy DROP)
OR verify IPv6 is disabled: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t>
  </si>
  <si>
    <t xml:space="preserve">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_OR verify IPv6 is disabled:_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
</t>
  </si>
  <si>
    <t>Run the following command and verify all rules for new outbound, and established connections match site policy:
# ip6tables -L -v -n
OR verify IPv6 is disabled: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t>
  </si>
  <si>
    <t>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_OR verify IPv6 is disabled:_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t>
  </si>
  <si>
    <t xml:space="preserve">Run the following command to verify `systemd-journal-remote` is installed.
Run the following command:
# dpkg-query -W -f='${binary:Package}\t${Status}\t${db:Status-Status}\n' systemd-journal-remote
systemd-journal-remote install ok installed </t>
  </si>
  <si>
    <t xml:space="preserve">Run the following command to verify `rsyslog` is installed:
# dpkg-query -W -f='${binary:Package}\t${Status}\t${db:Status-Status}\n' rsyslog
rsyslog install ok installed </t>
  </si>
  <si>
    <t>Run the following command: 
# grep ^\$FileCreateMode /etc/rsyslog.conf /etc/rsyslog.d/*.conf
Verify the output matches:
$FileCreateMode 0640
Should a site policy dictate less restrictive permissions, ensure to follow said policy.
NOTE: More restrictive permissions such as `0600` is implicitly sufficient.</t>
  </si>
  <si>
    <t xml:space="preserve">Run the following command and verify that output does not contain any of the listed weak Key Exchange algorithms
# sshd -T -C user=root -C host="$(hostname)" -C addr="$(grep $(hostname) /etc/hosts | awk '{print $1}')" | grep KexAlgoritms
Weak Key Exchange Algorithms:
diffie-hellman-group1-sha1
diffie-hellman-group14-sha1
diffie-hellman-group-exchange-sha1
</t>
  </si>
  <si>
    <t>Run the following command to verify that either `sudo` or `sudo-ldap` is installed:
# dpkg-query -W sudo sudo-ldap &gt; /dev/null 2&gt;&amp;1 &amp;&amp; dpkg-query -W -f='${binary:Package}\t${Status}\t${db:Status-Status}\n' sudo sudo-ldap | awk '($4=="installed" &amp;&amp; $NF=="installed") {print "\n""PASS:""\n" "Package ""\""$1"\""" is installed""\n"}' || echo -e "\nFAIL:\neither \"sudo\" or \"sudo-ldap\" package is installed\n"</t>
  </si>
  <si>
    <t>Run the following to verify:
A default user umask is set to enforce a newly created directories' permissions to be 750 (drwxr-x---), and a newly created file's permissions be 640 (rw-r-----), or more restrictive
No less restrictive System Wide `umask` is set
Run the following script to verify that a default user umask is set enforcing a newly created directories' permissions to be 750 (drwxr-x---), and a newly created file's permissions be 640 (rw-r-----), or more restrictive:
#!/bin/bash
passing=""
grep -Eiq '^\s*UMASK\s+(0[0-7][2-7]7|[0-7][2-7]7)\b' /etc/login.defs &amp;&amp; grep -Eqi '^\s*USERGROUPS_ENAB\s*"?no"?\b' /etc/login.defs &amp;&amp; grep -Eq '^\s*session\s+(optional|requisite|required)\s+pam_umask\.so\b' /etc/pam.d/common-session &amp;&amp; passing=true
grep -REiq '^\s*UMASK\s+\s*(0[0-7][2-7]7|[0-7][2-7]7|u=(r?|w?|x?)(r?|w?|x?)(r?|w?|x?),g=(r?x?|x?r?),o=)\b' /etc/profile* /etc/bash.bashrc* &amp;&amp; passing=true
[ "$passing" = true ] &amp;&amp; echo "Default user umask is set"
Verify output is: "Default user umask is set"
Run the following to verify that no less restrictive system wide umask is set:
# grep -RPi '(^|^[^#]*)\s*umask\s+([0-7][0-7][01][0-7]\b|[0-7][0-7][0-7][0-6]\b|[0-7][01][0-7]\b|[0-7][0-7][0-6]\b|(u=[rwx]{0,3},)?(g=[rwx]{0,3},)?o=[rwx]+\b|(u=[rwx]{1,3},)?g=[^rx]{1,3}(,o=[rwx]{0,3})?\b)' /etc/login.defs /etc/profile* /etc/bash.bashrc*
No file should be returned</t>
  </si>
  <si>
    <t>The `chronyd` service should run with only the required privileges</t>
  </si>
  <si>
    <t>The `ntpd` daemon should run with only the required privilege</t>
  </si>
  <si>
    <t>The SNMP server can communicate using `SNMPv1`, which transmits data in the clear and does not require authentication to execute commands. `SNMPv3` replaces the simple/clear text password sharing used in `SNMPv2` with more securely encoded parameters. If the  SNMP service is not required, the `net-SNMP` package should be removed to reduce the attack surface of the system.
**Note:** If SNMP is required:
- The server should be configured for `SNMP v3` only. `User Authentication` and `Message Encryption` should be configured.
- If `SNMP v2` is **absolutely** necessary, modify the community strings' values.</t>
  </si>
  <si>
    <t>There are two policies: accept (Default) and drop. If the policy is set to `accept`, the firewall will accept any packet that is not configured to be denied and the packet will continue transversion the network stack.
It is easier to white list acceptable usage than to black list unacceptable usage.
_Note: Changing firewall settings while connected over network can result in being locked out of the system._</t>
  </si>
  <si>
    <t>In order to prevent resource exhaustion, appropriate values should be set for both `ClientAliveInterval` and `ClientAliveCountMax`. Specifically, looking at the source code, `ClientAliveCountMax` must be greater than zero in order to utilize the ability of SSH to drop idle connections. If connections are allowed to stay open indefinitely, this can potentially be used as a DDOS attack or simple resource exhaustion could occur over unreliable networks.
The example set here is a 45 second timeout. Consult your site policy for network timeouts and apply as appropriate.</t>
  </si>
  <si>
    <t xml:space="preserve">Set the bootloader password. One method to achieve the recommended state is to execute the following command(s):
Create an encrypted password with grub-mkpasswd-pbkdf2:
# grub-mkpasswd-pbkdf2
Enter password: &lt;password&gt;
Reenter password: &lt;password&gt;
PBKDF2 hash of your password is &lt;encrypted-password&gt;
Add the following into a custom /etc/grub.d configuration file:
cat &lt;&lt;EOF
set superusers="&lt;username&gt;"
password_pbkdf2 &lt;username&gt; &lt;encrypted-password&gt;
EOF
The superuser/user information and password should not be contained in the /etc/grub.d/00_header file as this file could be overwritten in a package update._
If there is a requirement to be able to boot/reboot without entering the password, edit /etc/grub.d/10_linux and add --unrestricted to the line CLASS=
Example:
CLASS="--class gnu-Linux --class gnu --class os --unrestricted"
Run the following command to update the grub2 configuration:
# update-grub
</t>
  </si>
  <si>
    <t>Configured GDM login banner. One method to achieve the recommended state is to execute the following command(s):
Run the following script to verify that the banner message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Note: There is no character limit for the banner message. gnome-shell autodetects longer stretches of text and enters two column mode.
The banner message cannot be read from an external file.
OR Run the following command to remove the gdm3 package:
# apt purge gdm3</t>
  </si>
  <si>
    <t>Ensure GDM screen locks when the user is idle. One method to achieve the recommended state is to execute the following command(s):
Create or edit a file in the /etc/dconf/profile/ and verify it includes the following:
user-db:user
system-db:{NAME_OF_DCONF_DATABASE}
Note: local is the name of a dconf database used in the examples.
Example:
# echo -e '\nuser-db:user\nsystem-db:local' &gt;&gt; /etc/dconf/profile/user
Create the directory /etc/dconf/db/{NAME_OF_DCONF_DATABASE}.d/ if it doesn't already exist:
Example:
# mkdir /etc/dconf/db/local.d
Create the key file /etc/dconf/db/{NAME_OF_DCONF_DATABASE}.d/{FILE_NAME} to provide information for the {NAME_OF_DCONF_DATABASE} database:
Example script: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Note: You must include the uint32 along with the integer key values as shown.
Run the following command to update the system databases:
# dconf update
Note: Users must log out and back in again before the system-wide settings take effect.</t>
  </si>
  <si>
    <t>Ensure GDM screen locks cannot be overridden. One method to achieve the recommended state is to execute the following command(s):
xRun the following script to ensure screen locks can not be overridden: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Run the following command to update the system databases:
# dconf update
Note: Users must log out and back in again before the system-wide settings take effect..</t>
  </si>
  <si>
    <t>Disable GDM automatic mounting of removable media. One method to achieve the recommended state is to execute the following command(s):
Run the following script to disable automatic mounting of media for all GNOME users:
#!/usr/bin/env bash
{
l_pkgoutput="" l_output="" l_output2=""
l_gpbame="local"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"$l_packageout"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-n "$l_kfile" ] &amp;&amp; l_kfile="/etc/dconf/db/$l_gpname.d/00-media-automount"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fi
else
echo -e "\n - GNOME Desktop Manager package is not installed on the system\n - Recommendation is not applicable"
fi
# update dconf database
dconf update
}
OR Run the following command to uninstall the GNOME desktop Manager package:
# apt purge gdm3</t>
  </si>
  <si>
    <t>Ensure GDM disabling automatic mounting of removable media is not overridden. One method to achieve the recommended state is to execute the following command(s):
Run the following script to lock disable automatic mounting of media for all GNOME users: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t>
  </si>
  <si>
    <t>Ensure a single time synchronization daemon is in use. One method to achieve the recommended state is to execute the following command(s):
On physical systems, and virtual systems where host based time synchronization is not available.
Select **one** of the three time synchronization daemons; **chrony (1)**, **systemd-timesyncd (2)**, or **ntp (3)**, and following the remediation procedure for the selected daemon.
Note: enabling more than one synchronization daemon could lead to unexpected or unreliable results:
1) chrony
Run the following command to install chrony:
# apt install chrony
Run the following commands to stop and mask the systemd-timesyncd daemon:
# systemctl stop systemd-timesyncd.service
# systemctl --now mask systemd-timesyncd.service
Run the following command to remove the ntp package:
# apt purge ntp
NOTE:
Subsection: **_Configure chrony_** should be followed
Subsections: **_Configure systemd-timesyncd_** and **_Configure ntp_** should be skipped
2) systemd-timesyncd
Run the following command to remove the chrony package:
# apt purge chrony
Run the following command to remove the ntp package:
# apt purge ntp
NOTE:
Subsection: **_Configure systemd-timesyncd_** should be followed
Subsections: **_Configure chrony_** and **_Configure ntp_** should be skipped
3) ntp
Run the following command to install ntp:
# apt install ntp
Run the following commands to stop and mask the systemd-timesyncd daemon:
# systemctl stop systemd-timesyncd.service
# systemctl --now mask systemd-timesyncd.service
Run the following command to remove the chrony package:
# apt purge chrony
NOTE:
Subsection: **_Configure ntp_** should be followed
Subsections: **_Configure chrony_** and **_Configure systemd-timesyncd_** should be skipped</t>
  </si>
  <si>
    <t>Remove the HTTP Proxy Server. One method to achieve the recommended state is to execute the following command(s):
Run the following command to remove Apache:
# apt purge apache2</t>
  </si>
  <si>
    <t>Remove Simple Network Management Protocol (SNMP). One method to achieve the recommended state is to execute the following command(s):
# apt purge SNMP</t>
  </si>
  <si>
    <t>Assign all logfiles appropriate permissions and ownership. One method to achieve the recommended state is to execute the following command(s):
Run the following script to update permissions and ownership on files in /var/log. 
Although the script is not destructive, ensure that the output of the audit procedure is captured in the event that the remediation causes issues.
#!/usr/bin/env bash
{
echo -e "\n- Start remediation - logfiles have appropriate permissions and ownership"
find /var/log -type f | while read -r fname; do
bname="$(basename "$fname")"
case "$bname" in
lastlog | lastlog.* | wtmp | wtmp.* | btmp | btmp.*)
! stat -Lc "%a" "$fname" | grep -Pq -- '^\h*[0,2,4,6][0,2,4,6][0,4]\h*$' &amp;&amp; echo -e "- changing mode on \"$fname\"" &amp;&amp; chmod ug-x,o-wx "$fname"
! stat -Lc "%U" "$fname" | grep -Pq -- '^\h*root\h*$' &amp;&amp; echo -e "- changing owner on \"$fname\"" &amp;&amp; chown root "$fname"
! stat -Lc "%G" "$fname" | grep -Pq -- '^\h*(utmp|root)\h*$' &amp;&amp; echo -e "- changing group on \"$fname\"" &amp;&amp; chgrp root "$fname"
;;
secure | auth.log)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SSSD | sssd)
! stat -Lc "%a" "$fname" | grep -Pq -- '^\h*[0,2,4,6][0,2,4,6]0\h*$' &amp;&amp; echo -e "- changing mode on \"$fname\"" &amp;&amp; chmod ug-x,o-rwx "$fname"
! stat -Lc "%U" "$fname" | grep -Piq -- '^\h*(SSSD|root)\h*$' &amp;&amp; echo -e "- changing owner on \"$fname\"" &amp;&amp; chown root "$fname"
! stat -Lc "%G" "$fname" | grep -Piq -- '^\h*(SSSD|root)\h*$' &amp;&amp; echo -e "- changing group on \"$fname\"" &amp;&amp; chgrp root "$fname"
;;
gdm | gdm3)
! stat -Lc "%a" "$fname" | grep -Pq -- '^\h*[0,2,4,6][0,2,4,6]0\h*$' &amp;&amp; echo -e "- changing mode on \"$fname\"" &amp;&amp; chmod ug-x,o-rwx
! stat -Lc "%U" "$fname" | grep -Pq -- '^\h*root\h*$' &amp;&amp; echo -e "- changing owner on \"$fname\"" &amp;&amp; chown root "$fname"
! stat -Lc "%G" "$fname" | grep -Pq -- '^\h*(gdm3?|root)\h*$' &amp;&amp; echo -e "- changing group on \"$fname\"" &amp;&amp; chgrp root "$fname"
;;
*.journal)
! stat -Lc "%a" "$fname" | grep -Pq -- '^\h*[0,2,4,6][0,4]0\h*$' &amp;&amp; echo -e "- changing mode on \"$fname\"" &amp;&amp; chmod u-x,g-wx,o-rwx "$fname"
! stat -Lc "%U" "$fname" | grep -Pq -- '^\h*root\h*$' &amp;&amp; echo -e "- changing owner on \"$fname\"" &amp;&amp; chown root "$fname"
! stat -Lc "%G" "$fname" | grep -Pq -- '^\h*(systemd-journal|root)\h*$' &amp;&amp; echo -e "- changing group on \"$fname\"" &amp;&amp; chgrp root "$fname"
;;
*)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esac
done
echo -e "- End remediation - logfiles have appropriate permissions and ownership\n"
}
Note: You may also need to change the configuration for your logging software or services for any logs that had incorrect permissions.
If there are services that log to other locations, ensure that those log files have the appropriate permissions.</t>
  </si>
  <si>
    <t>Configure journald log rotation per site policy. One method to achieve the recommended state is to execute the following command(s):
Review /etc/systemd/journald.conf and verify logs are rotated according to site policy. The settings should be carefully understood as there are specific edge cases and prioritization of parameters.
The specific parameters for log rotation are:
Systemax's=
SystemKeepFree=
RuntimeMaxUse=
RuntimeKeepFree=
MaxFileSec=</t>
  </si>
  <si>
    <t xml:space="preserve">Configure journald not to receive logs from a remote client. One method to achieve the recommended state is to execute the following command(s):
Run the following command to disable systemd-journal-remote.socket:
# systemctl --now disable systemd-journal-remote.socket </t>
  </si>
  <si>
    <t>Restrict access to cron to authorized users. One method to achieve the recommended state is to execute the following command(s):
Run the following commands to remove /etc/cron.deny:
# rm /etc/cron.deny
Run the following command to create /etc/cron.allow
# touch /etc/cron.allow
Run the following commands to set permissions and ownership for /etc/cron.allow:
# chmod g-wx,o-rwx /etc/cron.allow
# chown root:root /etc/cron.allow</t>
  </si>
  <si>
    <t>Restrict access to at to authorized users. One method to achieve the recommended state is to execute the following command(s):
Run the following commands to remove /etc/at.deny:
# rm /etc/at.deny
Run the following command to create /etc/at.allow
# touch /etc/at.allow
Run the following commands to set permissions and ownership for /etc/at.allow:
# chmod g-wx,o-rwx /etc/at.allow
# chown root:root /etc/at.allow</t>
  </si>
  <si>
    <t>Ensure password hashing algorithm is up to date with the latest standards. One method to achieve the recommended state is to execute the following command(s):
NOTE: Pay special attention to the configuration. Incorrect configuration can cause system lock outs. This is example configuration. You configuration may differ based on previous changes to the files.
PAM
Edit the /etc/pam.d/common-password file and ensure that no hashing algorithm option for pam_unix.so is set:
password [success=1 default=ignore] pam_unix.so obscure use_authtok try_first_pass remember=24
Login definitions
Edit /etc/login.efs and ensure that ENCRYPT_METHOD is set to yescrypt.</t>
  </si>
  <si>
    <t>Create an encrypted password with grub-mkpasswd-pbkdf2:
# grub-mkpasswd-pbkdf2
Enter password: &lt;password&gt;
Reenter password: &lt;password&gt;
PBKDF2 hash of your password is &lt;encrypted-password&gt;
Add the following into a custom /etc/grub.d configuration file:
cat &lt;&lt;EOF
set superusers="&lt;username&gt;"
password_pbkdf2 &lt;username&gt; &lt;encrypted-password&gt;
EOF
The superuser/user information and password should not be contained in the /etc/grub.d/00_header file as this file could be overwritten in a package update._
If there is a requirement to be able to boot/reboot without entering the password, edit /etc/grub.d/10_linux and add --unrestricted to the line CLASS=
Example:
CLASS="--class gnu-Linux --class gnu --class os --unrestricted"
Run the following command to update the grub2 configuration:
# update-grub</t>
  </si>
  <si>
    <t>Install AppArmor.
# apt install AppArmor AppArmor-utils</t>
  </si>
  <si>
    <t>Edit /etc/default/grub and add the AppArmor=1 and security=AppArmor parameters to the GRUB_CMDLINE_LINUX= line
GRUB_CMDLINE_LINUX="AppArmor=1 security=AppArmor"
Run the following command to update the grub2 configuration:
# update-grub</t>
  </si>
  <si>
    <t>Run the following script to verify that the banner message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Note: There is no character limit for the banner message. gnome-shell autodetects longer stretches of text and enters two column mode.
The banner message cannot be read from an external file.
OR Run the following command to remove the gdm3 package:
# apt purge gdm3</t>
  </si>
  <si>
    <t>Create or edit a file in the /etc/dconf/profile/ and verify it includes the following:
user-db:user
system-db:{NAME_OF_DCONF_DATABASE}
Note: local is the name of a dconf database used in the examples.
Example:
# echo -e '\nuser-db:user\nsystem-db:local' &gt;&gt; /etc/dconf/profile/user
Create the directory /etc/dconf/db/{NAME_OF_DCONF_DATABASE}.d/ if it doesn't already exist:
Example:
# mkdir /etc/dconf/db/local.d
Create the key file /etc/dconf/db/{NAME_OF_DCONF_DATABASE}.d/{FILE_NAME} to provide information for the {NAME_OF_DCONF_DATABASE} database:
Example script: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Note: You must include the uint32 along with the integer key values as shown.
Run the following command to update the system databases:
# dconf update
Note: Users must log out and back in again before the system-wide settings take effect.</t>
  </si>
  <si>
    <t>Run the following script to ensure screen locks can not be overridden: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Run the following command to update the system databases:
# dconf update
Note: Users must log out and back in again before the system-wide settings take effect.</t>
  </si>
  <si>
    <t>Run the following script to disable automatic mounting of media for all GNOME users:
#!/usr/bin/env bash
{
l_pkgoutput="" l_output="" l_output2=""
l_gpbame="local"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"$l_packageout"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-n "$l_kfile" ] &amp;&amp; l_kfile="/etc/dconf/db/$l_gpname.d/00-media-automount"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fi
else
echo -e "\n - GNOME Desktop Manager package is not installed on the system\n - Recommendation is not applicable"
fi
# update dconf database
dconf update
}
OR Run the following command to uninstall the GNOME desktop Manager package:
# apt purge gdm3</t>
  </si>
  <si>
    <t>Run the following script to lock disable automatic mounting of media for all GNOME users: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t>
  </si>
  <si>
    <t>On physical systems, and virtual systems where host based time synchronization is not available.
Select **one** of the three time synchronization daemons; **chrony (1)**, **systemd-timesyncd (2)**, or **ntp (3)**, and following the remediation procedure for the selected daemon.
Note: enabling more than one synchronization daemon could lead to unexpected or unreliable results:
1) chrony
Run the following command to install chrony:
# apt install chrony
Run the following commands to stop and mask the systemd-timesyncd daemon:
# systemctl stop systemd-timesyncd.service
# systemctl --now mask systemd-timesyncd.service
Run the following command to remove the ntp package:
# apt purge ntp
NOTE:
Subsection: **_Configure chrony_** should be followed
Subsections: **_Configure systemd-timesyncd_** and **_Configure ntp_** should be skipped
2) systemd-timesyncd
Run the following command to remove the chrony package:
# apt purge chrony
Run the following command to remove the ntp package:
# apt purge ntp
NOTE:
Subsection: **_Configure systemd-timesyncd_** should be followed
Subsections: **_Configure chrony_** and **_Configure ntp_** should be skipped
3) ntp
Run the following command to install ntp:
# apt install ntp
Run the following commands to stop and mask the systemd-timesyncd daemon:
# systemctl stop systemd-timesyncd.service
# systemctl --now mask systemd-timesyncd.service
Run the following command to remove the chrony package:
# apt purge chrony
NOTE:
Subsection: **_Configure ntp_** should be followed
Subsections: **_Configure chrony_** and **_Configure systemd-timesyncd_** should be skipped</t>
  </si>
  <si>
    <t>Run the following command to remove Apache:
# apt purge apache2</t>
  </si>
  <si>
    <t>Run the following script to update permissions and ownership on files in /var/log. 
Although the script is not destructive, ensure that the output of the audit procedure is captured in the event that the remediation causes issues.
#!/usr/bin/env bash
{
echo -e "\n- Start remediation - logfiles have appropriate permissions and ownership"
find /var/log -type f | while read -r fname; do
bname="$(basename "$fname")"
case "$bname" in
lastlog | lastlog.* | wtmp | wtmp.* | btmp | btmp.*)
! stat -Lc "%a" "$fname" | grep -Pq -- '^\h*[0,2,4,6][0,2,4,6][0,4]\h*$' &amp;&amp; echo -e "- changing mode on \"$fname\"" &amp;&amp; chmod ug-x,o-wx "$fname"
! stat -Lc "%U" "$fname" | grep -Pq -- '^\h*root\h*$' &amp;&amp; echo -e "- changing owner on \"$fname\"" &amp;&amp; chown root "$fname"
! stat -Lc "%G" "$fname" | grep -Pq -- '^\h*(utmp|root)\h*$' &amp;&amp; echo -e "- changing group on \"$fname\"" &amp;&amp; chgrp root "$fname"
;;
secure | auth.log)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SSSD | sssd)
! stat -Lc "%a" "$fname" | grep -Pq -- '^\h*[0,2,4,6][0,2,4,6]0\h*$' &amp;&amp; echo -e "- changing mode on \"$fname\"" &amp;&amp; chmod ug-x,o-rwx "$fname"
! stat -Lc "%U" "$fname" | grep -Piq -- '^\h*(SSSD|root)\h*$' &amp;&amp; echo -e "- changing owner on \"$fname\"" &amp;&amp; chown root "$fname"
! stat -Lc "%G" "$fname" | grep -Piq -- '^\h*(SSSD|root)\h*$' &amp;&amp; echo -e "- changing group on \"$fname\"" &amp;&amp; chgrp root "$fname"
;;
gdm | gdm3)
! stat -Lc "%a" "$fname" | grep -Pq -- '^\h*[0,2,4,6][0,2,4,6]0\h*$' &amp;&amp; echo -e "- changing mode on \"$fname\"" &amp;&amp; chmod ug-x,o-rwx
! stat -Lc "%U" "$fname" | grep -Pq -- '^\h*root\h*$' &amp;&amp; echo -e "- changing owner on \"$fname\"" &amp;&amp; chown root "$fname"
! stat -Lc "%G" "$fname" | grep -Pq -- '^\h*(gdm3?|root)\h*$' &amp;&amp; echo -e "- changing group on \"$fname\"" &amp;&amp; chgrp root "$fname"
;;
*.journal)
! stat -Lc "%a" "$fname" | grep -Pq -- '^\h*[0,2,4,6][0,4]0\h*$' &amp;&amp; echo -e "- changing mode on \"$fname\"" &amp;&amp; chmod u-x,g-wx,o-rwx "$fname"
! stat -Lc "%U" "$fname" | grep -Pq -- '^\h*root\h*$' &amp;&amp; echo -e "- changing owner on \"$fname\"" &amp;&amp; chown root "$fname"
! stat -Lc "%G" "$fname" | grep -Pq -- '^\h*(systemd-journal|root)\h*$' &amp;&amp; echo -e "- changing group on \"$fname\"" &amp;&amp; chgrp root "$fname"
;;
*)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esac
done
echo -e "- End remediation - logfiles have appropriate permissions and ownership\n"
}
Note: You may also need to change the configuration for your logging software or services for any logs that had incorrect permissions.
If there are services that log to other locations, ensure that those log files have the appropriate permissions.</t>
  </si>
  <si>
    <t>Review /etc/systemd/journald.conf and verify logs are rotated according to site policy. The settings should be carefully understood as there are specific edge cases and prioritization of parameters.
The specific parameters for log rotation are:
SystemMaxUse=
SystemKeepFree=
RuntimeMaxUse=
RuntimeKeepFree=
MaxFileSec=</t>
  </si>
  <si>
    <t>Edit the /etc/ssh/sshd_config file add/modify the KexAlgoritms line to contain a comma separated list of the site approved key exchange algorithms
Example:
KexAlgoritms curve25519-sha256,curve25519-sha256@libssh.org,diffie-hellman-group14-sha256,diffie-hellman-group16-sha512,diffie-hellman-group18-sha512,ecdh-sha2-nistp521,ecdh-sha2-nistp384,ecdh-sha2-nistp256,diffie-hellman-group-exchange-sha256</t>
  </si>
  <si>
    <t>NOTE: Pay special attention to the configuration. Incorrect configuration can cause system lock outs. This is example configuration. You configuration may differ based on previous changes to the files.
PAM
Edit the /etc/pam.d/common-password file and ensure that no hashing algorithm option for pam_unix.so is set:
password [success=1 default=ignore] pam_unix.so obscure use_authtok try_first_pass remember=24
Login definitions
Edit /etc/login.efs and ensure that ENCRYPT_METHOD is set to yescrypt.</t>
  </si>
  <si>
    <t>Run the following command and remove or modify the umask of any returned files:
# grep -RPi '(^|^[^#]*)\s*umask\s+([0-7][0-7][01][0-7]\b|[0-7][0-7][0-7][0-6]\b|[0-7][01][0-7]\b|[0-7][0-7][0-6]\b|(u=[rwx]{0,3},)?(g=[rwx]{0,3},)?o=[rwx]+\b|(u=[rwx]{1,3},)?g=[^rx]{1,3}(,o=[rwx]{0,3})?\b)' /etc/login.defs /etc/profile* /etc/bash.bashrc*
Follow **one** of the following methods to set the default user umask:
Edit /etc/login.defs and edit the UMASK and USERGROUPS_ENAB lines as follows:
UMASK 027
USERGROUPS_ENAB no
Edit /etc/pam.d/common-session and add or edit the following:
session optional pam_umask.so
OR Configure umask in one of the following files:
A file in the /etc/profile.d/ directory ending in .sh
/etc/profile
/etc/bash.bashrc
Example: /etc/profile.d/set_umask.sh
umask 027
Note: this method only applies to bash and shell. If other shells are supported on the system, it is recommended that their configuration files also are 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</si>
</sst>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0"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0"/>
      <name val="Arial"/>
      <family val="2"/>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sz val="10"/>
      <color theme="1" tint="4.9989318521683403E-2"/>
      <name val="Arial"/>
      <family val="2"/>
    </font>
    <font>
      <sz val="11"/>
      <color indexed="8"/>
      <name val="Calibri"/>
      <family val="2"/>
    </font>
    <font>
      <sz val="10"/>
      <color indexed="8"/>
      <name val="Calibri"/>
      <family val="2"/>
    </font>
    <font>
      <sz val="8"/>
      <name val="Calibri"/>
      <family val="2"/>
    </font>
    <font>
      <sz val="10"/>
      <name val="Arial"/>
      <family val="2"/>
    </font>
    <font>
      <sz val="10"/>
      <color rgb="FFFF0000"/>
      <name val="Arial"/>
      <family val="2"/>
    </font>
    <font>
      <b/>
      <sz val="11"/>
      <color rgb="FF000000"/>
      <name val="Calibri"/>
      <family val="2"/>
    </font>
    <font>
      <sz val="10"/>
      <name val="Arial"/>
    </font>
    <font>
      <sz val="12"/>
      <color rgb="FF000000"/>
      <name val="Calibri"/>
      <family val="2"/>
    </font>
  </fonts>
  <fills count="2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534E86"/>
        <bgColor indexed="64"/>
      </patternFill>
    </fill>
    <fill>
      <patternFill patternType="solid">
        <fgColor rgb="FFED372A"/>
        <bgColor indexed="64"/>
      </patternFill>
    </fill>
    <fill>
      <patternFill patternType="solid">
        <fgColor rgb="FFFFFFFF"/>
        <bgColor indexed="64"/>
      </patternFill>
    </fill>
    <fill>
      <patternFill patternType="solid">
        <fgColor theme="0"/>
        <bgColor indexed="8"/>
      </patternFill>
    </fill>
    <fill>
      <patternFill patternType="solid">
        <fgColor rgb="FFFFFF00"/>
        <bgColor indexed="64"/>
      </patternFill>
    </fill>
    <fill>
      <patternFill patternType="solid">
        <fgColor rgb="FFD0CECE"/>
        <bgColor rgb="FF000000"/>
      </patternFill>
    </fill>
    <fill>
      <patternFill patternType="solid">
        <fgColor rgb="FFFFFFFF"/>
        <bgColor rgb="FF000000"/>
      </patternFill>
    </fill>
  </fills>
  <borders count="50">
    <border>
      <left/>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18">
    <xf numFmtId="0" fontId="0" fillId="0" borderId="0" applyFill="0" applyProtection="0"/>
    <xf numFmtId="0" fontId="13" fillId="0" borderId="0" applyNumberFormat="0" applyFill="0" applyBorder="0" applyAlignment="0" applyProtection="0"/>
    <xf numFmtId="0" fontId="4" fillId="0" borderId="0"/>
    <xf numFmtId="0" fontId="4" fillId="0" borderId="0"/>
    <xf numFmtId="0" fontId="14" fillId="0" borderId="0"/>
    <xf numFmtId="0" fontId="4" fillId="0" borderId="0"/>
    <xf numFmtId="0" fontId="2" fillId="0" borderId="0" applyFill="0" applyProtection="0"/>
    <xf numFmtId="0" fontId="4" fillId="0" borderId="0"/>
    <xf numFmtId="0" fontId="4" fillId="0" borderId="0"/>
    <xf numFmtId="0" fontId="2" fillId="0" borderId="0" applyFill="0" applyProtection="0"/>
    <xf numFmtId="0" fontId="2" fillId="0" borderId="0" applyFill="0" applyProtection="0"/>
    <xf numFmtId="0" fontId="12" fillId="0" borderId="0"/>
    <xf numFmtId="0" fontId="4" fillId="0" borderId="0"/>
    <xf numFmtId="0" fontId="6" fillId="0" borderId="0"/>
    <xf numFmtId="0" fontId="22" fillId="0" borderId="0" applyFill="0" applyProtection="0"/>
    <xf numFmtId="0" fontId="1" fillId="0" borderId="0"/>
    <xf numFmtId="0" fontId="25" fillId="0" borderId="0"/>
    <xf numFmtId="0" fontId="2" fillId="0" borderId="0" applyFill="0" applyProtection="0"/>
  </cellStyleXfs>
  <cellXfs count="450">
    <xf numFmtId="0" fontId="0" fillId="0" borderId="0" xfId="0" applyFill="1" applyProtection="1"/>
    <xf numFmtId="0" fontId="0" fillId="0" borderId="0" xfId="0" applyProtection="1"/>
    <xf numFmtId="0" fontId="3" fillId="2" borderId="1" xfId="0" applyFont="1" applyFill="1" applyBorder="1" applyAlignment="1" applyProtection="1"/>
    <xf numFmtId="0" fontId="4" fillId="2" borderId="2" xfId="0" applyFont="1" applyFill="1" applyBorder="1" applyProtection="1"/>
    <xf numFmtId="0" fontId="4" fillId="2" borderId="3" xfId="0" applyFont="1" applyFill="1" applyBorder="1" applyProtection="1"/>
    <xf numFmtId="0" fontId="3" fillId="2" borderId="4" xfId="0" applyFont="1" applyFill="1" applyBorder="1" applyAlignment="1" applyProtection="1"/>
    <xf numFmtId="0" fontId="5" fillId="2" borderId="0" xfId="0" applyFont="1" applyFill="1" applyBorder="1" applyAlignment="1" applyProtection="1"/>
    <xf numFmtId="0" fontId="5" fillId="2" borderId="5" xfId="0" applyFont="1" applyFill="1" applyBorder="1" applyAlignment="1" applyProtection="1"/>
    <xf numFmtId="0" fontId="4" fillId="2" borderId="0" xfId="0" applyFont="1" applyFill="1" applyBorder="1" applyProtection="1"/>
    <xf numFmtId="0" fontId="4" fillId="2" borderId="5" xfId="0" applyFont="1" applyFill="1" applyBorder="1" applyProtection="1"/>
    <xf numFmtId="0" fontId="4" fillId="2" borderId="0" xfId="0" applyFont="1" applyFill="1" applyBorder="1" applyAlignment="1" applyProtection="1"/>
    <xf numFmtId="0" fontId="4" fillId="2" borderId="5" xfId="0" applyFont="1" applyFill="1" applyBorder="1" applyAlignment="1" applyProtection="1"/>
    <xf numFmtId="0" fontId="0" fillId="2" borderId="6" xfId="0" applyFill="1" applyBorder="1" applyProtection="1"/>
    <xf numFmtId="0" fontId="4" fillId="2" borderId="7" xfId="0" applyFont="1" applyFill="1" applyBorder="1" applyProtection="1"/>
    <xf numFmtId="0" fontId="4" fillId="2" borderId="8" xfId="0" applyFont="1" applyFill="1" applyBorder="1" applyProtection="1"/>
    <xf numFmtId="0" fontId="7" fillId="3" borderId="1" xfId="0" applyFont="1" applyFill="1" applyBorder="1" applyAlignment="1" applyProtection="1">
      <alignment vertical="center"/>
    </xf>
    <xf numFmtId="0" fontId="7" fillId="3" borderId="2" xfId="0" applyFont="1" applyFill="1" applyBorder="1" applyAlignment="1" applyProtection="1">
      <alignment vertical="center"/>
    </xf>
    <xf numFmtId="0" fontId="7" fillId="3" borderId="3" xfId="0" applyFont="1" applyFill="1" applyBorder="1" applyAlignment="1" applyProtection="1">
      <alignment vertical="center"/>
    </xf>
    <xf numFmtId="0" fontId="4" fillId="3" borderId="4" xfId="0" applyFont="1" applyFill="1" applyBorder="1" applyAlignment="1" applyProtection="1">
      <alignment vertical="top"/>
    </xf>
    <xf numFmtId="0" fontId="0" fillId="3" borderId="0" xfId="0" applyFill="1" applyBorder="1" applyAlignment="1" applyProtection="1">
      <alignment vertical="top"/>
    </xf>
    <xf numFmtId="0" fontId="0" fillId="3" borderId="5"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7" fillId="4" borderId="9" xfId="0" applyFont="1" applyFill="1" applyBorder="1" applyAlignment="1" applyProtection="1">
      <alignment vertical="center"/>
    </xf>
    <xf numFmtId="0" fontId="7" fillId="4" borderId="10" xfId="0" applyFont="1" applyFill="1" applyBorder="1" applyAlignment="1" applyProtection="1">
      <alignment vertical="center"/>
    </xf>
    <xf numFmtId="0" fontId="7" fillId="4" borderId="11" xfId="0" applyFont="1" applyFill="1" applyBorder="1" applyAlignment="1" applyProtection="1">
      <alignment vertical="center"/>
    </xf>
    <xf numFmtId="0" fontId="7" fillId="0" borderId="9" xfId="0" applyFont="1" applyBorder="1" applyAlignment="1" applyProtection="1">
      <alignment vertical="center"/>
    </xf>
    <xf numFmtId="0" fontId="7" fillId="0" borderId="12" xfId="0" applyFont="1" applyBorder="1" applyAlignment="1" applyProtection="1">
      <alignment vertical="center"/>
    </xf>
    <xf numFmtId="0" fontId="0" fillId="5" borderId="9" xfId="0"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0" borderId="0" xfId="0"/>
    <xf numFmtId="0" fontId="0" fillId="5" borderId="12" xfId="0" applyFill="1" applyBorder="1" applyAlignment="1">
      <alignment vertical="center"/>
    </xf>
    <xf numFmtId="0" fontId="0" fillId="0" borderId="0" xfId="0" applyAlignment="1"/>
    <xf numFmtId="0" fontId="7" fillId="4" borderId="9" xfId="0" applyFont="1" applyFill="1" applyBorder="1" applyAlignment="1" applyProtection="1"/>
    <xf numFmtId="0" fontId="7" fillId="4" borderId="10" xfId="0" applyFont="1" applyFill="1" applyBorder="1" applyAlignment="1" applyProtection="1"/>
    <xf numFmtId="0" fontId="7" fillId="4" borderId="12" xfId="0" applyFont="1" applyFill="1" applyBorder="1" applyAlignment="1" applyProtection="1"/>
    <xf numFmtId="0" fontId="7" fillId="5" borderId="9" xfId="0" applyFont="1" applyFill="1" applyBorder="1" applyAlignment="1" applyProtection="1">
      <alignment vertical="center"/>
    </xf>
    <xf numFmtId="0" fontId="7" fillId="5" borderId="10" xfId="0" applyFont="1" applyFill="1" applyBorder="1" applyAlignment="1" applyProtection="1">
      <alignment vertical="center"/>
    </xf>
    <xf numFmtId="0" fontId="7" fillId="5" borderId="12" xfId="0" applyFont="1" applyFill="1" applyBorder="1" applyAlignment="1" applyProtection="1">
      <alignment vertical="center"/>
    </xf>
    <xf numFmtId="0" fontId="7" fillId="6" borderId="1" xfId="0" applyFont="1" applyFill="1" applyBorder="1" applyAlignment="1" applyProtection="1">
      <alignment vertical="top"/>
    </xf>
    <xf numFmtId="0" fontId="7" fillId="6" borderId="2" xfId="0" applyFont="1" applyFill="1" applyBorder="1" applyAlignment="1" applyProtection="1">
      <alignment vertical="top"/>
    </xf>
    <xf numFmtId="0" fontId="7" fillId="6" borderId="6" xfId="0" applyFont="1" applyFill="1" applyBorder="1" applyAlignment="1" applyProtection="1">
      <alignment vertical="top"/>
    </xf>
    <xf numFmtId="0" fontId="7" fillId="6" borderId="7" xfId="0" applyFont="1" applyFill="1" applyBorder="1" applyAlignment="1" applyProtection="1">
      <alignment vertical="top"/>
    </xf>
    <xf numFmtId="0" fontId="7" fillId="6" borderId="13" xfId="0" applyFont="1" applyFill="1" applyBorder="1" applyAlignment="1" applyProtection="1">
      <alignment vertical="top"/>
    </xf>
    <xf numFmtId="0" fontId="7" fillId="6" borderId="9" xfId="0" applyFont="1" applyFill="1" applyBorder="1" applyAlignment="1" applyProtection="1">
      <alignment vertical="top"/>
    </xf>
    <xf numFmtId="0" fontId="7" fillId="6" borderId="10" xfId="0" applyFont="1" applyFill="1" applyBorder="1" applyAlignment="1" applyProtection="1">
      <alignment vertical="top"/>
    </xf>
    <xf numFmtId="0" fontId="7" fillId="6" borderId="12" xfId="0" applyFont="1" applyFill="1" applyBorder="1" applyAlignment="1" applyProtection="1">
      <alignment vertical="top"/>
    </xf>
    <xf numFmtId="0" fontId="7" fillId="6" borderId="4" xfId="0" applyFont="1" applyFill="1" applyBorder="1" applyAlignment="1" applyProtection="1">
      <alignment vertical="top"/>
    </xf>
    <xf numFmtId="0" fontId="7" fillId="6" borderId="0" xfId="0" applyFont="1" applyFill="1" applyBorder="1" applyAlignment="1" applyProtection="1">
      <alignment vertical="top"/>
    </xf>
    <xf numFmtId="0" fontId="7" fillId="6" borderId="14" xfId="0" applyFont="1" applyFill="1" applyBorder="1" applyAlignment="1" applyProtection="1">
      <alignment vertical="top"/>
    </xf>
    <xf numFmtId="0" fontId="7" fillId="5" borderId="10"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xf>
    <xf numFmtId="0" fontId="7" fillId="5" borderId="15" xfId="0" applyFont="1" applyFill="1" applyBorder="1" applyAlignment="1" applyProtection="1">
      <alignment vertical="top" wrapText="1"/>
    </xf>
    <xf numFmtId="0" fontId="10" fillId="0" borderId="0" xfId="0" applyFont="1" applyFill="1" applyProtection="1"/>
    <xf numFmtId="0" fontId="4" fillId="0" borderId="16" xfId="0" applyFont="1" applyFill="1" applyBorder="1" applyAlignment="1">
      <alignment horizontal="left" vertical="top" wrapText="1"/>
    </xf>
    <xf numFmtId="0" fontId="4" fillId="0" borderId="16" xfId="0" applyFont="1" applyFill="1" applyBorder="1" applyAlignment="1">
      <alignment vertical="top" wrapText="1"/>
    </xf>
    <xf numFmtId="0" fontId="4" fillId="0" borderId="16" xfId="0" quotePrefix="1" applyFont="1" applyFill="1" applyBorder="1" applyAlignment="1">
      <alignment horizontal="left" vertical="top" wrapText="1"/>
    </xf>
    <xf numFmtId="0" fontId="4" fillId="0" borderId="16" xfId="2" applyFont="1" applyFill="1" applyBorder="1" applyAlignment="1">
      <alignment horizontal="left" vertical="top" wrapText="1"/>
    </xf>
    <xf numFmtId="0" fontId="6" fillId="0" borderId="16" xfId="0" applyFont="1" applyFill="1" applyBorder="1" applyAlignment="1" applyProtection="1">
      <alignment horizontal="left" vertical="top" wrapText="1"/>
    </xf>
    <xf numFmtId="0" fontId="7" fillId="7" borderId="15" xfId="0" applyFont="1" applyFill="1" applyBorder="1" applyAlignment="1" applyProtection="1">
      <alignment vertical="top" wrapText="1"/>
    </xf>
    <xf numFmtId="10" fontId="7" fillId="5" borderId="15" xfId="0" applyNumberFormat="1" applyFont="1" applyFill="1" applyBorder="1" applyAlignment="1" applyProtection="1">
      <alignment vertical="top" wrapText="1"/>
    </xf>
    <xf numFmtId="10" fontId="10" fillId="0" borderId="0" xfId="0" applyNumberFormat="1" applyFont="1" applyFill="1" applyAlignment="1" applyProtection="1">
      <alignment wrapText="1"/>
    </xf>
    <xf numFmtId="0" fontId="6" fillId="0" borderId="0" xfId="0" applyFont="1" applyProtection="1"/>
    <xf numFmtId="0" fontId="4" fillId="0" borderId="12" xfId="0" applyFont="1" applyFill="1" applyBorder="1" applyAlignment="1" applyProtection="1">
      <alignment horizontal="left" vertical="top" wrapText="1"/>
      <protection locked="0"/>
    </xf>
    <xf numFmtId="0" fontId="7" fillId="5" borderId="1" xfId="0" applyFont="1" applyFill="1" applyBorder="1" applyAlignment="1" applyProtection="1">
      <alignment vertical="center"/>
    </xf>
    <xf numFmtId="0" fontId="7" fillId="5" borderId="2" xfId="0" applyFont="1" applyFill="1" applyBorder="1" applyAlignment="1" applyProtection="1">
      <alignment vertical="center"/>
    </xf>
    <xf numFmtId="0" fontId="6" fillId="0" borderId="16" xfId="0" applyFont="1" applyFill="1" applyBorder="1" applyProtection="1"/>
    <xf numFmtId="0" fontId="0" fillId="8" borderId="0" xfId="0" applyFill="1" applyProtection="1"/>
    <xf numFmtId="0" fontId="4" fillId="0" borderId="16" xfId="0" applyFont="1" applyFill="1" applyBorder="1" applyAlignment="1" applyProtection="1">
      <alignment horizontal="left" vertical="top" wrapText="1"/>
    </xf>
    <xf numFmtId="0" fontId="0" fillId="8" borderId="0" xfId="0" applyFill="1"/>
    <xf numFmtId="0" fontId="4" fillId="8" borderId="4" xfId="0" applyFont="1" applyFill="1" applyBorder="1" applyAlignment="1">
      <alignment vertical="top"/>
    </xf>
    <xf numFmtId="0" fontId="4" fillId="8" borderId="0" xfId="0" applyFont="1" applyFill="1" applyBorder="1" applyAlignment="1">
      <alignment vertical="top"/>
    </xf>
    <xf numFmtId="0" fontId="4" fillId="8" borderId="6" xfId="0" applyFont="1" applyFill="1" applyBorder="1" applyAlignment="1">
      <alignment vertical="top"/>
    </xf>
    <xf numFmtId="0" fontId="4" fillId="8" borderId="7" xfId="0" applyFont="1" applyFill="1" applyBorder="1" applyAlignment="1">
      <alignment vertical="top"/>
    </xf>
    <xf numFmtId="0" fontId="0" fillId="8" borderId="17" xfId="0" applyFill="1" applyBorder="1"/>
    <xf numFmtId="0" fontId="0" fillId="8" borderId="18" xfId="0" applyFill="1" applyBorder="1"/>
    <xf numFmtId="0" fontId="0" fillId="8" borderId="0" xfId="0" applyFill="1" applyBorder="1"/>
    <xf numFmtId="0" fontId="0" fillId="8" borderId="19" xfId="0" applyFill="1" applyBorder="1"/>
    <xf numFmtId="0" fontId="8" fillId="8" borderId="19" xfId="0" applyFont="1" applyFill="1" applyBorder="1" applyAlignment="1">
      <alignment vertical="top"/>
    </xf>
    <xf numFmtId="0" fontId="8" fillId="8" borderId="0" xfId="0" applyFont="1" applyFill="1" applyBorder="1" applyAlignment="1">
      <alignment vertical="top"/>
    </xf>
    <xf numFmtId="0" fontId="8" fillId="8" borderId="0" xfId="0" applyFont="1" applyFill="1" applyBorder="1" applyAlignment="1">
      <alignment vertical="top" wrapText="1"/>
    </xf>
    <xf numFmtId="0" fontId="0" fillId="8" borderId="20" xfId="0" applyFill="1" applyBorder="1"/>
    <xf numFmtId="0" fontId="0" fillId="8" borderId="21" xfId="0" applyFill="1" applyBorder="1"/>
    <xf numFmtId="0" fontId="7" fillId="8" borderId="19" xfId="0" applyFont="1" applyFill="1" applyBorder="1" applyAlignment="1"/>
    <xf numFmtId="0" fontId="7" fillId="5" borderId="17" xfId="0" applyFont="1" applyFill="1" applyBorder="1" applyAlignment="1"/>
    <xf numFmtId="0" fontId="7" fillId="5" borderId="18" xfId="0" applyFont="1" applyFill="1" applyBorder="1" applyAlignment="1"/>
    <xf numFmtId="0" fontId="7" fillId="5" borderId="22" xfId="0" applyFont="1" applyFill="1" applyBorder="1" applyAlignment="1"/>
    <xf numFmtId="0" fontId="8" fillId="5" borderId="20" xfId="0" applyFont="1" applyFill="1" applyBorder="1" applyAlignment="1"/>
    <xf numFmtId="0" fontId="7" fillId="5" borderId="21" xfId="0" applyFont="1" applyFill="1" applyBorder="1" applyAlignment="1"/>
    <xf numFmtId="0" fontId="7" fillId="5" borderId="23" xfId="0" applyFont="1" applyFill="1" applyBorder="1" applyAlignment="1"/>
    <xf numFmtId="0" fontId="0" fillId="9" borderId="21" xfId="0" applyFill="1" applyBorder="1"/>
    <xf numFmtId="0" fontId="0" fillId="9" borderId="23" xfId="0" applyFill="1" applyBorder="1"/>
    <xf numFmtId="0" fontId="9" fillId="5" borderId="24" xfId="0" applyFont="1" applyFill="1" applyBorder="1" applyAlignment="1">
      <alignment horizontal="center" vertical="center" wrapText="1"/>
    </xf>
    <xf numFmtId="0" fontId="4" fillId="5" borderId="25" xfId="0" applyFont="1" applyFill="1" applyBorder="1" applyAlignment="1">
      <alignment vertical="center"/>
    </xf>
    <xf numFmtId="0" fontId="9" fillId="5" borderId="26" xfId="0" applyFont="1" applyFill="1" applyBorder="1" applyAlignment="1">
      <alignment horizontal="center" vertical="center"/>
    </xf>
    <xf numFmtId="0" fontId="7" fillId="8" borderId="27" xfId="0" applyFont="1" applyFill="1" applyBorder="1" applyAlignment="1">
      <alignment vertical="center"/>
    </xf>
    <xf numFmtId="0" fontId="7" fillId="8" borderId="28" xfId="0" applyFont="1" applyFill="1" applyBorder="1" applyAlignment="1">
      <alignment vertical="center"/>
    </xf>
    <xf numFmtId="0" fontId="7" fillId="8" borderId="0" xfId="0" applyFont="1" applyFill="1" applyBorder="1"/>
    <xf numFmtId="0" fontId="9" fillId="5" borderId="29" xfId="0" applyFont="1" applyFill="1" applyBorder="1" applyAlignment="1">
      <alignment horizontal="center" vertical="center"/>
    </xf>
    <xf numFmtId="0" fontId="9" fillId="8" borderId="0" xfId="0" applyFont="1" applyFill="1" applyBorder="1" applyAlignment="1">
      <alignment horizontal="center" vertical="center"/>
    </xf>
    <xf numFmtId="0" fontId="4" fillId="0" borderId="16" xfId="0" applyFont="1" applyBorder="1" applyAlignment="1">
      <alignment horizontal="center" vertical="center"/>
    </xf>
    <xf numFmtId="0" fontId="8" fillId="8" borderId="21" xfId="0" applyFont="1" applyFill="1" applyBorder="1" applyAlignment="1">
      <alignment vertical="top" wrapText="1"/>
    </xf>
    <xf numFmtId="0" fontId="16" fillId="6" borderId="17" xfId="0" applyFont="1" applyFill="1" applyBorder="1" applyAlignment="1" applyProtection="1">
      <alignment vertical="top"/>
    </xf>
    <xf numFmtId="0" fontId="7" fillId="6" borderId="18" xfId="0" applyFont="1" applyFill="1" applyBorder="1" applyAlignment="1" applyProtection="1">
      <alignment vertical="top"/>
    </xf>
    <xf numFmtId="0" fontId="7" fillId="6" borderId="22" xfId="0" applyFont="1" applyFill="1" applyBorder="1" applyAlignment="1" applyProtection="1">
      <alignment vertical="top"/>
    </xf>
    <xf numFmtId="0" fontId="7" fillId="6" borderId="19" xfId="0" applyFont="1" applyFill="1" applyBorder="1" applyAlignment="1" applyProtection="1">
      <alignment vertical="top"/>
    </xf>
    <xf numFmtId="0" fontId="7" fillId="6" borderId="5" xfId="0" applyFont="1" applyFill="1" applyBorder="1" applyAlignment="1" applyProtection="1">
      <alignment vertical="top"/>
    </xf>
    <xf numFmtId="0" fontId="7" fillId="5" borderId="16" xfId="0" applyFont="1" applyFill="1" applyBorder="1" applyAlignment="1" applyProtection="1">
      <alignment vertical="top" wrapText="1"/>
      <protection locked="0"/>
    </xf>
    <xf numFmtId="0" fontId="0" fillId="0" borderId="0" xfId="0" applyProtection="1">
      <protection locked="0"/>
    </xf>
    <xf numFmtId="0" fontId="4" fillId="0" borderId="30" xfId="0" applyFont="1" applyBorder="1" applyAlignment="1" applyProtection="1">
      <alignment horizontal="left" vertical="top" wrapText="1"/>
      <protection locked="0"/>
    </xf>
    <xf numFmtId="0" fontId="6" fillId="3" borderId="0" xfId="0" applyFont="1" applyFill="1" applyBorder="1" applyProtection="1">
      <protection locked="0"/>
    </xf>
    <xf numFmtId="0" fontId="6"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5" xfId="0" applyFill="1" applyBorder="1" applyProtection="1"/>
    <xf numFmtId="0" fontId="7" fillId="8" borderId="9" xfId="0" applyFont="1" applyFill="1" applyBorder="1" applyAlignment="1" applyProtection="1">
      <alignment vertical="center"/>
    </xf>
    <xf numFmtId="0" fontId="15" fillId="8" borderId="11" xfId="0" applyFont="1" applyFill="1" applyBorder="1" applyAlignment="1" applyProtection="1">
      <alignment vertical="center" wrapText="1"/>
    </xf>
    <xf numFmtId="165" fontId="15" fillId="8" borderId="11" xfId="0" applyNumberFormat="1" applyFont="1" applyFill="1" applyBorder="1" applyAlignment="1" applyProtection="1">
      <alignment vertical="center" wrapText="1"/>
    </xf>
    <xf numFmtId="0" fontId="4" fillId="8" borderId="0" xfId="0" applyFont="1" applyFill="1" applyAlignment="1">
      <alignment vertical="center"/>
    </xf>
    <xf numFmtId="0" fontId="4" fillId="8" borderId="7" xfId="0" applyFont="1" applyFill="1" applyBorder="1" applyAlignment="1" applyProtection="1">
      <alignment horizontal="center" vertical="top"/>
    </xf>
    <xf numFmtId="0" fontId="4" fillId="8" borderId="0" xfId="0" applyFont="1" applyFill="1" applyAlignment="1" applyProtection="1"/>
    <xf numFmtId="0" fontId="0" fillId="8" borderId="0" xfId="0" applyFill="1" applyAlignment="1" applyProtection="1"/>
    <xf numFmtId="0" fontId="4" fillId="8" borderId="1" xfId="0" applyFont="1" applyFill="1" applyBorder="1" applyAlignment="1" applyProtection="1">
      <alignment vertical="top"/>
    </xf>
    <xf numFmtId="0" fontId="4" fillId="8" borderId="2" xfId="0" applyFont="1" applyFill="1" applyBorder="1" applyAlignment="1" applyProtection="1">
      <alignment vertical="top"/>
    </xf>
    <xf numFmtId="0" fontId="4" fillId="8" borderId="6" xfId="0" applyFont="1" applyFill="1" applyBorder="1" applyAlignment="1" applyProtection="1">
      <alignment vertical="top"/>
    </xf>
    <xf numFmtId="0" fontId="4" fillId="8" borderId="7" xfId="0" applyFont="1" applyFill="1" applyBorder="1" applyAlignment="1" applyProtection="1">
      <alignment vertical="top"/>
    </xf>
    <xf numFmtId="0" fontId="4" fillId="8" borderId="13" xfId="0" applyFont="1" applyFill="1" applyBorder="1" applyAlignment="1" applyProtection="1">
      <alignment vertical="top"/>
    </xf>
    <xf numFmtId="0" fontId="4" fillId="8" borderId="9" xfId="0" applyFont="1" applyFill="1" applyBorder="1" applyAlignment="1" applyProtection="1">
      <alignment vertical="top"/>
    </xf>
    <xf numFmtId="0" fontId="4" fillId="8" borderId="10" xfId="0" applyFont="1" applyFill="1" applyBorder="1" applyAlignment="1" applyProtection="1">
      <alignment vertical="top"/>
    </xf>
    <xf numFmtId="0" fontId="4" fillId="8" borderId="12" xfId="0" applyFont="1" applyFill="1" applyBorder="1" applyAlignment="1" applyProtection="1">
      <alignment vertical="top"/>
    </xf>
    <xf numFmtId="0" fontId="4" fillId="8" borderId="4" xfId="0" applyFont="1" applyFill="1" applyBorder="1" applyAlignment="1" applyProtection="1">
      <alignment vertical="top"/>
    </xf>
    <xf numFmtId="0" fontId="4" fillId="8" borderId="0" xfId="0" applyFont="1" applyFill="1" applyBorder="1" applyAlignment="1" applyProtection="1">
      <alignment vertical="top"/>
    </xf>
    <xf numFmtId="0" fontId="4" fillId="8" borderId="14" xfId="0" applyFont="1" applyFill="1" applyBorder="1" applyAlignment="1" applyProtection="1">
      <alignment vertical="top"/>
    </xf>
    <xf numFmtId="0" fontId="8" fillId="0" borderId="16" xfId="0" applyFont="1" applyFill="1" applyBorder="1" applyAlignment="1">
      <alignment horizontal="center" vertical="center" wrapText="1"/>
    </xf>
    <xf numFmtId="0" fontId="4" fillId="8" borderId="1" xfId="0" applyFont="1" applyFill="1" applyBorder="1" applyAlignment="1">
      <alignment vertical="top"/>
    </xf>
    <xf numFmtId="0" fontId="4" fillId="8" borderId="2" xfId="0" applyFont="1" applyFill="1" applyBorder="1" applyAlignment="1">
      <alignment vertical="top"/>
    </xf>
    <xf numFmtId="0" fontId="0" fillId="8" borderId="0" xfId="0" applyFill="1" applyAlignment="1"/>
    <xf numFmtId="0" fontId="4" fillId="0" borderId="16" xfId="2" applyNumberFormat="1" applyBorder="1" applyAlignment="1" applyProtection="1">
      <alignment horizontal="center" vertical="top"/>
    </xf>
    <xf numFmtId="0" fontId="0" fillId="9" borderId="0" xfId="0" applyFill="1" applyProtection="1"/>
    <xf numFmtId="0" fontId="7" fillId="8" borderId="12" xfId="0" applyFont="1" applyFill="1" applyBorder="1" applyAlignment="1" applyProtection="1">
      <alignment vertical="center"/>
    </xf>
    <xf numFmtId="0" fontId="7" fillId="0" borderId="9" xfId="0" applyFont="1" applyBorder="1" applyAlignment="1" applyProtection="1">
      <alignment horizontal="left" vertical="center"/>
    </xf>
    <xf numFmtId="0" fontId="2" fillId="8" borderId="0" xfId="0" applyFont="1" applyFill="1" applyProtection="1"/>
    <xf numFmtId="0" fontId="11" fillId="0" borderId="16" xfId="0" applyFont="1" applyBorder="1" applyAlignment="1">
      <alignment horizontal="center" vertical="center"/>
    </xf>
    <xf numFmtId="0" fontId="7" fillId="6" borderId="20" xfId="0" applyFont="1" applyFill="1" applyBorder="1" applyAlignment="1" applyProtection="1">
      <alignment vertical="top"/>
    </xf>
    <xf numFmtId="0" fontId="7" fillId="6" borderId="21" xfId="0" applyFont="1" applyFill="1" applyBorder="1" applyAlignment="1" applyProtection="1">
      <alignment vertical="top"/>
    </xf>
    <xf numFmtId="0" fontId="7" fillId="6" borderId="23"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7" fillId="4" borderId="0" xfId="0" applyFont="1" applyFill="1" applyBorder="1" applyAlignment="1" applyProtection="1">
      <protection locked="0"/>
    </xf>
    <xf numFmtId="0" fontId="7" fillId="0" borderId="0" xfId="0" applyFont="1" applyFill="1" applyBorder="1" applyAlignment="1" applyProtection="1">
      <protection locked="0"/>
    </xf>
    <xf numFmtId="166" fontId="4" fillId="0" borderId="16" xfId="2" applyNumberFormat="1" applyBorder="1" applyAlignment="1">
      <alignment horizontal="left" vertical="top" wrapText="1"/>
    </xf>
    <xf numFmtId="14" fontId="4" fillId="0" borderId="16" xfId="2" applyNumberFormat="1" applyBorder="1" applyAlignment="1">
      <alignment horizontal="left" vertical="top" wrapText="1"/>
    </xf>
    <xf numFmtId="49" fontId="4" fillId="0" borderId="16" xfId="2" applyNumberFormat="1" applyBorder="1" applyAlignment="1">
      <alignment horizontal="left" vertical="top" wrapText="1"/>
    </xf>
    <xf numFmtId="0" fontId="4" fillId="0" borderId="16" xfId="0" applyFont="1" applyBorder="1" applyAlignment="1">
      <alignment horizontal="left" vertical="top"/>
    </xf>
    <xf numFmtId="0" fontId="7" fillId="4" borderId="16" xfId="0" applyFont="1" applyFill="1" applyBorder="1" applyAlignment="1">
      <alignment vertical="top"/>
    </xf>
    <xf numFmtId="49" fontId="7" fillId="4" borderId="16" xfId="0" applyNumberFormat="1" applyFont="1" applyFill="1" applyBorder="1" applyAlignment="1">
      <alignment vertical="top"/>
    </xf>
    <xf numFmtId="0" fontId="7" fillId="5" borderId="16" xfId="0" applyFont="1" applyFill="1" applyBorder="1" applyAlignment="1">
      <alignment horizontal="left" vertical="top" wrapText="1"/>
    </xf>
    <xf numFmtId="49" fontId="7" fillId="5" borderId="16" xfId="0" applyNumberFormat="1" applyFont="1" applyFill="1" applyBorder="1" applyAlignment="1">
      <alignment horizontal="left" vertical="top" wrapText="1"/>
    </xf>
    <xf numFmtId="0" fontId="4" fillId="0" borderId="16" xfId="2" applyFont="1" applyBorder="1" applyAlignment="1">
      <alignment vertical="top" wrapText="1"/>
    </xf>
    <xf numFmtId="0" fontId="7" fillId="5" borderId="25" xfId="0" applyFont="1" applyFill="1" applyBorder="1" applyAlignment="1">
      <alignment vertical="center"/>
    </xf>
    <xf numFmtId="0" fontId="7" fillId="5" borderId="11" xfId="0" applyFont="1" applyFill="1" applyBorder="1" applyAlignment="1">
      <alignment vertical="center"/>
    </xf>
    <xf numFmtId="0" fontId="4" fillId="8" borderId="3" xfId="0" applyFont="1" applyFill="1" applyBorder="1" applyAlignment="1">
      <alignment vertical="top"/>
    </xf>
    <xf numFmtId="0" fontId="4" fillId="8" borderId="19" xfId="0" applyFont="1" applyFill="1" applyBorder="1" applyAlignment="1">
      <alignment vertical="top"/>
    </xf>
    <xf numFmtId="0" fontId="4" fillId="8" borderId="5" xfId="0" applyFont="1" applyFill="1" applyBorder="1" applyAlignment="1">
      <alignment vertical="top"/>
    </xf>
    <xf numFmtId="0" fontId="4" fillId="8" borderId="20" xfId="0" applyFont="1" applyFill="1" applyBorder="1" applyAlignment="1">
      <alignment vertical="top"/>
    </xf>
    <xf numFmtId="0" fontId="4" fillId="8" borderId="21" xfId="0" applyFont="1" applyFill="1" applyBorder="1" applyAlignment="1">
      <alignment vertical="top"/>
    </xf>
    <xf numFmtId="0" fontId="6" fillId="9" borderId="0" xfId="0" applyFont="1" applyFill="1" applyBorder="1" applyAlignment="1" applyProtection="1">
      <alignment vertical="top"/>
    </xf>
    <xf numFmtId="0" fontId="17" fillId="10" borderId="16" xfId="0" applyFont="1" applyFill="1" applyBorder="1" applyAlignment="1" applyProtection="1">
      <alignment horizontal="left" wrapText="1"/>
    </xf>
    <xf numFmtId="0" fontId="17" fillId="11" borderId="16" xfId="0" applyFont="1" applyFill="1" applyBorder="1" applyAlignment="1" applyProtection="1">
      <alignment horizontal="left" wrapText="1"/>
    </xf>
    <xf numFmtId="0" fontId="17" fillId="12" borderId="16" xfId="0" applyFont="1" applyFill="1" applyBorder="1" applyAlignment="1" applyProtection="1">
      <alignment horizontal="left" wrapText="1"/>
    </xf>
    <xf numFmtId="0" fontId="17" fillId="13" borderId="16" xfId="0" applyFont="1" applyFill="1" applyBorder="1" applyAlignment="1" applyProtection="1">
      <alignment horizontal="left" wrapText="1"/>
    </xf>
    <xf numFmtId="0" fontId="17" fillId="14" borderId="16" xfId="0" applyFont="1" applyFill="1" applyBorder="1" applyAlignment="1" applyProtection="1">
      <alignment horizontal="left" wrapText="1"/>
    </xf>
    <xf numFmtId="0" fontId="17" fillId="15" borderId="16" xfId="0" applyFont="1" applyFill="1" applyBorder="1" applyAlignment="1" applyProtection="1">
      <alignment horizontal="left" wrapText="1"/>
    </xf>
    <xf numFmtId="0" fontId="7" fillId="5" borderId="3" xfId="0" applyFont="1" applyFill="1" applyBorder="1" applyAlignment="1">
      <alignment vertical="center"/>
    </xf>
    <xf numFmtId="0" fontId="4" fillId="5" borderId="8" xfId="0" applyFont="1" applyFill="1" applyBorder="1" applyAlignment="1">
      <alignment vertical="center"/>
    </xf>
    <xf numFmtId="0" fontId="4" fillId="8" borderId="8" xfId="0" applyFont="1" applyFill="1" applyBorder="1" applyAlignment="1">
      <alignment vertical="top"/>
    </xf>
    <xf numFmtId="0" fontId="6" fillId="0" borderId="16" xfId="0" applyFont="1" applyBorder="1" applyAlignment="1" applyProtection="1">
      <alignment vertical="top"/>
      <protection locked="0"/>
    </xf>
    <xf numFmtId="0" fontId="6" fillId="0" borderId="16" xfId="0" applyFont="1" applyBorder="1" applyAlignment="1" applyProtection="1">
      <alignment vertical="top" wrapText="1"/>
      <protection locked="0"/>
    </xf>
    <xf numFmtId="0" fontId="4" fillId="0" borderId="16" xfId="0" applyFont="1" applyBorder="1" applyAlignment="1" applyProtection="1">
      <alignment horizontal="left" vertical="top" wrapText="1"/>
      <protection locked="0"/>
    </xf>
    <xf numFmtId="0" fontId="4" fillId="0" borderId="16" xfId="5" applyFont="1" applyFill="1" applyBorder="1" applyAlignment="1">
      <alignment horizontal="left" vertical="top" wrapText="1"/>
    </xf>
    <xf numFmtId="0" fontId="4" fillId="0" borderId="16" xfId="0" applyFont="1" applyFill="1" applyBorder="1" applyAlignment="1" applyProtection="1">
      <alignment horizontal="left" vertical="top" wrapText="1"/>
      <protection locked="0"/>
    </xf>
    <xf numFmtId="0" fontId="4" fillId="0" borderId="16" xfId="4" applyFont="1" applyBorder="1" applyAlignment="1">
      <alignment vertical="top" wrapText="1"/>
    </xf>
    <xf numFmtId="0" fontId="7" fillId="4" borderId="0" xfId="0" applyFont="1" applyFill="1" applyBorder="1" applyAlignment="1" applyProtection="1">
      <alignment wrapText="1"/>
      <protection locked="0"/>
    </xf>
    <xf numFmtId="0" fontId="6" fillId="9" borderId="0" xfId="0" applyFont="1" applyFill="1" applyAlignment="1" applyProtection="1">
      <alignment wrapText="1"/>
      <protection locked="0"/>
    </xf>
    <xf numFmtId="0" fontId="6" fillId="0" borderId="0" xfId="0" applyFont="1" applyAlignment="1" applyProtection="1">
      <alignment wrapText="1"/>
      <protection locked="0"/>
    </xf>
    <xf numFmtId="0" fontId="4" fillId="0" borderId="16" xfId="5" applyNumberFormat="1" applyFont="1" applyFill="1" applyBorder="1" applyAlignment="1" applyProtection="1">
      <alignment vertical="top" wrapText="1"/>
      <protection locked="0"/>
    </xf>
    <xf numFmtId="166" fontId="6" fillId="0" borderId="16" xfId="0" applyNumberFormat="1" applyFont="1" applyBorder="1" applyAlignment="1">
      <alignment horizontal="left" vertical="top"/>
    </xf>
    <xf numFmtId="14" fontId="6" fillId="0" borderId="16" xfId="0" applyNumberFormat="1" applyFont="1" applyBorder="1" applyAlignment="1">
      <alignment horizontal="left" vertical="top"/>
    </xf>
    <xf numFmtId="0" fontId="4" fillId="0" borderId="16" xfId="0" applyFont="1" applyBorder="1" applyAlignment="1">
      <alignment horizontal="left" vertical="top" wrapText="1"/>
    </xf>
    <xf numFmtId="0" fontId="0" fillId="8" borderId="23" xfId="0" applyFill="1" applyBorder="1"/>
    <xf numFmtId="0" fontId="11" fillId="8" borderId="16" xfId="0" applyFont="1" applyFill="1" applyBorder="1" applyAlignment="1">
      <alignment horizontal="center" vertical="center"/>
    </xf>
    <xf numFmtId="9" fontId="11" fillId="8" borderId="16" xfId="0" applyNumberFormat="1" applyFont="1" applyFill="1" applyBorder="1" applyAlignment="1">
      <alignment horizontal="center" vertical="center"/>
    </xf>
    <xf numFmtId="0" fontId="4" fillId="8" borderId="32" xfId="0" applyNumberFormat="1" applyFont="1" applyFill="1" applyBorder="1" applyAlignment="1">
      <alignment horizontal="center" vertical="center"/>
    </xf>
    <xf numFmtId="0" fontId="8" fillId="8" borderId="16" xfId="0" applyFont="1" applyFill="1" applyBorder="1" applyAlignment="1">
      <alignment horizontal="center" vertical="center"/>
    </xf>
    <xf numFmtId="0" fontId="4" fillId="8" borderId="16" xfId="0" applyFont="1" applyFill="1" applyBorder="1" applyAlignment="1">
      <alignment horizontal="center" vertical="center" wrapText="1"/>
    </xf>
    <xf numFmtId="0" fontId="4" fillId="8" borderId="16" xfId="0" applyFont="1" applyFill="1" applyBorder="1" applyAlignment="1">
      <alignment horizontal="center" vertical="center"/>
    </xf>
    <xf numFmtId="0" fontId="8" fillId="8" borderId="16" xfId="0" applyFont="1" applyFill="1" applyBorder="1" applyAlignment="1">
      <alignment horizontal="center" vertical="center" wrapText="1"/>
    </xf>
    <xf numFmtId="0" fontId="7" fillId="8" borderId="17" xfId="0" applyFont="1" applyFill="1" applyBorder="1" applyAlignment="1">
      <alignment vertical="center"/>
    </xf>
    <xf numFmtId="0" fontId="7" fillId="8" borderId="18" xfId="0" applyFont="1" applyFill="1" applyBorder="1" applyAlignment="1">
      <alignment vertical="center"/>
    </xf>
    <xf numFmtId="0" fontId="0" fillId="8" borderId="22" xfId="0" applyFill="1" applyBorder="1"/>
    <xf numFmtId="0" fontId="0" fillId="8" borderId="5" xfId="0" applyFill="1" applyBorder="1"/>
    <xf numFmtId="0" fontId="19" fillId="8" borderId="0" xfId="0" applyFont="1" applyFill="1" applyBorder="1"/>
    <xf numFmtId="0" fontId="20" fillId="8" borderId="0" xfId="0" applyFont="1" applyFill="1" applyBorder="1"/>
    <xf numFmtId="0" fontId="0" fillId="8" borderId="0" xfId="0" applyFill="1" applyBorder="1" applyAlignment="1">
      <alignment vertical="center"/>
    </xf>
    <xf numFmtId="0" fontId="7" fillId="9" borderId="21" xfId="0" applyFont="1" applyFill="1" applyBorder="1" applyAlignment="1"/>
    <xf numFmtId="0" fontId="7" fillId="9" borderId="20" xfId="0" applyFont="1" applyFill="1" applyBorder="1" applyAlignment="1"/>
    <xf numFmtId="49" fontId="0" fillId="8" borderId="0" xfId="0" applyNumberFormat="1" applyFill="1"/>
    <xf numFmtId="0" fontId="0" fillId="8" borderId="0" xfId="0" applyFill="1" applyBorder="1" applyAlignment="1"/>
    <xf numFmtId="0" fontId="6" fillId="0" borderId="16" xfId="0" applyFont="1" applyFill="1" applyBorder="1" applyAlignment="1" applyProtection="1">
      <alignment vertical="top" wrapText="1"/>
      <protection locked="0"/>
    </xf>
    <xf numFmtId="0" fontId="10" fillId="8" borderId="0" xfId="0" applyFont="1" applyFill="1" applyProtection="1"/>
    <xf numFmtId="0" fontId="7" fillId="7" borderId="16" xfId="0" applyFont="1" applyFill="1" applyBorder="1" applyAlignment="1" applyProtection="1">
      <alignment horizontal="left" vertical="top" wrapText="1"/>
    </xf>
    <xf numFmtId="0" fontId="7" fillId="7" borderId="16" xfId="11"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protection locked="0"/>
    </xf>
    <xf numFmtId="0" fontId="15" fillId="2" borderId="4" xfId="0" applyFont="1" applyFill="1" applyBorder="1" applyAlignment="1" applyProtection="1"/>
    <xf numFmtId="10" fontId="4" fillId="0" borderId="16" xfId="13" applyNumberFormat="1" applyFont="1" applyFill="1" applyBorder="1" applyAlignment="1">
      <alignment horizontal="left" vertical="top" wrapText="1"/>
    </xf>
    <xf numFmtId="0" fontId="4" fillId="0" borderId="16" xfId="10" applyFont="1" applyFill="1" applyBorder="1" applyAlignment="1" applyProtection="1">
      <alignment horizontal="left" vertical="top" wrapText="1"/>
    </xf>
    <xf numFmtId="10" fontId="4" fillId="0" borderId="16" xfId="0" applyNumberFormat="1" applyFont="1" applyFill="1" applyBorder="1" applyAlignment="1" applyProtection="1">
      <alignment horizontal="left" vertical="top" wrapText="1"/>
    </xf>
    <xf numFmtId="10" fontId="4" fillId="0" borderId="16" xfId="10" applyNumberFormat="1" applyFont="1" applyFill="1" applyBorder="1" applyAlignment="1" applyProtection="1">
      <alignment horizontal="left" vertical="top" wrapText="1"/>
    </xf>
    <xf numFmtId="0" fontId="4" fillId="0" borderId="16" xfId="2" applyNumberFormat="1" applyFont="1" applyFill="1" applyBorder="1" applyAlignment="1" applyProtection="1">
      <alignment vertical="top" wrapText="1"/>
      <protection locked="0"/>
    </xf>
    <xf numFmtId="0" fontId="15" fillId="0" borderId="11" xfId="0" applyFont="1" applyBorder="1" applyAlignment="1" applyProtection="1">
      <alignment horizontal="left" vertical="top" wrapText="1"/>
      <protection locked="0"/>
    </xf>
    <xf numFmtId="165" fontId="15" fillId="0" borderId="11" xfId="0" applyNumberFormat="1" applyFont="1" applyBorder="1" applyAlignment="1" applyProtection="1">
      <alignment horizontal="left" vertical="top" wrapText="1"/>
      <protection locked="0"/>
    </xf>
    <xf numFmtId="0" fontId="7" fillId="9" borderId="15" xfId="0" applyFont="1" applyFill="1" applyBorder="1" applyAlignment="1" applyProtection="1">
      <alignment vertical="top" wrapText="1"/>
    </xf>
    <xf numFmtId="0" fontId="4" fillId="0" borderId="26" xfId="0" applyFont="1" applyBorder="1" applyAlignment="1" applyProtection="1">
      <alignment horizontal="left" vertical="top" wrapText="1"/>
      <protection locked="0"/>
    </xf>
    <xf numFmtId="14" fontId="4" fillId="0" borderId="26" xfId="0" quotePrefix="1" applyNumberFormat="1" applyFont="1" applyBorder="1" applyAlignment="1" applyProtection="1">
      <alignment horizontal="left" vertical="top" wrapText="1"/>
      <protection locked="0"/>
    </xf>
    <xf numFmtId="164" fontId="4" fillId="0" borderId="26" xfId="0" applyNumberFormat="1" applyFont="1" applyBorder="1" applyAlignment="1" applyProtection="1">
      <alignment horizontal="left" vertical="top" wrapText="1"/>
      <protection locked="0"/>
    </xf>
    <xf numFmtId="0" fontId="21" fillId="0" borderId="16" xfId="0" applyFont="1" applyFill="1" applyBorder="1" applyAlignment="1" applyProtection="1">
      <alignment horizontal="left" vertical="top" wrapText="1"/>
    </xf>
    <xf numFmtId="0" fontId="6" fillId="0" borderId="16" xfId="0" applyFont="1" applyFill="1" applyBorder="1" applyAlignment="1" applyProtection="1">
      <alignment vertical="top"/>
      <protection locked="0"/>
    </xf>
    <xf numFmtId="0" fontId="6" fillId="0" borderId="0" xfId="0" applyFont="1" applyFill="1" applyProtection="1"/>
    <xf numFmtId="0" fontId="0" fillId="0" borderId="16" xfId="0" applyFill="1" applyBorder="1" applyAlignment="1" applyProtection="1">
      <alignment horizontal="left" vertical="top" wrapText="1"/>
      <protection locked="0"/>
    </xf>
    <xf numFmtId="0" fontId="4" fillId="0" borderId="16" xfId="2" applyFont="1" applyFill="1" applyBorder="1" applyAlignment="1" applyProtection="1">
      <alignment horizontal="left" vertical="top" wrapText="1"/>
    </xf>
    <xf numFmtId="10" fontId="4" fillId="0" borderId="16" xfId="2" applyNumberFormat="1" applyFont="1" applyFill="1" applyBorder="1" applyAlignment="1" applyProtection="1">
      <alignment horizontal="left" vertical="top" wrapText="1"/>
    </xf>
    <xf numFmtId="0" fontId="6" fillId="0" borderId="16" xfId="2" applyFont="1" applyFill="1" applyBorder="1" applyAlignment="1" applyProtection="1">
      <alignment horizontal="left" vertical="top" wrapText="1"/>
    </xf>
    <xf numFmtId="0" fontId="21" fillId="0" borderId="16" xfId="2" applyFont="1" applyFill="1" applyBorder="1" applyAlignment="1" applyProtection="1">
      <alignment horizontal="left" vertical="top" wrapText="1"/>
    </xf>
    <xf numFmtId="0" fontId="6" fillId="0" borderId="16" xfId="2" applyFont="1" applyFill="1" applyBorder="1" applyAlignment="1" applyProtection="1">
      <alignment vertical="top" wrapText="1"/>
      <protection locked="0"/>
    </xf>
    <xf numFmtId="0" fontId="4" fillId="0" borderId="30" xfId="2" applyFont="1" applyFill="1" applyBorder="1" applyAlignment="1" applyProtection="1">
      <alignment horizontal="left" vertical="top" wrapText="1"/>
      <protection locked="0"/>
    </xf>
    <xf numFmtId="0" fontId="6" fillId="9" borderId="0" xfId="2" applyFont="1" applyFill="1" applyBorder="1" applyAlignment="1" applyProtection="1">
      <alignment vertical="top"/>
    </xf>
    <xf numFmtId="0" fontId="6" fillId="0" borderId="16" xfId="2" applyFont="1" applyFill="1" applyBorder="1" applyAlignment="1" applyProtection="1">
      <alignment vertical="top"/>
      <protection locked="0"/>
    </xf>
    <xf numFmtId="0" fontId="6" fillId="0" borderId="16" xfId="2" applyFont="1" applyFill="1" applyBorder="1" applyAlignment="1" applyProtection="1">
      <alignment vertical="top"/>
    </xf>
    <xf numFmtId="0" fontId="6" fillId="0" borderId="16" xfId="2" applyFont="1" applyFill="1" applyBorder="1" applyAlignment="1" applyProtection="1">
      <alignment vertical="top" wrapText="1"/>
    </xf>
    <xf numFmtId="0" fontId="22" fillId="0" borderId="0" xfId="14" applyFill="1" applyProtection="1"/>
    <xf numFmtId="0" fontId="6" fillId="0" borderId="0" xfId="14" applyFont="1" applyFill="1" applyProtection="1"/>
    <xf numFmtId="0" fontId="4" fillId="0" borderId="16" xfId="14" applyFont="1" applyFill="1" applyBorder="1" applyAlignment="1" applyProtection="1">
      <alignment horizontal="left" vertical="top" wrapText="1"/>
    </xf>
    <xf numFmtId="10" fontId="4" fillId="0" borderId="16" xfId="14" applyNumberFormat="1" applyFont="1" applyFill="1" applyBorder="1" applyAlignment="1" applyProtection="1">
      <alignment horizontal="left" vertical="top" wrapText="1"/>
    </xf>
    <xf numFmtId="0" fontId="6" fillId="0" borderId="16" xfId="14" applyFont="1" applyFill="1" applyBorder="1" applyAlignment="1" applyProtection="1">
      <alignment horizontal="left" vertical="top" wrapText="1"/>
    </xf>
    <xf numFmtId="0" fontId="21" fillId="0" borderId="16" xfId="14" applyFont="1" applyFill="1" applyBorder="1" applyAlignment="1" applyProtection="1">
      <alignment horizontal="left" vertical="top" wrapText="1"/>
    </xf>
    <xf numFmtId="0" fontId="4" fillId="0" borderId="30" xfId="14"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xf>
    <xf numFmtId="15" fontId="18" fillId="0" borderId="16" xfId="0" applyNumberFormat="1" applyFont="1" applyFill="1" applyBorder="1" applyAlignment="1" applyProtection="1">
      <alignment horizontal="left" vertical="top" wrapText="1"/>
    </xf>
    <xf numFmtId="0" fontId="4" fillId="0" borderId="31" xfId="0" applyFont="1" applyFill="1" applyBorder="1" applyAlignment="1">
      <alignment vertical="top"/>
    </xf>
    <xf numFmtId="0" fontId="4" fillId="0" borderId="2" xfId="0" applyFont="1" applyFill="1" applyBorder="1" applyAlignment="1">
      <alignment vertical="top"/>
    </xf>
    <xf numFmtId="0" fontId="4" fillId="0" borderId="19" xfId="0" applyFont="1" applyFill="1" applyBorder="1" applyAlignment="1">
      <alignment vertical="top"/>
    </xf>
    <xf numFmtId="0" fontId="4" fillId="0" borderId="0" xfId="0" applyFont="1" applyFill="1" applyBorder="1" applyAlignment="1">
      <alignment vertical="top"/>
    </xf>
    <xf numFmtId="0" fontId="4" fillId="0" borderId="16" xfId="0" applyFont="1" applyFill="1" applyBorder="1" applyAlignment="1" applyProtection="1">
      <alignment horizontal="left" vertical="top"/>
    </xf>
    <xf numFmtId="10" fontId="15" fillId="8" borderId="16" xfId="0" applyNumberFormat="1" applyFont="1" applyFill="1" applyBorder="1" applyAlignment="1" applyProtection="1">
      <alignment horizontal="left" vertical="top" wrapText="1"/>
    </xf>
    <xf numFmtId="0" fontId="4" fillId="0" borderId="16" xfId="2" applyBorder="1" applyAlignment="1">
      <alignment horizontal="left" vertical="top" wrapText="1"/>
    </xf>
    <xf numFmtId="0" fontId="6" fillId="0" borderId="16" xfId="2" applyFont="1" applyFill="1" applyBorder="1" applyAlignment="1" applyProtection="1">
      <alignment horizontal="left" vertical="top" wrapText="1"/>
      <protection locked="0"/>
    </xf>
    <xf numFmtId="0" fontId="6" fillId="9" borderId="0" xfId="2"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protection locked="0"/>
    </xf>
    <xf numFmtId="0" fontId="6" fillId="9" borderId="0" xfId="0" applyFont="1" applyFill="1" applyBorder="1" applyAlignment="1" applyProtection="1">
      <alignment horizontal="left" vertical="top" wrapText="1"/>
    </xf>
    <xf numFmtId="0" fontId="6" fillId="0" borderId="16" xfId="0" applyFont="1" applyBorder="1" applyAlignment="1" applyProtection="1">
      <alignment horizontal="left" vertical="top" wrapText="1"/>
      <protection locked="0"/>
    </xf>
    <xf numFmtId="0" fontId="6" fillId="0" borderId="16" xfId="14" applyFont="1" applyFill="1" applyBorder="1" applyAlignment="1" applyProtection="1">
      <alignment horizontal="left" vertical="top" wrapText="1"/>
      <protection locked="0"/>
    </xf>
    <xf numFmtId="0" fontId="6" fillId="9" borderId="0" xfId="14"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23" fillId="8" borderId="16" xfId="14" applyFont="1" applyFill="1" applyBorder="1" applyAlignment="1" applyProtection="1">
      <alignment horizontal="left" vertical="top" wrapText="1"/>
      <protection locked="0"/>
    </xf>
    <xf numFmtId="0" fontId="23" fillId="0" borderId="16" xfId="0" applyFont="1" applyFill="1" applyBorder="1" applyAlignment="1" applyProtection="1">
      <alignment horizontal="left" vertical="top" wrapText="1"/>
      <protection locked="0"/>
    </xf>
    <xf numFmtId="0" fontId="6" fillId="9" borderId="0" xfId="0" applyFont="1" applyFill="1" applyBorder="1" applyProtection="1"/>
    <xf numFmtId="0" fontId="6" fillId="9" borderId="0" xfId="0" applyFont="1" applyFill="1" applyProtection="1"/>
    <xf numFmtId="10" fontId="6" fillId="0" borderId="0" xfId="0" applyNumberFormat="1" applyFont="1" applyFill="1" applyAlignment="1" applyProtection="1">
      <alignment wrapText="1"/>
    </xf>
    <xf numFmtId="0" fontId="6" fillId="8" borderId="0" xfId="0" applyFont="1" applyFill="1" applyProtection="1"/>
    <xf numFmtId="0" fontId="4" fillId="16" borderId="16" xfId="2" applyFont="1" applyFill="1" applyBorder="1" applyAlignment="1" applyProtection="1">
      <alignment horizontal="left" vertical="top" wrapText="1"/>
    </xf>
    <xf numFmtId="0" fontId="4" fillId="0" borderId="16" xfId="2" applyBorder="1" applyAlignment="1">
      <alignment vertical="top" wrapText="1"/>
    </xf>
    <xf numFmtId="0" fontId="4" fillId="0" borderId="34" xfId="4" applyFont="1" applyBorder="1" applyAlignment="1">
      <alignment vertical="top" wrapText="1"/>
    </xf>
    <xf numFmtId="0" fontId="7" fillId="4" borderId="9" xfId="16" applyFont="1" applyFill="1" applyBorder="1"/>
    <xf numFmtId="0" fontId="7" fillId="4" borderId="10" xfId="16" applyFont="1" applyFill="1" applyBorder="1"/>
    <xf numFmtId="0" fontId="25" fillId="0" borderId="0" xfId="16"/>
    <xf numFmtId="14" fontId="4" fillId="0" borderId="9" xfId="16" applyNumberFormat="1" applyFont="1" applyBorder="1" applyAlignment="1">
      <alignment horizontal="left" vertical="top"/>
    </xf>
    <xf numFmtId="0" fontId="7" fillId="4" borderId="9" xfId="6" applyFont="1" applyFill="1" applyBorder="1" applyProtection="1"/>
    <xf numFmtId="0" fontId="7" fillId="4" borderId="10" xfId="6" applyFont="1" applyFill="1" applyBorder="1" applyProtection="1"/>
    <xf numFmtId="0" fontId="7" fillId="4" borderId="35" xfId="6" applyFont="1" applyFill="1" applyBorder="1" applyProtection="1">
      <protection locked="0"/>
    </xf>
    <xf numFmtId="0" fontId="7" fillId="4" borderId="0" xfId="6" applyFont="1" applyFill="1" applyProtection="1">
      <protection locked="0"/>
    </xf>
    <xf numFmtId="0" fontId="7" fillId="4" borderId="0" xfId="6" applyFont="1" applyFill="1" applyAlignment="1" applyProtection="1">
      <alignment wrapText="1"/>
      <protection locked="0"/>
    </xf>
    <xf numFmtId="0" fontId="2" fillId="9" borderId="0" xfId="6" applyFill="1" applyProtection="1"/>
    <xf numFmtId="0" fontId="2" fillId="0" borderId="0" xfId="6" applyProtection="1"/>
    <xf numFmtId="0" fontId="2" fillId="0" borderId="0" xfId="6"/>
    <xf numFmtId="0" fontId="7" fillId="5" borderId="15" xfId="6" applyFont="1" applyFill="1" applyBorder="1" applyAlignment="1" applyProtection="1">
      <alignment vertical="top" wrapText="1"/>
    </xf>
    <xf numFmtId="10" fontId="7" fillId="5" borderId="15" xfId="6" applyNumberFormat="1" applyFont="1" applyFill="1" applyBorder="1" applyAlignment="1" applyProtection="1">
      <alignment vertical="top" wrapText="1"/>
    </xf>
    <xf numFmtId="0" fontId="7" fillId="7" borderId="15" xfId="6" applyFont="1" applyFill="1" applyBorder="1" applyAlignment="1" applyProtection="1">
      <alignment vertical="top" wrapText="1"/>
    </xf>
    <xf numFmtId="0" fontId="6" fillId="9" borderId="0" xfId="6" applyFont="1" applyFill="1" applyProtection="1"/>
    <xf numFmtId="0" fontId="7" fillId="9" borderId="15" xfId="6" applyFont="1" applyFill="1" applyBorder="1" applyAlignment="1" applyProtection="1">
      <alignment vertical="top" wrapText="1"/>
    </xf>
    <xf numFmtId="0" fontId="2" fillId="0" borderId="0" xfId="6" applyFill="1" applyProtection="1"/>
    <xf numFmtId="0" fontId="4" fillId="0" borderId="36" xfId="2" applyBorder="1" applyAlignment="1" applyProtection="1">
      <alignment horizontal="left" vertical="top" wrapText="1"/>
      <protection locked="0"/>
    </xf>
    <xf numFmtId="0" fontId="21" fillId="0" borderId="16" xfId="2" applyFont="1" applyBorder="1" applyAlignment="1">
      <alignment horizontal="left" vertical="top" wrapText="1"/>
    </xf>
    <xf numFmtId="0" fontId="6" fillId="0" borderId="16" xfId="2" applyFont="1" applyBorder="1" applyAlignment="1" applyProtection="1">
      <alignment horizontal="left" vertical="top" wrapText="1"/>
      <protection locked="0"/>
    </xf>
    <xf numFmtId="0" fontId="4" fillId="0" borderId="30" xfId="2" applyBorder="1" applyAlignment="1" applyProtection="1">
      <alignment horizontal="left" vertical="top" wrapText="1"/>
      <protection locked="0"/>
    </xf>
    <xf numFmtId="0" fontId="6" fillId="9" borderId="0" xfId="2" applyFont="1" applyFill="1" applyAlignment="1">
      <alignment horizontal="left" vertical="top" wrapText="1"/>
    </xf>
    <xf numFmtId="0" fontId="6" fillId="0" borderId="16" xfId="2" applyFont="1" applyBorder="1" applyAlignment="1">
      <alignment horizontal="left" vertical="top" wrapText="1"/>
    </xf>
    <xf numFmtId="0" fontId="4" fillId="0" borderId="16" xfId="6" applyFont="1" applyBorder="1" applyAlignment="1">
      <alignment horizontal="left" vertical="top" wrapText="1"/>
    </xf>
    <xf numFmtId="0" fontId="4" fillId="0" borderId="16" xfId="2" applyBorder="1" applyAlignment="1">
      <alignment horizontal="center" vertical="top"/>
    </xf>
    <xf numFmtId="0" fontId="4" fillId="0" borderId="16" xfId="6" applyFont="1" applyFill="1" applyBorder="1" applyAlignment="1" applyProtection="1">
      <alignment horizontal="left" vertical="top" wrapText="1"/>
    </xf>
    <xf numFmtId="0" fontId="6" fillId="0" borderId="16" xfId="6" applyFont="1" applyFill="1" applyBorder="1" applyAlignment="1" applyProtection="1">
      <alignment horizontal="left" vertical="top" wrapText="1"/>
    </xf>
    <xf numFmtId="0" fontId="6" fillId="0" borderId="16" xfId="6" applyFont="1" applyFill="1" applyBorder="1" applyAlignment="1" applyProtection="1">
      <alignment vertical="top" wrapText="1"/>
      <protection locked="0"/>
    </xf>
    <xf numFmtId="0" fontId="4" fillId="0" borderId="30" xfId="6" applyFont="1" applyFill="1" applyBorder="1" applyAlignment="1" applyProtection="1">
      <alignment horizontal="left" vertical="top" wrapText="1"/>
      <protection locked="0"/>
    </xf>
    <xf numFmtId="0" fontId="6" fillId="0" borderId="16" xfId="6" applyFont="1" applyFill="1" applyBorder="1" applyAlignment="1" applyProtection="1">
      <alignment horizontal="left" vertical="top" wrapText="1"/>
      <protection locked="0"/>
    </xf>
    <xf numFmtId="0" fontId="21" fillId="0" borderId="16" xfId="6" applyFont="1" applyFill="1" applyBorder="1" applyAlignment="1" applyProtection="1">
      <alignment horizontal="left" vertical="top" wrapText="1"/>
    </xf>
    <xf numFmtId="10" fontId="4" fillId="0" borderId="16" xfId="6" applyNumberFormat="1" applyFont="1" applyFill="1" applyBorder="1" applyAlignment="1" applyProtection="1">
      <alignment horizontal="left" vertical="top" wrapText="1"/>
    </xf>
    <xf numFmtId="0" fontId="6" fillId="9" borderId="0" xfId="6" applyFont="1" applyFill="1" applyAlignment="1" applyProtection="1">
      <alignment horizontal="left" vertical="top" wrapText="1"/>
    </xf>
    <xf numFmtId="0" fontId="4" fillId="0" borderId="16" xfId="5" applyBorder="1" applyAlignment="1">
      <alignment horizontal="left" vertical="top" wrapText="1"/>
    </xf>
    <xf numFmtId="0" fontId="4" fillId="0" borderId="16" xfId="6" applyFont="1" applyBorder="1" applyAlignment="1" applyProtection="1">
      <alignment horizontal="left" vertical="top" wrapText="1"/>
      <protection locked="0"/>
    </xf>
    <xf numFmtId="0" fontId="4" fillId="0" borderId="36" xfId="6" applyFont="1" applyFill="1" applyBorder="1" applyAlignment="1" applyProtection="1">
      <alignment vertical="top" wrapText="1"/>
      <protection locked="0"/>
    </xf>
    <xf numFmtId="0" fontId="6" fillId="0" borderId="0" xfId="6" applyFont="1" applyFill="1" applyProtection="1"/>
    <xf numFmtId="0" fontId="6" fillId="0" borderId="16" xfId="6" applyFont="1" applyFill="1" applyBorder="1" applyAlignment="1" applyProtection="1">
      <alignment vertical="top"/>
      <protection locked="0"/>
    </xf>
    <xf numFmtId="0" fontId="4" fillId="0" borderId="30" xfId="17" applyFont="1" applyFill="1" applyBorder="1" applyAlignment="1" applyProtection="1">
      <alignment horizontal="left" vertical="top" wrapText="1"/>
      <protection locked="0"/>
    </xf>
    <xf numFmtId="0" fontId="6" fillId="9" borderId="0" xfId="17" applyFont="1" applyFill="1" applyAlignment="1" applyProtection="1">
      <alignment horizontal="left" vertical="top" wrapText="1"/>
    </xf>
    <xf numFmtId="0" fontId="6" fillId="0" borderId="16" xfId="17" applyFont="1" applyFill="1" applyBorder="1" applyAlignment="1" applyProtection="1">
      <alignment horizontal="left" vertical="top" wrapText="1"/>
    </xf>
    <xf numFmtId="10" fontId="4" fillId="0" borderId="16" xfId="2" applyNumberFormat="1" applyBorder="1" applyAlignment="1">
      <alignment horizontal="left" vertical="top" wrapText="1"/>
    </xf>
    <xf numFmtId="0" fontId="4" fillId="0" borderId="16" xfId="17" applyFont="1" applyFill="1" applyBorder="1" applyAlignment="1" applyProtection="1">
      <alignment horizontal="left" vertical="top" wrapText="1"/>
    </xf>
    <xf numFmtId="0" fontId="26" fillId="0" borderId="30" xfId="6" applyFont="1" applyFill="1" applyBorder="1" applyAlignment="1" applyProtection="1">
      <alignment horizontal="left" vertical="top" wrapText="1"/>
      <protection locked="0"/>
    </xf>
    <xf numFmtId="0" fontId="26" fillId="0" borderId="16" xfId="6" applyFont="1" applyFill="1" applyBorder="1" applyAlignment="1" applyProtection="1">
      <alignment vertical="top" wrapText="1"/>
      <protection locked="0"/>
    </xf>
    <xf numFmtId="0" fontId="4" fillId="0" borderId="30" xfId="6" applyFont="1" applyBorder="1" applyAlignment="1" applyProtection="1">
      <alignment horizontal="left" vertical="top" wrapText="1"/>
      <protection locked="0"/>
    </xf>
    <xf numFmtId="0" fontId="6" fillId="0" borderId="16" xfId="6" applyFont="1" applyBorder="1" applyAlignment="1" applyProtection="1">
      <alignment vertical="top"/>
      <protection locked="0"/>
    </xf>
    <xf numFmtId="0" fontId="6" fillId="0" borderId="16" xfId="6" applyFont="1" applyBorder="1" applyAlignment="1" applyProtection="1">
      <alignment vertical="top" wrapText="1"/>
      <protection locked="0"/>
    </xf>
    <xf numFmtId="0" fontId="4" fillId="0" borderId="37" xfId="6" applyFont="1" applyFill="1" applyBorder="1" applyAlignment="1" applyProtection="1">
      <alignment horizontal="left" vertical="top" wrapText="1"/>
      <protection locked="0"/>
    </xf>
    <xf numFmtId="0" fontId="6" fillId="0" borderId="16" xfId="6" applyFont="1" applyFill="1" applyBorder="1" applyAlignment="1" applyProtection="1">
      <alignment vertical="top" wrapText="1"/>
    </xf>
    <xf numFmtId="0" fontId="6" fillId="0" borderId="38" xfId="6" applyFont="1" applyFill="1" applyBorder="1" applyAlignment="1" applyProtection="1">
      <alignment vertical="top" wrapText="1"/>
    </xf>
    <xf numFmtId="0" fontId="6" fillId="0" borderId="0" xfId="17" applyFont="1" applyFill="1" applyProtection="1"/>
    <xf numFmtId="0" fontId="2" fillId="0" borderId="0" xfId="17" applyFill="1" applyProtection="1"/>
    <xf numFmtId="0" fontId="4" fillId="0" borderId="36" xfId="5" applyBorder="1" applyAlignment="1" applyProtection="1">
      <alignment horizontal="left" vertical="top" wrapText="1"/>
      <protection locked="0"/>
    </xf>
    <xf numFmtId="0" fontId="6" fillId="0" borderId="16" xfId="6" applyFont="1" applyBorder="1" applyAlignment="1" applyProtection="1">
      <alignment horizontal="left" vertical="top" wrapText="1"/>
      <protection locked="0"/>
    </xf>
    <xf numFmtId="0" fontId="20" fillId="0" borderId="16" xfId="5" applyFont="1" applyBorder="1" applyAlignment="1">
      <alignment horizontal="left" vertical="top" wrapText="1"/>
    </xf>
    <xf numFmtId="0" fontId="6" fillId="0" borderId="16" xfId="2" applyFont="1" applyBorder="1" applyAlignment="1" applyProtection="1">
      <alignment vertical="top" wrapText="1"/>
      <protection locked="0"/>
    </xf>
    <xf numFmtId="0" fontId="2" fillId="0" borderId="16" xfId="6" applyFill="1" applyBorder="1" applyAlignment="1" applyProtection="1">
      <alignment horizontal="left" vertical="top" wrapText="1"/>
      <protection locked="0"/>
    </xf>
    <xf numFmtId="0" fontId="4" fillId="8" borderId="16" xfId="6" applyFont="1" applyFill="1" applyBorder="1" applyAlignment="1" applyProtection="1">
      <alignment vertical="top" wrapText="1"/>
    </xf>
    <xf numFmtId="0" fontId="6" fillId="18" borderId="16" xfId="6" applyFont="1" applyFill="1" applyBorder="1" applyAlignment="1" applyProtection="1">
      <alignment vertical="top" wrapText="1"/>
      <protection locked="0"/>
    </xf>
    <xf numFmtId="0" fontId="4" fillId="0" borderId="16" xfId="10" applyFont="1" applyBorder="1" applyAlignment="1">
      <alignment horizontal="left" vertical="top" wrapText="1"/>
    </xf>
    <xf numFmtId="10" fontId="4" fillId="0" borderId="16" xfId="10" applyNumberFormat="1" applyFont="1" applyBorder="1" applyAlignment="1">
      <alignment horizontal="left" vertical="top" wrapText="1"/>
    </xf>
    <xf numFmtId="10" fontId="4" fillId="0" borderId="16" xfId="6" applyNumberFormat="1" applyFont="1" applyBorder="1" applyAlignment="1">
      <alignment horizontal="left" vertical="top" wrapText="1"/>
    </xf>
    <xf numFmtId="0" fontId="21" fillId="0" borderId="16" xfId="6" applyFont="1" applyBorder="1" applyAlignment="1">
      <alignment horizontal="left" vertical="top" wrapText="1"/>
    </xf>
    <xf numFmtId="0" fontId="2" fillId="9" borderId="0" xfId="6" applyFill="1" applyProtection="1">
      <protection locked="0"/>
    </xf>
    <xf numFmtId="0" fontId="6" fillId="3" borderId="39" xfId="6" applyFont="1" applyFill="1" applyBorder="1" applyAlignment="1" applyProtection="1">
      <alignment vertical="center"/>
    </xf>
    <xf numFmtId="0" fontId="6" fillId="9" borderId="0" xfId="6" applyFont="1" applyFill="1" applyAlignment="1" applyProtection="1">
      <alignment wrapText="1"/>
      <protection locked="0"/>
    </xf>
    <xf numFmtId="10" fontId="6" fillId="0" borderId="0" xfId="6" applyNumberFormat="1" applyFont="1" applyFill="1" applyAlignment="1" applyProtection="1">
      <alignment wrapText="1"/>
    </xf>
    <xf numFmtId="0" fontId="6" fillId="8" borderId="0" xfId="6" applyFont="1" applyFill="1" applyProtection="1"/>
    <xf numFmtId="0" fontId="2" fillId="0" borderId="0" xfId="6" applyProtection="1">
      <protection locked="0"/>
    </xf>
    <xf numFmtId="0" fontId="6" fillId="0" borderId="0" xfId="6" applyFont="1" applyAlignment="1" applyProtection="1">
      <alignment wrapText="1"/>
      <protection locked="0"/>
    </xf>
    <xf numFmtId="0" fontId="6" fillId="0" borderId="0" xfId="6" applyFont="1" applyProtection="1"/>
    <xf numFmtId="0" fontId="4" fillId="0" borderId="16" xfId="6" quotePrefix="1" applyFont="1" applyBorder="1" applyAlignment="1">
      <alignment horizontal="left" vertical="top" wrapText="1"/>
    </xf>
    <xf numFmtId="0" fontId="4" fillId="0" borderId="16" xfId="0" applyFont="1" applyFill="1" applyBorder="1" applyAlignment="1" applyProtection="1">
      <alignment wrapText="1"/>
    </xf>
    <xf numFmtId="0" fontId="4" fillId="0" borderId="16" xfId="0" applyFont="1" applyFill="1" applyBorder="1" applyAlignment="1" applyProtection="1"/>
    <xf numFmtId="0" fontId="7" fillId="4" borderId="40" xfId="0" applyFont="1" applyFill="1" applyBorder="1" applyAlignment="1"/>
    <xf numFmtId="0" fontId="7" fillId="4" borderId="41" xfId="0" applyFont="1" applyFill="1" applyBorder="1" applyAlignment="1"/>
    <xf numFmtId="0" fontId="7" fillId="4" borderId="35" xfId="0" applyFont="1" applyFill="1" applyBorder="1" applyAlignment="1"/>
    <xf numFmtId="0" fontId="7" fillId="9" borderId="42" xfId="0" applyFont="1" applyFill="1" applyBorder="1" applyAlignment="1"/>
    <xf numFmtId="0" fontId="7" fillId="9" borderId="43" xfId="0" applyFont="1" applyFill="1" applyBorder="1" applyAlignment="1"/>
    <xf numFmtId="0" fontId="7" fillId="9" borderId="44" xfId="0" applyFont="1" applyFill="1" applyBorder="1" applyAlignment="1"/>
    <xf numFmtId="0" fontId="9" fillId="5" borderId="45"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36" xfId="0" applyFont="1" applyFill="1" applyBorder="1" applyAlignment="1">
      <alignment horizontal="center" vertical="center"/>
    </xf>
    <xf numFmtId="0" fontId="4" fillId="8" borderId="37" xfId="0" applyNumberFormat="1" applyFont="1" applyFill="1" applyBorder="1" applyAlignment="1">
      <alignment horizontal="center" vertical="center"/>
    </xf>
    <xf numFmtId="0" fontId="7" fillId="9" borderId="40" xfId="0" applyFont="1" applyFill="1" applyBorder="1" applyAlignment="1"/>
    <xf numFmtId="0" fontId="7" fillId="9" borderId="41" xfId="0" applyFont="1" applyFill="1" applyBorder="1" applyAlignment="1"/>
    <xf numFmtId="0" fontId="7" fillId="9" borderId="35" xfId="0" applyFont="1" applyFill="1" applyBorder="1" applyAlignment="1"/>
    <xf numFmtId="0" fontId="4" fillId="8" borderId="40" xfId="0" applyFont="1" applyFill="1" applyBorder="1" applyAlignment="1"/>
    <xf numFmtId="0" fontId="4" fillId="8" borderId="41" xfId="0" applyFont="1" applyFill="1" applyBorder="1"/>
    <xf numFmtId="2" fontId="7" fillId="8" borderId="35" xfId="0" applyNumberFormat="1" applyFont="1" applyFill="1" applyBorder="1" applyAlignment="1">
      <alignment horizontal="center" vertical="center"/>
    </xf>
    <xf numFmtId="0" fontId="7" fillId="5" borderId="39" xfId="0" applyFont="1" applyFill="1" applyBorder="1" applyAlignment="1" applyProtection="1">
      <alignment vertical="center"/>
    </xf>
    <xf numFmtId="0" fontId="7" fillId="6" borderId="39" xfId="0" applyFont="1" applyFill="1" applyBorder="1" applyAlignment="1" applyProtection="1">
      <alignment vertical="top"/>
    </xf>
    <xf numFmtId="0" fontId="4" fillId="8" borderId="39" xfId="0" applyFont="1" applyFill="1" applyBorder="1" applyAlignment="1" applyProtection="1">
      <alignment vertical="top"/>
    </xf>
    <xf numFmtId="0" fontId="7" fillId="6" borderId="40" xfId="0" applyFont="1" applyFill="1" applyBorder="1" applyAlignment="1" applyProtection="1">
      <alignment vertical="top"/>
    </xf>
    <xf numFmtId="0" fontId="7" fillId="6" borderId="41" xfId="0" applyFont="1" applyFill="1" applyBorder="1" applyAlignment="1" applyProtection="1">
      <alignment vertical="top"/>
    </xf>
    <xf numFmtId="0" fontId="7" fillId="6" borderId="47" xfId="0" applyFont="1" applyFill="1" applyBorder="1" applyAlignment="1" applyProtection="1">
      <alignment vertical="top"/>
    </xf>
    <xf numFmtId="0" fontId="4" fillId="8" borderId="48" xfId="0" applyFont="1" applyFill="1" applyBorder="1" applyAlignment="1" applyProtection="1">
      <alignment horizontal="left" vertical="top"/>
    </xf>
    <xf numFmtId="0" fontId="4" fillId="8" borderId="41" xfId="0" applyFont="1" applyFill="1" applyBorder="1" applyAlignment="1" applyProtection="1">
      <alignment horizontal="left" vertical="top"/>
    </xf>
    <xf numFmtId="0" fontId="4" fillId="8" borderId="35" xfId="0" applyFont="1" applyFill="1" applyBorder="1" applyAlignment="1" applyProtection="1">
      <alignment horizontal="left" vertical="top"/>
    </xf>
    <xf numFmtId="0" fontId="16" fillId="6" borderId="40" xfId="0" applyFont="1" applyFill="1" applyBorder="1" applyAlignment="1" applyProtection="1">
      <alignment vertical="top"/>
    </xf>
    <xf numFmtId="0" fontId="7" fillId="6" borderId="35" xfId="0" applyFont="1" applyFill="1" applyBorder="1" applyAlignment="1" applyProtection="1">
      <alignment vertical="top"/>
    </xf>
    <xf numFmtId="0" fontId="7" fillId="4" borderId="35" xfId="0" applyFont="1" applyFill="1" applyBorder="1" applyAlignment="1" applyProtection="1">
      <protection locked="0"/>
    </xf>
    <xf numFmtId="0" fontId="7" fillId="5" borderId="36" xfId="0" applyFont="1" applyFill="1" applyBorder="1" applyAlignment="1" applyProtection="1">
      <alignment vertical="top" wrapText="1"/>
    </xf>
    <xf numFmtId="0" fontId="7" fillId="5" borderId="35" xfId="0" applyFont="1" applyFill="1" applyBorder="1" applyAlignment="1" applyProtection="1">
      <alignment vertical="top" wrapText="1"/>
      <protection locked="0"/>
    </xf>
    <xf numFmtId="0" fontId="4" fillId="0" borderId="36" xfId="0" applyFont="1" applyFill="1" applyBorder="1" applyAlignment="1" applyProtection="1">
      <alignmen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6" fillId="0" borderId="40" xfId="0" applyFont="1" applyBorder="1" applyAlignment="1" applyProtection="1">
      <alignment vertical="top" wrapText="1"/>
      <protection locked="0"/>
    </xf>
    <xf numFmtId="0" fontId="6" fillId="3" borderId="39" xfId="0" applyFont="1" applyFill="1" applyBorder="1" applyAlignment="1" applyProtection="1">
      <alignment vertical="center"/>
    </xf>
    <xf numFmtId="0" fontId="7" fillId="7" borderId="40" xfId="11" applyFont="1" applyFill="1" applyBorder="1" applyAlignment="1" applyProtection="1">
      <alignment horizontal="left" vertical="top" wrapText="1"/>
    </xf>
    <xf numFmtId="0" fontId="4" fillId="0" borderId="36" xfId="2" applyFont="1" applyFill="1" applyBorder="1" applyAlignment="1" applyProtection="1">
      <alignment vertical="top" wrapText="1"/>
      <protection locked="0"/>
    </xf>
    <xf numFmtId="0" fontId="4" fillId="0" borderId="37" xfId="0" applyFont="1" applyFill="1" applyBorder="1" applyAlignment="1" applyProtection="1">
      <alignment horizontal="left" vertical="top" wrapText="1"/>
      <protection locked="0"/>
    </xf>
    <xf numFmtId="0" fontId="4" fillId="0" borderId="37" xfId="2" applyFont="1" applyFill="1" applyBorder="1" applyAlignment="1" applyProtection="1">
      <alignment horizontal="left" vertical="top" wrapText="1"/>
      <protection locked="0"/>
    </xf>
    <xf numFmtId="10" fontId="4" fillId="0" borderId="38" xfId="13" applyNumberFormat="1" applyFont="1" applyFill="1" applyBorder="1" applyAlignment="1">
      <alignment horizontal="left" vertical="top" wrapText="1"/>
    </xf>
    <xf numFmtId="0" fontId="6" fillId="0" borderId="40" xfId="2" applyFont="1" applyFill="1" applyBorder="1" applyAlignment="1" applyProtection="1">
      <alignment vertical="top" wrapText="1"/>
      <protection locked="0"/>
    </xf>
    <xf numFmtId="0" fontId="4" fillId="0" borderId="36" xfId="2" applyFont="1" applyFill="1" applyBorder="1" applyAlignment="1" applyProtection="1">
      <alignment horizontal="left" vertical="top" wrapText="1"/>
      <protection locked="0"/>
    </xf>
    <xf numFmtId="0" fontId="4" fillId="0" borderId="37" xfId="14" applyFont="1" applyFill="1" applyBorder="1" applyAlignment="1" applyProtection="1">
      <alignment horizontal="left" vertical="top" wrapText="1"/>
      <protection locked="0"/>
    </xf>
    <xf numFmtId="0" fontId="6" fillId="0" borderId="40" xfId="14" applyFont="1" applyFill="1" applyBorder="1" applyAlignment="1" applyProtection="1">
      <alignment horizontal="left" vertical="top" wrapText="1"/>
      <protection locked="0"/>
    </xf>
    <xf numFmtId="0" fontId="7" fillId="5" borderId="36" xfId="6" applyFont="1" applyFill="1" applyBorder="1" applyAlignment="1" applyProtection="1">
      <alignment vertical="top" wrapText="1"/>
    </xf>
    <xf numFmtId="0" fontId="7" fillId="4" borderId="42" xfId="0" applyFont="1" applyFill="1" applyBorder="1" applyAlignment="1"/>
    <xf numFmtId="0" fontId="7" fillId="4" borderId="43" xfId="0" applyFont="1" applyFill="1" applyBorder="1" applyAlignment="1"/>
    <xf numFmtId="0" fontId="7" fillId="4" borderId="44" xfId="0" applyFont="1" applyFill="1" applyBorder="1" applyAlignment="1"/>
    <xf numFmtId="0" fontId="7" fillId="5" borderId="36" xfId="16" applyFont="1" applyFill="1" applyBorder="1" applyAlignment="1">
      <alignment horizontal="left" vertical="center" wrapText="1"/>
    </xf>
    <xf numFmtId="166" fontId="25" fillId="0" borderId="36" xfId="16" applyNumberFormat="1" applyBorder="1" applyAlignment="1">
      <alignment horizontal="left" vertical="top"/>
    </xf>
    <xf numFmtId="14" fontId="25" fillId="0" borderId="36" xfId="16" applyNumberFormat="1" applyBorder="1" applyAlignment="1">
      <alignment horizontal="left" vertical="top"/>
    </xf>
    <xf numFmtId="0" fontId="27" fillId="19" borderId="16" xfId="0" applyFont="1" applyFill="1" applyBorder="1" applyAlignment="1" applyProtection="1">
      <alignment wrapText="1"/>
    </xf>
    <xf numFmtId="0" fontId="27" fillId="19" borderId="35" xfId="0" applyFont="1" applyFill="1" applyBorder="1" applyAlignment="1" applyProtection="1">
      <alignment wrapText="1"/>
    </xf>
    <xf numFmtId="0" fontId="28" fillId="0" borderId="0" xfId="0" applyFont="1" applyFill="1" applyBorder="1" applyAlignment="1" applyProtection="1"/>
    <xf numFmtId="14" fontId="28" fillId="0" borderId="0" xfId="0" applyNumberFormat="1" applyFont="1" applyFill="1" applyBorder="1" applyAlignment="1" applyProtection="1"/>
    <xf numFmtId="0" fontId="29" fillId="20" borderId="29" xfId="0" applyFont="1" applyFill="1" applyBorder="1" applyAlignment="1" applyProtection="1">
      <alignment wrapText="1"/>
    </xf>
    <xf numFmtId="0" fontId="29" fillId="20" borderId="23" xfId="0" applyFont="1" applyFill="1" applyBorder="1" applyAlignment="1" applyProtection="1">
      <alignment wrapText="1"/>
    </xf>
    <xf numFmtId="0" fontId="7" fillId="5" borderId="49" xfId="6" applyFont="1" applyFill="1" applyBorder="1" applyAlignment="1" applyProtection="1">
      <alignment vertical="top" wrapText="1"/>
      <protection locked="0"/>
    </xf>
    <xf numFmtId="0" fontId="7" fillId="7" borderId="49" xfId="6" applyFont="1" applyFill="1" applyBorder="1" applyAlignment="1" applyProtection="1">
      <alignment horizontal="left" vertical="top" wrapText="1"/>
    </xf>
    <xf numFmtId="0" fontId="7" fillId="7" borderId="49" xfId="12" applyFont="1" applyFill="1" applyBorder="1" applyAlignment="1">
      <alignment horizontal="left" vertical="top" wrapText="1"/>
    </xf>
    <xf numFmtId="0" fontId="4" fillId="0" borderId="49" xfId="6" applyFont="1" applyFill="1" applyBorder="1" applyAlignment="1" applyProtection="1">
      <alignment horizontal="left" vertical="top" wrapText="1"/>
    </xf>
    <xf numFmtId="0" fontId="4" fillId="0" borderId="49" xfId="2" applyBorder="1" applyAlignment="1">
      <alignment horizontal="left" vertical="top" wrapText="1"/>
    </xf>
    <xf numFmtId="10" fontId="4" fillId="0" borderId="49" xfId="2" applyNumberFormat="1" applyBorder="1" applyAlignment="1">
      <alignment horizontal="left" vertical="top" wrapText="1"/>
    </xf>
    <xf numFmtId="0" fontId="4" fillId="0" borderId="49" xfId="6" applyFont="1" applyBorder="1" applyAlignment="1">
      <alignment horizontal="left" vertical="top" wrapText="1"/>
    </xf>
    <xf numFmtId="0" fontId="6" fillId="17" borderId="49" xfId="16" applyFont="1" applyFill="1" applyBorder="1" applyAlignment="1">
      <alignment horizontal="left" vertical="top" wrapText="1"/>
    </xf>
    <xf numFmtId="0" fontId="8" fillId="8" borderId="33" xfId="0" applyFont="1" applyFill="1" applyBorder="1" applyAlignment="1">
      <alignment vertical="top" wrapText="1"/>
    </xf>
    <xf numFmtId="0" fontId="8" fillId="8" borderId="33" xfId="0" applyFont="1" applyFill="1" applyBorder="1" applyAlignment="1">
      <alignment horizontal="left" vertical="top" wrapText="1"/>
    </xf>
    <xf numFmtId="0" fontId="4" fillId="0" borderId="17"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22" xfId="0" applyFont="1" applyFill="1" applyBorder="1" applyAlignment="1" applyProtection="1">
      <alignment horizontal="left" vertical="top" wrapText="1"/>
    </xf>
    <xf numFmtId="0" fontId="4" fillId="0" borderId="19"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23" xfId="0" applyFont="1" applyFill="1" applyBorder="1" applyAlignment="1" applyProtection="1">
      <alignment horizontal="left" vertical="top" wrapText="1"/>
    </xf>
    <xf numFmtId="0" fontId="4" fillId="8" borderId="1" xfId="0" applyFont="1" applyFill="1" applyBorder="1" applyAlignment="1" applyProtection="1">
      <alignment horizontal="left" vertical="top" wrapText="1"/>
    </xf>
    <xf numFmtId="0" fontId="4" fillId="8" borderId="2" xfId="0" applyFont="1" applyFill="1" applyBorder="1" applyAlignment="1" applyProtection="1">
      <alignment horizontal="left" vertical="top"/>
    </xf>
    <xf numFmtId="0" fontId="4" fillId="8" borderId="39" xfId="0" applyFont="1" applyFill="1" applyBorder="1" applyAlignment="1" applyProtection="1">
      <alignment horizontal="left" vertical="top"/>
    </xf>
    <xf numFmtId="0" fontId="4" fillId="8" borderId="4"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4" fillId="8" borderId="14" xfId="0" applyFont="1" applyFill="1" applyBorder="1" applyAlignment="1" applyProtection="1">
      <alignment horizontal="left" vertical="top"/>
    </xf>
    <xf numFmtId="0" fontId="4" fillId="8" borderId="17" xfId="0" applyFont="1" applyFill="1" applyBorder="1" applyAlignment="1" applyProtection="1">
      <alignment horizontal="left" vertical="top" wrapText="1"/>
    </xf>
    <xf numFmtId="0" fontId="4" fillId="8" borderId="18" xfId="0" applyFont="1" applyFill="1" applyBorder="1" applyAlignment="1" applyProtection="1">
      <alignment horizontal="left" vertical="top" wrapText="1"/>
    </xf>
    <xf numFmtId="0" fontId="4" fillId="8" borderId="22"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5" xfId="0" applyFont="1" applyFill="1" applyBorder="1" applyAlignment="1" applyProtection="1">
      <alignment horizontal="left" vertical="top" wrapText="1"/>
    </xf>
    <xf numFmtId="0" fontId="7" fillId="6" borderId="17" xfId="0" applyFont="1" applyFill="1" applyBorder="1" applyAlignment="1" applyProtection="1">
      <alignment horizontal="left" vertical="top"/>
    </xf>
    <xf numFmtId="0" fontId="7" fillId="6" borderId="18" xfId="0" applyFont="1" applyFill="1" applyBorder="1" applyAlignment="1" applyProtection="1">
      <alignment horizontal="left" vertical="top"/>
    </xf>
    <xf numFmtId="0" fontId="7" fillId="6" borderId="22" xfId="0" applyFont="1" applyFill="1" applyBorder="1" applyAlignment="1" applyProtection="1">
      <alignment horizontal="left" vertical="top"/>
    </xf>
    <xf numFmtId="0" fontId="7" fillId="6" borderId="20" xfId="0" applyFont="1" applyFill="1" applyBorder="1" applyAlignment="1" applyProtection="1">
      <alignment horizontal="left" vertical="top"/>
    </xf>
    <xf numFmtId="0" fontId="7" fillId="6" borderId="21" xfId="0" applyFont="1" applyFill="1" applyBorder="1" applyAlignment="1" applyProtection="1">
      <alignment horizontal="left" vertical="top"/>
    </xf>
    <xf numFmtId="0" fontId="7" fillId="6" borderId="23" xfId="0" applyFont="1" applyFill="1" applyBorder="1" applyAlignment="1" applyProtection="1">
      <alignment horizontal="left" vertical="top"/>
    </xf>
    <xf numFmtId="0" fontId="4" fillId="8" borderId="20" xfId="0" applyFont="1" applyFill="1" applyBorder="1" applyAlignment="1" applyProtection="1">
      <alignment horizontal="left" vertical="top" wrapText="1"/>
    </xf>
    <xf numFmtId="0" fontId="4" fillId="8" borderId="21" xfId="0" applyFont="1" applyFill="1" applyBorder="1" applyAlignment="1" applyProtection="1">
      <alignment horizontal="left" vertical="top" wrapText="1"/>
    </xf>
    <xf numFmtId="0" fontId="4" fillId="8" borderId="23" xfId="0" applyFont="1" applyFill="1" applyBorder="1" applyAlignment="1" applyProtection="1">
      <alignment horizontal="left" vertical="top" wrapText="1"/>
    </xf>
  </cellXfs>
  <cellStyles count="18">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BF5E323C-92EB-4420-AD8F-637040A7BB78}"/>
    <cellStyle name="Normal 2 3 2" xfId="17" xr:uid="{8EA948D9-3095-49EB-B311-7A35F1035E10}"/>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6 3" xfId="16" xr:uid="{FF9C16CB-E89C-41C0-9F2B-160C5B67814C}"/>
    <cellStyle name="Normal 7" xfId="15" xr:uid="{DEB30B65-5172-4D29-B552-67D75AEDC966}"/>
    <cellStyle name="Normal_Sheet1" xfId="13" xr:uid="{00000000-0005-0000-0000-00000D000000}"/>
  </cellStyles>
  <dxfs count="252">
    <dxf>
      <font>
        <color auto="1"/>
      </font>
      <fill>
        <patternFill>
          <bgColor rgb="FFFFFF99"/>
        </patternFill>
      </fill>
    </dxf>
    <dxf>
      <font>
        <color auto="1"/>
      </font>
      <fill>
        <patternFill>
          <bgColor rgb="FFFF0000"/>
        </patternFill>
      </fill>
    </dxf>
    <dxf>
      <font>
        <color theme="0"/>
      </font>
      <fill>
        <patternFill>
          <bgColor rgb="FF008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zoomScale="80" zoomScaleNormal="80" workbookViewId="0">
      <selection activeCell="C26" sqref="C26"/>
    </sheetView>
  </sheetViews>
  <sheetFormatPr defaultColWidth="9.26953125" defaultRowHeight="12.75" customHeight="1" x14ac:dyDescent="0.35"/>
  <cols>
    <col min="1" max="1" width="9.26953125" style="72"/>
    <col min="2" max="2" width="10" style="72" customWidth="1"/>
    <col min="3" max="3" width="113" style="72" customWidth="1"/>
    <col min="4" max="16384" width="9.26953125" style="72"/>
  </cols>
  <sheetData>
    <row r="1" spans="1:3" ht="15.5" x14ac:dyDescent="0.35">
      <c r="A1" s="2" t="s">
        <v>0</v>
      </c>
      <c r="B1" s="3"/>
      <c r="C1" s="4"/>
    </row>
    <row r="2" spans="1:3" ht="15.5" x14ac:dyDescent="0.35">
      <c r="A2" s="5" t="s">
        <v>1</v>
      </c>
      <c r="B2" s="6"/>
      <c r="C2" s="7"/>
    </row>
    <row r="3" spans="1:3" ht="14.5" x14ac:dyDescent="0.35">
      <c r="A3" s="218"/>
      <c r="B3" s="8"/>
      <c r="C3" s="9"/>
    </row>
    <row r="4" spans="1:3" ht="14.5" x14ac:dyDescent="0.35">
      <c r="A4" s="218" t="s">
        <v>2</v>
      </c>
      <c r="B4" s="10"/>
      <c r="C4" s="11"/>
    </row>
    <row r="5" spans="1:3" ht="14.5" x14ac:dyDescent="0.35">
      <c r="A5" s="218" t="s">
        <v>3</v>
      </c>
      <c r="B5" s="10"/>
      <c r="C5" s="11"/>
    </row>
    <row r="6" spans="1:3" ht="14.5" x14ac:dyDescent="0.35">
      <c r="A6" s="218" t="s">
        <v>4</v>
      </c>
      <c r="B6" s="10"/>
      <c r="C6" s="11"/>
    </row>
    <row r="7" spans="1:3" ht="14.5" x14ac:dyDescent="0.35">
      <c r="A7" s="12"/>
      <c r="B7" s="13"/>
      <c r="C7" s="14"/>
    </row>
    <row r="8" spans="1:3" ht="18" customHeight="1" x14ac:dyDescent="0.35">
      <c r="A8" s="15" t="s">
        <v>5</v>
      </c>
      <c r="B8" s="16"/>
      <c r="C8" s="17"/>
    </row>
    <row r="9" spans="1:3" ht="12.75" customHeight="1" x14ac:dyDescent="0.35">
      <c r="A9" s="18" t="s">
        <v>6</v>
      </c>
      <c r="B9" s="19"/>
      <c r="C9" s="20"/>
    </row>
    <row r="10" spans="1:3" ht="14.5" x14ac:dyDescent="0.35">
      <c r="A10" s="18" t="s">
        <v>7</v>
      </c>
      <c r="B10" s="19"/>
      <c r="C10" s="20"/>
    </row>
    <row r="11" spans="1:3" ht="14.5" x14ac:dyDescent="0.35">
      <c r="A11" s="18" t="s">
        <v>8</v>
      </c>
      <c r="B11" s="19"/>
      <c r="C11" s="20"/>
    </row>
    <row r="12" spans="1:3" ht="14.5" x14ac:dyDescent="0.35">
      <c r="A12" s="18" t="s">
        <v>9</v>
      </c>
      <c r="B12" s="19"/>
      <c r="C12" s="20"/>
    </row>
    <row r="13" spans="1:3" ht="14.5" x14ac:dyDescent="0.35">
      <c r="A13" s="18" t="s">
        <v>10</v>
      </c>
      <c r="B13" s="19"/>
      <c r="C13" s="20"/>
    </row>
    <row r="14" spans="1:3" ht="4.5" customHeight="1" x14ac:dyDescent="0.35">
      <c r="A14" s="21"/>
      <c r="B14" s="22"/>
      <c r="C14" s="23"/>
    </row>
    <row r="15" spans="1:3" ht="14.5" x14ac:dyDescent="0.35">
      <c r="C15" s="119"/>
    </row>
    <row r="16" spans="1:3" ht="14.5" x14ac:dyDescent="0.35">
      <c r="A16" s="24" t="s">
        <v>11</v>
      </c>
      <c r="B16" s="25"/>
      <c r="C16" s="26"/>
    </row>
    <row r="17" spans="1:3" ht="14.5" x14ac:dyDescent="0.35">
      <c r="A17" s="27" t="s">
        <v>12</v>
      </c>
      <c r="B17" s="28"/>
      <c r="C17" s="227"/>
    </row>
    <row r="18" spans="1:3" ht="14.5" x14ac:dyDescent="0.35">
      <c r="A18" s="27" t="s">
        <v>13</v>
      </c>
      <c r="B18" s="28"/>
      <c r="C18" s="227"/>
    </row>
    <row r="19" spans="1:3" ht="14.5" x14ac:dyDescent="0.35">
      <c r="A19" s="27" t="s">
        <v>14</v>
      </c>
      <c r="B19" s="28"/>
      <c r="C19" s="227"/>
    </row>
    <row r="20" spans="1:3" ht="14.5" x14ac:dyDescent="0.35">
      <c r="A20" s="120" t="s">
        <v>15</v>
      </c>
      <c r="B20" s="144"/>
      <c r="C20" s="228"/>
    </row>
    <row r="21" spans="1:3" ht="14.5" x14ac:dyDescent="0.35">
      <c r="A21" s="27" t="s">
        <v>16</v>
      </c>
      <c r="B21" s="28"/>
      <c r="C21" s="229"/>
    </row>
    <row r="22" spans="1:3" ht="14.5" x14ac:dyDescent="0.35">
      <c r="A22" s="27" t="s">
        <v>17</v>
      </c>
      <c r="B22" s="28"/>
      <c r="C22" s="227"/>
    </row>
    <row r="23" spans="1:3" ht="14.5" x14ac:dyDescent="0.35">
      <c r="A23" s="27" t="s">
        <v>18</v>
      </c>
      <c r="B23" s="28"/>
      <c r="C23" s="227"/>
    </row>
    <row r="24" spans="1:3" ht="14.5" x14ac:dyDescent="0.35">
      <c r="A24" s="27" t="s">
        <v>19</v>
      </c>
      <c r="B24" s="28"/>
      <c r="C24" s="227"/>
    </row>
    <row r="25" spans="1:3" ht="14.5" x14ac:dyDescent="0.35">
      <c r="A25" s="27" t="s">
        <v>20</v>
      </c>
      <c r="B25" s="28"/>
      <c r="C25" s="227"/>
    </row>
    <row r="26" spans="1:3" ht="14.5" x14ac:dyDescent="0.35">
      <c r="A26" s="145" t="s">
        <v>21</v>
      </c>
      <c r="B26" s="144"/>
      <c r="C26" s="227"/>
    </row>
    <row r="27" spans="1:3" ht="14.5" x14ac:dyDescent="0.35">
      <c r="A27" s="145" t="s">
        <v>22</v>
      </c>
      <c r="B27" s="144"/>
      <c r="C27" s="227"/>
    </row>
    <row r="28" spans="1:3" ht="14.5" x14ac:dyDescent="0.35">
      <c r="C28" s="119"/>
    </row>
    <row r="29" spans="1:3" ht="14.5" x14ac:dyDescent="0.35">
      <c r="A29" s="24" t="s">
        <v>23</v>
      </c>
      <c r="B29" s="25"/>
      <c r="C29" s="26"/>
    </row>
    <row r="30" spans="1:3" ht="14.5" x14ac:dyDescent="0.35">
      <c r="A30" s="29"/>
      <c r="B30" s="30"/>
      <c r="C30" s="31"/>
    </row>
    <row r="31" spans="1:3" ht="14.5" x14ac:dyDescent="0.35">
      <c r="A31" s="120" t="s">
        <v>24</v>
      </c>
      <c r="B31" s="121"/>
      <c r="C31" s="224"/>
    </row>
    <row r="32" spans="1:3" ht="14.5" x14ac:dyDescent="0.35">
      <c r="A32" s="120" t="s">
        <v>25</v>
      </c>
      <c r="B32" s="121"/>
      <c r="C32" s="224"/>
    </row>
    <row r="33" spans="1:3" ht="12.75" customHeight="1" x14ac:dyDescent="0.35">
      <c r="A33" s="120" t="s">
        <v>26</v>
      </c>
      <c r="B33" s="121"/>
      <c r="C33" s="224"/>
    </row>
    <row r="34" spans="1:3" ht="12.75" customHeight="1" x14ac:dyDescent="0.35">
      <c r="A34" s="120" t="s">
        <v>27</v>
      </c>
      <c r="B34" s="122"/>
      <c r="C34" s="225"/>
    </row>
    <row r="35" spans="1:3" ht="14.5" x14ac:dyDescent="0.35">
      <c r="A35" s="120" t="s">
        <v>28</v>
      </c>
      <c r="B35" s="121"/>
      <c r="C35" s="224"/>
    </row>
    <row r="36" spans="1:3" ht="14.5" x14ac:dyDescent="0.35">
      <c r="A36" s="29"/>
      <c r="B36" s="30"/>
      <c r="C36" s="31"/>
    </row>
    <row r="37" spans="1:3" ht="14.5" x14ac:dyDescent="0.35">
      <c r="A37" s="120" t="s">
        <v>24</v>
      </c>
      <c r="B37" s="121"/>
      <c r="C37" s="224"/>
    </row>
    <row r="38" spans="1:3" ht="14.5" x14ac:dyDescent="0.35">
      <c r="A38" s="120" t="s">
        <v>25</v>
      </c>
      <c r="B38" s="121"/>
      <c r="C38" s="224"/>
    </row>
    <row r="39" spans="1:3" ht="14.5" x14ac:dyDescent="0.35">
      <c r="A39" s="120" t="s">
        <v>26</v>
      </c>
      <c r="B39" s="121"/>
      <c r="C39" s="224"/>
    </row>
    <row r="40" spans="1:3" ht="14.5" x14ac:dyDescent="0.35">
      <c r="A40" s="120" t="s">
        <v>27</v>
      </c>
      <c r="B40" s="122"/>
      <c r="C40" s="225"/>
    </row>
    <row r="41" spans="1:3" ht="14.5" x14ac:dyDescent="0.35">
      <c r="A41" s="120" t="s">
        <v>28</v>
      </c>
      <c r="B41" s="121"/>
      <c r="C41" s="224"/>
    </row>
    <row r="42" spans="1:3" ht="14.5" x14ac:dyDescent="0.35"/>
    <row r="43" spans="1:3" ht="14.5" x14ac:dyDescent="0.35">
      <c r="A43" s="123" t="s">
        <v>29</v>
      </c>
    </row>
    <row r="44" spans="1:3" ht="14.5" x14ac:dyDescent="0.35">
      <c r="A44" s="123" t="s">
        <v>30</v>
      </c>
    </row>
    <row r="45" spans="1:3" ht="14.5" x14ac:dyDescent="0.35">
      <c r="A45" s="123" t="s">
        <v>31</v>
      </c>
    </row>
    <row r="46" spans="1:3" ht="14.5" x14ac:dyDescent="0.35"/>
    <row r="47" spans="1:3" ht="12.75" hidden="1" customHeight="1" x14ac:dyDescent="0.35">
      <c r="A47" s="146" t="s">
        <v>32</v>
      </c>
    </row>
    <row r="48" spans="1:3" ht="12.75" hidden="1" customHeight="1" x14ac:dyDescent="0.35">
      <c r="A48" s="146" t="s">
        <v>33</v>
      </c>
    </row>
    <row r="49" spans="1:1" ht="12.75" hidden="1" customHeight="1" x14ac:dyDescent="0.35">
      <c r="A49" s="146" t="s">
        <v>34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0450-1AD4-4E1F-BC12-5ECB29420B12}">
  <sheetPr>
    <pageSetUpPr fitToPage="1"/>
  </sheetPr>
  <dimension ref="A1:D16"/>
  <sheetViews>
    <sheetView showGridLines="0" zoomScale="80" zoomScaleNormal="80" workbookViewId="0">
      <pane ySplit="1" topLeftCell="A2" activePane="bottomLeft" state="frozen"/>
      <selection pane="bottomLeft" activeCell="J23" sqref="J23"/>
    </sheetView>
  </sheetViews>
  <sheetFormatPr defaultColWidth="8.7265625" defaultRowHeight="12.5" x14ac:dyDescent="0.25"/>
  <cols>
    <col min="1" max="1" width="8.81640625" style="279" customWidth="1"/>
    <col min="2" max="2" width="18.54296875" style="279" customWidth="1"/>
    <col min="3" max="3" width="103.453125" style="279" customWidth="1"/>
    <col min="4" max="4" width="22.453125" style="279" customWidth="1"/>
    <col min="5" max="16384" width="8.7265625" style="279"/>
  </cols>
  <sheetData>
    <row r="1" spans="1:4" ht="13" x14ac:dyDescent="0.3">
      <c r="A1" s="277" t="s">
        <v>5006</v>
      </c>
      <c r="B1" s="278"/>
      <c r="C1" s="278"/>
      <c r="D1" s="278"/>
    </row>
    <row r="2" spans="1:4" ht="12.65" customHeight="1" x14ac:dyDescent="0.25">
      <c r="A2" s="401" t="s">
        <v>5007</v>
      </c>
      <c r="B2" s="401" t="s">
        <v>5045</v>
      </c>
      <c r="C2" s="401" t="s">
        <v>5009</v>
      </c>
      <c r="D2" s="401" t="s">
        <v>5046</v>
      </c>
    </row>
    <row r="3" spans="1:4" ht="54.65" customHeight="1" x14ac:dyDescent="0.25">
      <c r="A3" s="402">
        <v>1.2</v>
      </c>
      <c r="B3" s="280" t="s">
        <v>163</v>
      </c>
      <c r="C3" s="417" t="s">
        <v>5047</v>
      </c>
      <c r="D3" s="403">
        <v>44834</v>
      </c>
    </row>
    <row r="4" spans="1:4" x14ac:dyDescent="0.25">
      <c r="A4" s="402">
        <v>2</v>
      </c>
      <c r="B4" s="280" t="s">
        <v>48</v>
      </c>
      <c r="C4" s="417" t="s">
        <v>5048</v>
      </c>
      <c r="D4" s="403">
        <v>45199</v>
      </c>
    </row>
    <row r="5" spans="1:4" x14ac:dyDescent="0.25">
      <c r="A5" s="402"/>
      <c r="B5" s="280"/>
      <c r="C5" s="417"/>
      <c r="D5" s="403"/>
    </row>
    <row r="6" spans="1:4" x14ac:dyDescent="0.25">
      <c r="A6" s="402"/>
      <c r="B6" s="280"/>
      <c r="C6" s="417"/>
      <c r="D6" s="403"/>
    </row>
    <row r="7" spans="1:4" x14ac:dyDescent="0.25">
      <c r="A7" s="402"/>
      <c r="B7" s="280"/>
      <c r="C7" s="417"/>
      <c r="D7" s="403"/>
    </row>
    <row r="8" spans="1:4" x14ac:dyDescent="0.25">
      <c r="A8" s="402"/>
      <c r="B8" s="280"/>
      <c r="C8" s="417"/>
      <c r="D8" s="403"/>
    </row>
    <row r="9" spans="1:4" x14ac:dyDescent="0.25">
      <c r="A9" s="402"/>
      <c r="B9" s="280"/>
      <c r="C9" s="417"/>
      <c r="D9" s="403"/>
    </row>
    <row r="10" spans="1:4" x14ac:dyDescent="0.25">
      <c r="A10" s="402"/>
      <c r="B10" s="280"/>
      <c r="C10" s="417"/>
      <c r="D10" s="403"/>
    </row>
    <row r="11" spans="1:4" x14ac:dyDescent="0.25">
      <c r="A11" s="402"/>
      <c r="B11" s="280"/>
      <c r="C11" s="417"/>
      <c r="D11" s="403"/>
    </row>
    <row r="12" spans="1:4" x14ac:dyDescent="0.25">
      <c r="A12" s="402"/>
      <c r="B12" s="280"/>
      <c r="C12" s="417"/>
      <c r="D12" s="403"/>
    </row>
    <row r="13" spans="1:4" x14ac:dyDescent="0.25">
      <c r="A13" s="402"/>
      <c r="B13" s="280"/>
      <c r="C13" s="417"/>
      <c r="D13" s="403"/>
    </row>
    <row r="14" spans="1:4" x14ac:dyDescent="0.25">
      <c r="A14" s="402"/>
      <c r="B14" s="280"/>
      <c r="C14" s="417"/>
      <c r="D14" s="403"/>
    </row>
    <row r="15" spans="1:4" x14ac:dyDescent="0.25">
      <c r="A15" s="402"/>
      <c r="B15" s="280"/>
      <c r="C15" s="417"/>
      <c r="D15" s="403"/>
    </row>
    <row r="16" spans="1:4" x14ac:dyDescent="0.25">
      <c r="A16" s="402"/>
      <c r="B16" s="280"/>
      <c r="C16" s="417"/>
      <c r="D16" s="403"/>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48"/>
  <sheetViews>
    <sheetView workbookViewId="0">
      <selection sqref="A1:D548"/>
    </sheetView>
  </sheetViews>
  <sheetFormatPr defaultRowHeight="14.5" x14ac:dyDescent="0.35"/>
  <cols>
    <col min="1" max="1" width="9.453125" style="32" customWidth="1"/>
    <col min="2" max="2" width="71.453125" style="32" customWidth="1"/>
    <col min="3" max="3" width="9.1796875" style="32"/>
    <col min="4" max="4" width="10" style="32" customWidth="1"/>
  </cols>
  <sheetData>
    <row r="1" spans="1:4" ht="29" x14ac:dyDescent="0.35">
      <c r="A1" s="404" t="s">
        <v>5049</v>
      </c>
      <c r="B1" s="405" t="s">
        <v>121</v>
      </c>
      <c r="C1" s="405" t="s">
        <v>61</v>
      </c>
      <c r="D1" s="407">
        <v>45199</v>
      </c>
    </row>
    <row r="2" spans="1:4" ht="15.5" x14ac:dyDescent="0.35">
      <c r="A2" s="408" t="s">
        <v>5050</v>
      </c>
      <c r="B2" s="409" t="s">
        <v>5051</v>
      </c>
      <c r="C2" s="409">
        <v>6</v>
      </c>
      <c r="D2" s="406"/>
    </row>
    <row r="3" spans="1:4" ht="15.5" x14ac:dyDescent="0.35">
      <c r="A3" s="408" t="s">
        <v>1818</v>
      </c>
      <c r="B3" s="409" t="s">
        <v>5052</v>
      </c>
      <c r="C3" s="409">
        <v>4</v>
      </c>
      <c r="D3" s="406"/>
    </row>
    <row r="4" spans="1:4" ht="15.5" x14ac:dyDescent="0.35">
      <c r="A4" s="408" t="s">
        <v>5053</v>
      </c>
      <c r="B4" s="409" t="s">
        <v>5054</v>
      </c>
      <c r="C4" s="409">
        <v>1</v>
      </c>
      <c r="D4" s="406"/>
    </row>
    <row r="5" spans="1:4" ht="15.5" x14ac:dyDescent="0.35">
      <c r="A5" s="408" t="s">
        <v>5055</v>
      </c>
      <c r="B5" s="409" t="s">
        <v>5056</v>
      </c>
      <c r="C5" s="409">
        <v>2</v>
      </c>
      <c r="D5" s="406"/>
    </row>
    <row r="6" spans="1:4" ht="15.5" x14ac:dyDescent="0.35">
      <c r="A6" s="408" t="s">
        <v>5057</v>
      </c>
      <c r="B6" s="409" t="s">
        <v>5058</v>
      </c>
      <c r="C6" s="409">
        <v>2</v>
      </c>
      <c r="D6" s="406"/>
    </row>
    <row r="7" spans="1:4" ht="15.5" x14ac:dyDescent="0.35">
      <c r="A7" s="408" t="s">
        <v>5059</v>
      </c>
      <c r="B7" s="409" t="s">
        <v>5060</v>
      </c>
      <c r="C7" s="409">
        <v>4</v>
      </c>
      <c r="D7" s="406"/>
    </row>
    <row r="8" spans="1:4" ht="15.5" x14ac:dyDescent="0.35">
      <c r="A8" s="408" t="s">
        <v>161</v>
      </c>
      <c r="B8" s="409" t="s">
        <v>5061</v>
      </c>
      <c r="C8" s="409">
        <v>2</v>
      </c>
      <c r="D8" s="406"/>
    </row>
    <row r="9" spans="1:4" ht="15.5" x14ac:dyDescent="0.35">
      <c r="A9" s="408" t="s">
        <v>3505</v>
      </c>
      <c r="B9" s="409" t="s">
        <v>5062</v>
      </c>
      <c r="C9" s="409">
        <v>5</v>
      </c>
      <c r="D9" s="406"/>
    </row>
    <row r="10" spans="1:4" ht="15.5" x14ac:dyDescent="0.35">
      <c r="A10" s="408" t="s">
        <v>5063</v>
      </c>
      <c r="B10" s="409" t="s">
        <v>5064</v>
      </c>
      <c r="C10" s="409">
        <v>5</v>
      </c>
      <c r="D10" s="406"/>
    </row>
    <row r="11" spans="1:4" ht="15.5" x14ac:dyDescent="0.35">
      <c r="A11" s="408" t="s">
        <v>1894</v>
      </c>
      <c r="B11" s="409" t="s">
        <v>5065</v>
      </c>
      <c r="C11" s="409">
        <v>5</v>
      </c>
      <c r="D11" s="406"/>
    </row>
    <row r="12" spans="1:4" ht="15.5" x14ac:dyDescent="0.35">
      <c r="A12" s="408" t="s">
        <v>5066</v>
      </c>
      <c r="B12" s="409" t="s">
        <v>5067</v>
      </c>
      <c r="C12" s="409">
        <v>2</v>
      </c>
      <c r="D12" s="406"/>
    </row>
    <row r="13" spans="1:4" ht="15.5" x14ac:dyDescent="0.35">
      <c r="A13" s="408" t="s">
        <v>2354</v>
      </c>
      <c r="B13" s="409" t="s">
        <v>5068</v>
      </c>
      <c r="C13" s="409">
        <v>5</v>
      </c>
      <c r="D13" s="406"/>
    </row>
    <row r="14" spans="1:4" ht="15.5" x14ac:dyDescent="0.35">
      <c r="A14" s="408" t="s">
        <v>195</v>
      </c>
      <c r="B14" s="409" t="s">
        <v>5069</v>
      </c>
      <c r="C14" s="409">
        <v>4</v>
      </c>
      <c r="D14" s="406"/>
    </row>
    <row r="15" spans="1:4" ht="15.5" x14ac:dyDescent="0.35">
      <c r="A15" s="408" t="s">
        <v>522</v>
      </c>
      <c r="B15" s="409" t="s">
        <v>5070</v>
      </c>
      <c r="C15" s="409">
        <v>4</v>
      </c>
      <c r="D15" s="406"/>
    </row>
    <row r="16" spans="1:4" ht="15.5" x14ac:dyDescent="0.35">
      <c r="A16" s="408" t="s">
        <v>623</v>
      </c>
      <c r="B16" s="409" t="s">
        <v>5071</v>
      </c>
      <c r="C16" s="409">
        <v>1</v>
      </c>
      <c r="D16" s="406"/>
    </row>
    <row r="17" spans="1:4" ht="15.5" x14ac:dyDescent="0.35">
      <c r="A17" s="408" t="s">
        <v>1608</v>
      </c>
      <c r="B17" s="409" t="s">
        <v>5072</v>
      </c>
      <c r="C17" s="409">
        <v>5</v>
      </c>
      <c r="D17" s="406"/>
    </row>
    <row r="18" spans="1:4" ht="15.5" x14ac:dyDescent="0.35">
      <c r="A18" s="408" t="s">
        <v>5073</v>
      </c>
      <c r="B18" s="409" t="s">
        <v>5074</v>
      </c>
      <c r="C18" s="409">
        <v>8</v>
      </c>
      <c r="D18" s="406"/>
    </row>
    <row r="19" spans="1:4" ht="15.5" x14ac:dyDescent="0.35">
      <c r="A19" s="408" t="s">
        <v>5075</v>
      </c>
      <c r="B19" s="409" t="s">
        <v>5076</v>
      </c>
      <c r="C19" s="409">
        <v>1</v>
      </c>
      <c r="D19" s="406"/>
    </row>
    <row r="20" spans="1:4" ht="15.5" x14ac:dyDescent="0.35">
      <c r="A20" s="408" t="s">
        <v>5077</v>
      </c>
      <c r="B20" s="409" t="s">
        <v>5078</v>
      </c>
      <c r="C20" s="409">
        <v>8</v>
      </c>
      <c r="D20" s="406"/>
    </row>
    <row r="21" spans="1:4" ht="15.5" x14ac:dyDescent="0.35">
      <c r="A21" s="408" t="s">
        <v>5079</v>
      </c>
      <c r="B21" s="409" t="s">
        <v>5080</v>
      </c>
      <c r="C21" s="409">
        <v>6</v>
      </c>
      <c r="D21" s="406"/>
    </row>
    <row r="22" spans="1:4" ht="15.5" x14ac:dyDescent="0.35">
      <c r="A22" s="408" t="s">
        <v>5081</v>
      </c>
      <c r="B22" s="409" t="s">
        <v>5082</v>
      </c>
      <c r="C22" s="409">
        <v>7</v>
      </c>
      <c r="D22" s="406"/>
    </row>
    <row r="23" spans="1:4" ht="15.5" x14ac:dyDescent="0.35">
      <c r="A23" s="408" t="s">
        <v>5083</v>
      </c>
      <c r="B23" s="409" t="s">
        <v>5084</v>
      </c>
      <c r="C23" s="409">
        <v>7</v>
      </c>
      <c r="D23" s="406"/>
    </row>
    <row r="24" spans="1:4" ht="15.5" x14ac:dyDescent="0.35">
      <c r="A24" s="408" t="s">
        <v>1643</v>
      </c>
      <c r="B24" s="409" t="s">
        <v>5085</v>
      </c>
      <c r="C24" s="409">
        <v>7</v>
      </c>
      <c r="D24" s="406"/>
    </row>
    <row r="25" spans="1:4" ht="15.5" x14ac:dyDescent="0.35">
      <c r="A25" s="408" t="s">
        <v>5086</v>
      </c>
      <c r="B25" s="409" t="s">
        <v>5087</v>
      </c>
      <c r="C25" s="409">
        <v>5</v>
      </c>
      <c r="D25" s="406"/>
    </row>
    <row r="26" spans="1:4" ht="15.5" x14ac:dyDescent="0.35">
      <c r="A26" s="408" t="s">
        <v>5088</v>
      </c>
      <c r="B26" s="409" t="s">
        <v>5089</v>
      </c>
      <c r="C26" s="409">
        <v>5</v>
      </c>
      <c r="D26" s="406"/>
    </row>
    <row r="27" spans="1:4" ht="15.5" x14ac:dyDescent="0.35">
      <c r="A27" s="408" t="s">
        <v>5090</v>
      </c>
      <c r="B27" s="409" t="s">
        <v>5091</v>
      </c>
      <c r="C27" s="409">
        <v>5</v>
      </c>
      <c r="D27" s="406"/>
    </row>
    <row r="28" spans="1:4" ht="15.5" x14ac:dyDescent="0.35">
      <c r="A28" s="408" t="s">
        <v>5092</v>
      </c>
      <c r="B28" s="409" t="s">
        <v>5093</v>
      </c>
      <c r="C28" s="409">
        <v>6</v>
      </c>
      <c r="D28" s="406"/>
    </row>
    <row r="29" spans="1:4" ht="15.5" x14ac:dyDescent="0.35">
      <c r="A29" s="408" t="s">
        <v>5094</v>
      </c>
      <c r="B29" s="409" t="s">
        <v>5095</v>
      </c>
      <c r="C29" s="409">
        <v>6</v>
      </c>
      <c r="D29" s="406"/>
    </row>
    <row r="30" spans="1:4" ht="15.5" x14ac:dyDescent="0.35">
      <c r="A30" s="408" t="s">
        <v>5096</v>
      </c>
      <c r="B30" s="409" t="s">
        <v>5097</v>
      </c>
      <c r="C30" s="409">
        <v>4</v>
      </c>
      <c r="D30" s="406"/>
    </row>
    <row r="31" spans="1:4" ht="15.5" x14ac:dyDescent="0.35">
      <c r="A31" s="408" t="s">
        <v>2043</v>
      </c>
      <c r="B31" s="409" t="s">
        <v>5098</v>
      </c>
      <c r="C31" s="409">
        <v>7</v>
      </c>
      <c r="D31" s="406"/>
    </row>
    <row r="32" spans="1:4" ht="15.5" x14ac:dyDescent="0.35">
      <c r="A32" s="408" t="s">
        <v>5099</v>
      </c>
      <c r="B32" s="409" t="s">
        <v>5100</v>
      </c>
      <c r="C32" s="409">
        <v>5</v>
      </c>
      <c r="D32" s="406"/>
    </row>
    <row r="33" spans="1:4" ht="15.5" x14ac:dyDescent="0.35">
      <c r="A33" s="408" t="s">
        <v>5101</v>
      </c>
      <c r="B33" s="409" t="s">
        <v>5102</v>
      </c>
      <c r="C33" s="409">
        <v>5</v>
      </c>
      <c r="D33" s="406"/>
    </row>
    <row r="34" spans="1:4" ht="15.5" x14ac:dyDescent="0.35">
      <c r="A34" s="408" t="s">
        <v>5103</v>
      </c>
      <c r="B34" s="409" t="s">
        <v>5104</v>
      </c>
      <c r="C34" s="409">
        <v>8</v>
      </c>
      <c r="D34" s="406"/>
    </row>
    <row r="35" spans="1:4" ht="15.5" x14ac:dyDescent="0.35">
      <c r="A35" s="408" t="s">
        <v>5105</v>
      </c>
      <c r="B35" s="409" t="s">
        <v>5106</v>
      </c>
      <c r="C35" s="409">
        <v>1</v>
      </c>
      <c r="D35" s="406"/>
    </row>
    <row r="36" spans="1:4" ht="15.5" x14ac:dyDescent="0.35">
      <c r="A36" s="408" t="s">
        <v>5107</v>
      </c>
      <c r="B36" s="409" t="s">
        <v>5108</v>
      </c>
      <c r="C36" s="409">
        <v>5</v>
      </c>
      <c r="D36" s="406"/>
    </row>
    <row r="37" spans="1:4" ht="15.5" x14ac:dyDescent="0.35">
      <c r="A37" s="408" t="s">
        <v>5109</v>
      </c>
      <c r="B37" s="409" t="s">
        <v>5110</v>
      </c>
      <c r="C37" s="409">
        <v>8</v>
      </c>
      <c r="D37" s="406"/>
    </row>
    <row r="38" spans="1:4" ht="15.5" x14ac:dyDescent="0.35">
      <c r="A38" s="408" t="s">
        <v>5111</v>
      </c>
      <c r="B38" s="409" t="s">
        <v>5112</v>
      </c>
      <c r="C38" s="409">
        <v>5</v>
      </c>
      <c r="D38" s="406"/>
    </row>
    <row r="39" spans="1:4" ht="15.5" x14ac:dyDescent="0.35">
      <c r="A39" s="408" t="s">
        <v>5113</v>
      </c>
      <c r="B39" s="409" t="s">
        <v>5114</v>
      </c>
      <c r="C39" s="409">
        <v>5</v>
      </c>
      <c r="D39" s="406"/>
    </row>
    <row r="40" spans="1:4" ht="15.5" x14ac:dyDescent="0.35">
      <c r="A40" s="408" t="s">
        <v>3456</v>
      </c>
      <c r="B40" s="409" t="s">
        <v>5115</v>
      </c>
      <c r="C40" s="409">
        <v>2</v>
      </c>
      <c r="D40" s="406"/>
    </row>
    <row r="41" spans="1:4" ht="15.5" x14ac:dyDescent="0.35">
      <c r="A41" s="408" t="s">
        <v>5116</v>
      </c>
      <c r="B41" s="409" t="s">
        <v>5117</v>
      </c>
      <c r="C41" s="409">
        <v>4</v>
      </c>
      <c r="D41" s="406"/>
    </row>
    <row r="42" spans="1:4" ht="15.5" x14ac:dyDescent="0.35">
      <c r="A42" s="408" t="s">
        <v>5118</v>
      </c>
      <c r="B42" s="409" t="s">
        <v>5119</v>
      </c>
      <c r="C42" s="409">
        <v>5</v>
      </c>
      <c r="D42" s="406"/>
    </row>
    <row r="43" spans="1:4" ht="15.5" x14ac:dyDescent="0.35">
      <c r="A43" s="408" t="s">
        <v>5120</v>
      </c>
      <c r="B43" s="409" t="s">
        <v>5121</v>
      </c>
      <c r="C43" s="409">
        <v>5</v>
      </c>
      <c r="D43" s="406"/>
    </row>
    <row r="44" spans="1:4" ht="15.5" x14ac:dyDescent="0.35">
      <c r="A44" s="408" t="s">
        <v>5122</v>
      </c>
      <c r="B44" s="409" t="s">
        <v>5123</v>
      </c>
      <c r="C44" s="409">
        <v>6</v>
      </c>
      <c r="D44" s="406"/>
    </row>
    <row r="45" spans="1:4" ht="15.5" x14ac:dyDescent="0.35">
      <c r="A45" s="408" t="s">
        <v>5124</v>
      </c>
      <c r="B45" s="409" t="s">
        <v>5125</v>
      </c>
      <c r="C45" s="409">
        <v>5</v>
      </c>
      <c r="D45" s="406"/>
    </row>
    <row r="46" spans="1:4" ht="15.5" x14ac:dyDescent="0.35">
      <c r="A46" s="408" t="s">
        <v>5126</v>
      </c>
      <c r="B46" s="409" t="s">
        <v>5127</v>
      </c>
      <c r="C46" s="409">
        <v>4</v>
      </c>
      <c r="D46" s="406"/>
    </row>
    <row r="47" spans="1:4" ht="15.5" x14ac:dyDescent="0.35">
      <c r="A47" s="408" t="s">
        <v>5128</v>
      </c>
      <c r="B47" s="409" t="s">
        <v>5129</v>
      </c>
      <c r="C47" s="409">
        <v>5</v>
      </c>
      <c r="D47" s="406"/>
    </row>
    <row r="48" spans="1:4" ht="15.5" x14ac:dyDescent="0.35">
      <c r="A48" s="408" t="s">
        <v>5130</v>
      </c>
      <c r="B48" s="409" t="s">
        <v>5131</v>
      </c>
      <c r="C48" s="409">
        <v>6</v>
      </c>
      <c r="D48" s="406"/>
    </row>
    <row r="49" spans="1:4" ht="15.5" x14ac:dyDescent="0.35">
      <c r="A49" s="408" t="s">
        <v>5132</v>
      </c>
      <c r="B49" s="409" t="s">
        <v>5133</v>
      </c>
      <c r="C49" s="409">
        <v>7</v>
      </c>
      <c r="D49" s="406"/>
    </row>
    <row r="50" spans="1:4" ht="15.5" x14ac:dyDescent="0.35">
      <c r="A50" s="408" t="s">
        <v>5134</v>
      </c>
      <c r="B50" s="409" t="s">
        <v>5135</v>
      </c>
      <c r="C50" s="409">
        <v>3</v>
      </c>
      <c r="D50" s="406"/>
    </row>
    <row r="51" spans="1:4" ht="15.5" x14ac:dyDescent="0.35">
      <c r="A51" s="408" t="s">
        <v>5136</v>
      </c>
      <c r="B51" s="409" t="s">
        <v>5137</v>
      </c>
      <c r="C51" s="409">
        <v>6</v>
      </c>
      <c r="D51" s="406"/>
    </row>
    <row r="52" spans="1:4" ht="15.5" x14ac:dyDescent="0.35">
      <c r="A52" s="408" t="s">
        <v>5138</v>
      </c>
      <c r="B52" s="409" t="s">
        <v>5139</v>
      </c>
      <c r="C52" s="409">
        <v>4</v>
      </c>
      <c r="D52" s="406"/>
    </row>
    <row r="53" spans="1:4" ht="15.5" x14ac:dyDescent="0.35">
      <c r="A53" s="408" t="s">
        <v>5140</v>
      </c>
      <c r="B53" s="409" t="s">
        <v>5141</v>
      </c>
      <c r="C53" s="409">
        <v>5</v>
      </c>
      <c r="D53" s="406"/>
    </row>
    <row r="54" spans="1:4" ht="15.5" x14ac:dyDescent="0.35">
      <c r="A54" s="408" t="s">
        <v>5142</v>
      </c>
      <c r="B54" s="409" t="s">
        <v>5143</v>
      </c>
      <c r="C54" s="409">
        <v>2</v>
      </c>
      <c r="D54" s="406"/>
    </row>
    <row r="55" spans="1:4" ht="15.5" x14ac:dyDescent="0.35">
      <c r="A55" s="408" t="s">
        <v>5144</v>
      </c>
      <c r="B55" s="409" t="s">
        <v>5145</v>
      </c>
      <c r="C55" s="409">
        <v>2</v>
      </c>
      <c r="D55" s="406"/>
    </row>
    <row r="56" spans="1:4" ht="15.5" x14ac:dyDescent="0.35">
      <c r="A56" s="408" t="s">
        <v>5146</v>
      </c>
      <c r="B56" s="409" t="s">
        <v>5147</v>
      </c>
      <c r="C56" s="409">
        <v>5</v>
      </c>
      <c r="D56" s="406"/>
    </row>
    <row r="57" spans="1:4" ht="15.5" x14ac:dyDescent="0.35">
      <c r="A57" s="408" t="s">
        <v>5148</v>
      </c>
      <c r="B57" s="409" t="s">
        <v>5149</v>
      </c>
      <c r="C57" s="409">
        <v>5</v>
      </c>
      <c r="D57" s="406"/>
    </row>
    <row r="58" spans="1:4" ht="31" x14ac:dyDescent="0.35">
      <c r="A58" s="408" t="s">
        <v>5150</v>
      </c>
      <c r="B58" s="409" t="s">
        <v>5151</v>
      </c>
      <c r="C58" s="409">
        <v>5</v>
      </c>
      <c r="D58" s="406"/>
    </row>
    <row r="59" spans="1:4" ht="15.5" x14ac:dyDescent="0.35">
      <c r="A59" s="408" t="s">
        <v>5152</v>
      </c>
      <c r="B59" s="409" t="s">
        <v>5153</v>
      </c>
      <c r="C59" s="409">
        <v>5</v>
      </c>
      <c r="D59" s="406"/>
    </row>
    <row r="60" spans="1:4" ht="15.5" x14ac:dyDescent="0.35">
      <c r="A60" s="408" t="s">
        <v>5154</v>
      </c>
      <c r="B60" s="409" t="s">
        <v>5155</v>
      </c>
      <c r="C60" s="409">
        <v>3</v>
      </c>
      <c r="D60" s="406"/>
    </row>
    <row r="61" spans="1:4" ht="15.5" x14ac:dyDescent="0.35">
      <c r="A61" s="408" t="s">
        <v>5156</v>
      </c>
      <c r="B61" s="409" t="s">
        <v>5157</v>
      </c>
      <c r="C61" s="409">
        <v>6</v>
      </c>
      <c r="D61" s="406"/>
    </row>
    <row r="62" spans="1:4" ht="15.5" x14ac:dyDescent="0.35">
      <c r="A62" s="408" t="s">
        <v>5158</v>
      </c>
      <c r="B62" s="409" t="s">
        <v>5159</v>
      </c>
      <c r="C62" s="409">
        <v>3</v>
      </c>
      <c r="D62" s="406"/>
    </row>
    <row r="63" spans="1:4" ht="15.5" x14ac:dyDescent="0.35">
      <c r="A63" s="408" t="s">
        <v>5160</v>
      </c>
      <c r="B63" s="409" t="s">
        <v>5161</v>
      </c>
      <c r="C63" s="409">
        <v>4</v>
      </c>
      <c r="D63" s="406"/>
    </row>
    <row r="64" spans="1:4" ht="31" x14ac:dyDescent="0.35">
      <c r="A64" s="408" t="s">
        <v>5162</v>
      </c>
      <c r="B64" s="409" t="s">
        <v>5163</v>
      </c>
      <c r="C64" s="409">
        <v>3</v>
      </c>
      <c r="D64" s="406"/>
    </row>
    <row r="65" spans="1:4" ht="15.5" x14ac:dyDescent="0.35">
      <c r="A65" s="408" t="s">
        <v>5164</v>
      </c>
      <c r="B65" s="409" t="s">
        <v>5165</v>
      </c>
      <c r="C65" s="409">
        <v>3</v>
      </c>
      <c r="D65" s="406"/>
    </row>
    <row r="66" spans="1:4" ht="31" x14ac:dyDescent="0.35">
      <c r="A66" s="408" t="s">
        <v>5166</v>
      </c>
      <c r="B66" s="409" t="s">
        <v>5167</v>
      </c>
      <c r="C66" s="409">
        <v>6</v>
      </c>
      <c r="D66" s="406"/>
    </row>
    <row r="67" spans="1:4" ht="15.5" x14ac:dyDescent="0.35">
      <c r="A67" s="408" t="s">
        <v>5168</v>
      </c>
      <c r="B67" s="409" t="s">
        <v>5169</v>
      </c>
      <c r="C67" s="409">
        <v>6</v>
      </c>
      <c r="D67" s="406"/>
    </row>
    <row r="68" spans="1:4" ht="15.5" x14ac:dyDescent="0.35">
      <c r="A68" s="408" t="s">
        <v>5170</v>
      </c>
      <c r="B68" s="409" t="s">
        <v>5171</v>
      </c>
      <c r="C68" s="409">
        <v>5</v>
      </c>
      <c r="D68" s="406"/>
    </row>
    <row r="69" spans="1:4" ht="15.5" x14ac:dyDescent="0.35">
      <c r="A69" s="408" t="s">
        <v>5172</v>
      </c>
      <c r="B69" s="409" t="s">
        <v>5173</v>
      </c>
      <c r="C69" s="409">
        <v>3</v>
      </c>
      <c r="D69" s="406"/>
    </row>
    <row r="70" spans="1:4" ht="15.5" x14ac:dyDescent="0.35">
      <c r="A70" s="408" t="s">
        <v>5174</v>
      </c>
      <c r="B70" s="409" t="s">
        <v>5067</v>
      </c>
      <c r="C70" s="409">
        <v>2</v>
      </c>
      <c r="D70" s="406"/>
    </row>
    <row r="71" spans="1:4" ht="15.5" x14ac:dyDescent="0.35">
      <c r="A71" s="408" t="s">
        <v>5175</v>
      </c>
      <c r="B71" s="409" t="s">
        <v>5176</v>
      </c>
      <c r="C71" s="409">
        <v>3</v>
      </c>
      <c r="D71" s="406"/>
    </row>
    <row r="72" spans="1:4" ht="15.5" x14ac:dyDescent="0.35">
      <c r="A72" s="408" t="s">
        <v>5177</v>
      </c>
      <c r="B72" s="409" t="s">
        <v>5178</v>
      </c>
      <c r="C72" s="409">
        <v>3</v>
      </c>
      <c r="D72" s="406"/>
    </row>
    <row r="73" spans="1:4" ht="15.5" x14ac:dyDescent="0.35">
      <c r="A73" s="408" t="s">
        <v>5179</v>
      </c>
      <c r="B73" s="409" t="s">
        <v>5180</v>
      </c>
      <c r="C73" s="409">
        <v>3</v>
      </c>
      <c r="D73" s="406"/>
    </row>
    <row r="74" spans="1:4" ht="15.5" x14ac:dyDescent="0.35">
      <c r="A74" s="408" t="s">
        <v>5181</v>
      </c>
      <c r="B74" s="409" t="s">
        <v>5182</v>
      </c>
      <c r="C74" s="409">
        <v>5</v>
      </c>
      <c r="D74" s="406"/>
    </row>
    <row r="75" spans="1:4" ht="15.5" x14ac:dyDescent="0.35">
      <c r="A75" s="408" t="s">
        <v>5183</v>
      </c>
      <c r="B75" s="409" t="s">
        <v>5184</v>
      </c>
      <c r="C75" s="409">
        <v>3</v>
      </c>
      <c r="D75" s="406"/>
    </row>
    <row r="76" spans="1:4" ht="15.5" x14ac:dyDescent="0.35">
      <c r="A76" s="408" t="s">
        <v>5185</v>
      </c>
      <c r="B76" s="409" t="s">
        <v>5186</v>
      </c>
      <c r="C76" s="409">
        <v>6</v>
      </c>
      <c r="D76" s="406"/>
    </row>
    <row r="77" spans="1:4" ht="15.5" x14ac:dyDescent="0.35">
      <c r="A77" s="408" t="s">
        <v>5187</v>
      </c>
      <c r="B77" s="409" t="s">
        <v>5188</v>
      </c>
      <c r="C77" s="409">
        <v>5</v>
      </c>
      <c r="D77" s="406"/>
    </row>
    <row r="78" spans="1:4" ht="15.5" x14ac:dyDescent="0.35">
      <c r="A78" s="408" t="s">
        <v>5189</v>
      </c>
      <c r="B78" s="409" t="s">
        <v>5190</v>
      </c>
      <c r="C78" s="409">
        <v>4</v>
      </c>
      <c r="D78" s="406"/>
    </row>
    <row r="79" spans="1:4" ht="15.5" x14ac:dyDescent="0.35">
      <c r="A79" s="408" t="s">
        <v>5191</v>
      </c>
      <c r="B79" s="409" t="s">
        <v>5192</v>
      </c>
      <c r="C79" s="409">
        <v>4</v>
      </c>
      <c r="D79" s="406"/>
    </row>
    <row r="80" spans="1:4" ht="15.5" x14ac:dyDescent="0.35">
      <c r="A80" s="408" t="s">
        <v>5193</v>
      </c>
      <c r="B80" s="409" t="s">
        <v>5194</v>
      </c>
      <c r="C80" s="409">
        <v>4</v>
      </c>
      <c r="D80" s="406"/>
    </row>
    <row r="81" spans="1:4" ht="15.5" x14ac:dyDescent="0.35">
      <c r="A81" s="408" t="s">
        <v>5195</v>
      </c>
      <c r="B81" s="409" t="s">
        <v>5196</v>
      </c>
      <c r="C81" s="409">
        <v>7</v>
      </c>
      <c r="D81" s="406"/>
    </row>
    <row r="82" spans="1:4" ht="15.5" x14ac:dyDescent="0.35">
      <c r="A82" s="408" t="s">
        <v>1330</v>
      </c>
      <c r="B82" s="409" t="s">
        <v>5197</v>
      </c>
      <c r="C82" s="409">
        <v>6</v>
      </c>
      <c r="D82" s="406"/>
    </row>
    <row r="83" spans="1:4" ht="15.5" x14ac:dyDescent="0.35">
      <c r="A83" s="408" t="s">
        <v>186</v>
      </c>
      <c r="B83" s="409" t="s">
        <v>5198</v>
      </c>
      <c r="C83" s="409">
        <v>5</v>
      </c>
      <c r="D83" s="406"/>
    </row>
    <row r="84" spans="1:4" ht="15.5" x14ac:dyDescent="0.35">
      <c r="A84" s="408" t="s">
        <v>1595</v>
      </c>
      <c r="B84" s="409" t="s">
        <v>5199</v>
      </c>
      <c r="C84" s="409">
        <v>3</v>
      </c>
      <c r="D84" s="406"/>
    </row>
    <row r="85" spans="1:4" ht="15.5" x14ac:dyDescent="0.35">
      <c r="A85" s="408" t="s">
        <v>5200</v>
      </c>
      <c r="B85" s="409" t="s">
        <v>5201</v>
      </c>
      <c r="C85" s="409">
        <v>5</v>
      </c>
      <c r="D85" s="406"/>
    </row>
    <row r="86" spans="1:4" ht="15.5" x14ac:dyDescent="0.35">
      <c r="A86" s="408" t="s">
        <v>5202</v>
      </c>
      <c r="B86" s="409" t="s">
        <v>5203</v>
      </c>
      <c r="C86" s="409">
        <v>4</v>
      </c>
      <c r="D86" s="406"/>
    </row>
    <row r="87" spans="1:4" ht="15.5" x14ac:dyDescent="0.35">
      <c r="A87" s="408" t="s">
        <v>219</v>
      </c>
      <c r="B87" s="409" t="s">
        <v>5204</v>
      </c>
      <c r="C87" s="409">
        <v>2</v>
      </c>
      <c r="D87" s="406"/>
    </row>
    <row r="88" spans="1:4" ht="15.5" x14ac:dyDescent="0.35">
      <c r="A88" s="408" t="s">
        <v>1377</v>
      </c>
      <c r="B88" s="409" t="s">
        <v>5205</v>
      </c>
      <c r="C88" s="409">
        <v>4</v>
      </c>
      <c r="D88" s="406"/>
    </row>
    <row r="89" spans="1:4" ht="15.5" x14ac:dyDescent="0.35">
      <c r="A89" s="408" t="s">
        <v>1303</v>
      </c>
      <c r="B89" s="409" t="s">
        <v>5206</v>
      </c>
      <c r="C89" s="409">
        <v>4</v>
      </c>
      <c r="D89" s="406"/>
    </row>
    <row r="90" spans="1:4" ht="15.5" x14ac:dyDescent="0.35">
      <c r="A90" s="408" t="s">
        <v>203</v>
      </c>
      <c r="B90" s="409" t="s">
        <v>5207</v>
      </c>
      <c r="C90" s="409">
        <v>4</v>
      </c>
      <c r="D90" s="406"/>
    </row>
    <row r="91" spans="1:4" ht="15.5" x14ac:dyDescent="0.35">
      <c r="A91" s="408" t="s">
        <v>5208</v>
      </c>
      <c r="B91" s="409" t="s">
        <v>5067</v>
      </c>
      <c r="C91" s="409">
        <v>2</v>
      </c>
      <c r="D91" s="406"/>
    </row>
    <row r="92" spans="1:4" ht="15.5" x14ac:dyDescent="0.35">
      <c r="A92" s="408" t="s">
        <v>893</v>
      </c>
      <c r="B92" s="409" t="s">
        <v>5209</v>
      </c>
      <c r="C92" s="409">
        <v>3</v>
      </c>
      <c r="D92" s="406"/>
    </row>
    <row r="93" spans="1:4" ht="15.5" x14ac:dyDescent="0.35">
      <c r="A93" s="408" t="s">
        <v>5210</v>
      </c>
      <c r="B93" s="409" t="s">
        <v>5211</v>
      </c>
      <c r="C93" s="409">
        <v>6</v>
      </c>
      <c r="D93" s="406"/>
    </row>
    <row r="94" spans="1:4" ht="15.5" x14ac:dyDescent="0.35">
      <c r="A94" s="408" t="s">
        <v>4359</v>
      </c>
      <c r="B94" s="409" t="s">
        <v>5212</v>
      </c>
      <c r="C94" s="409">
        <v>3</v>
      </c>
      <c r="D94" s="406"/>
    </row>
    <row r="95" spans="1:4" ht="15.5" x14ac:dyDescent="0.35">
      <c r="A95" s="408" t="s">
        <v>5213</v>
      </c>
      <c r="B95" s="409" t="s">
        <v>5214</v>
      </c>
      <c r="C95" s="409">
        <v>6</v>
      </c>
      <c r="D95" s="406"/>
    </row>
    <row r="96" spans="1:4" ht="15.5" x14ac:dyDescent="0.35">
      <c r="A96" s="408" t="s">
        <v>5215</v>
      </c>
      <c r="B96" s="409" t="s">
        <v>5216</v>
      </c>
      <c r="C96" s="409">
        <v>5</v>
      </c>
      <c r="D96" s="406"/>
    </row>
    <row r="97" spans="1:4" ht="15.5" x14ac:dyDescent="0.35">
      <c r="A97" s="408" t="s">
        <v>5217</v>
      </c>
      <c r="B97" s="409" t="s">
        <v>5218</v>
      </c>
      <c r="C97" s="409">
        <v>5</v>
      </c>
      <c r="D97" s="406"/>
    </row>
    <row r="98" spans="1:4" ht="15.5" x14ac:dyDescent="0.35">
      <c r="A98" s="408" t="s">
        <v>2377</v>
      </c>
      <c r="B98" s="409" t="s">
        <v>5219</v>
      </c>
      <c r="C98" s="409">
        <v>5</v>
      </c>
      <c r="D98" s="406"/>
    </row>
    <row r="99" spans="1:4" ht="15.5" x14ac:dyDescent="0.35">
      <c r="A99" s="408" t="s">
        <v>5220</v>
      </c>
      <c r="B99" s="409" t="s">
        <v>5221</v>
      </c>
      <c r="C99" s="409">
        <v>3</v>
      </c>
      <c r="D99" s="406"/>
    </row>
    <row r="100" spans="1:4" ht="15.5" x14ac:dyDescent="0.35">
      <c r="A100" s="408" t="s">
        <v>5222</v>
      </c>
      <c r="B100" s="409" t="s">
        <v>5223</v>
      </c>
      <c r="C100" s="409">
        <v>5</v>
      </c>
      <c r="D100" s="406"/>
    </row>
    <row r="101" spans="1:4" ht="15.5" x14ac:dyDescent="0.35">
      <c r="A101" s="408" t="s">
        <v>5224</v>
      </c>
      <c r="B101" s="409" t="s">
        <v>5225</v>
      </c>
      <c r="C101" s="409">
        <v>2</v>
      </c>
      <c r="D101" s="406"/>
    </row>
    <row r="102" spans="1:4" ht="15.5" x14ac:dyDescent="0.35">
      <c r="A102" s="408" t="s">
        <v>5226</v>
      </c>
      <c r="B102" s="409" t="s">
        <v>5227</v>
      </c>
      <c r="C102" s="409">
        <v>5</v>
      </c>
      <c r="D102" s="406"/>
    </row>
    <row r="103" spans="1:4" ht="15.5" x14ac:dyDescent="0.35">
      <c r="A103" s="408" t="s">
        <v>5228</v>
      </c>
      <c r="B103" s="409" t="s">
        <v>5229</v>
      </c>
      <c r="C103" s="409">
        <v>4</v>
      </c>
      <c r="D103" s="406"/>
    </row>
    <row r="104" spans="1:4" ht="15.5" x14ac:dyDescent="0.35">
      <c r="A104" s="408" t="s">
        <v>5230</v>
      </c>
      <c r="B104" s="409" t="s">
        <v>5231</v>
      </c>
      <c r="C104" s="409">
        <v>2</v>
      </c>
      <c r="D104" s="406"/>
    </row>
    <row r="105" spans="1:4" ht="15.5" x14ac:dyDescent="0.35">
      <c r="A105" s="408" t="s">
        <v>5232</v>
      </c>
      <c r="B105" s="409" t="s">
        <v>5233</v>
      </c>
      <c r="C105" s="409">
        <v>2</v>
      </c>
      <c r="D105" s="406"/>
    </row>
    <row r="106" spans="1:4" ht="15.5" x14ac:dyDescent="0.35">
      <c r="A106" s="408" t="s">
        <v>5234</v>
      </c>
      <c r="B106" s="409" t="s">
        <v>5235</v>
      </c>
      <c r="C106" s="409">
        <v>4</v>
      </c>
      <c r="D106" s="406"/>
    </row>
    <row r="107" spans="1:4" ht="31" x14ac:dyDescent="0.35">
      <c r="A107" s="408" t="s">
        <v>5236</v>
      </c>
      <c r="B107" s="409" t="s">
        <v>5237</v>
      </c>
      <c r="C107" s="409">
        <v>5</v>
      </c>
      <c r="D107" s="406"/>
    </row>
    <row r="108" spans="1:4" ht="15.5" x14ac:dyDescent="0.35">
      <c r="A108" s="408" t="s">
        <v>5238</v>
      </c>
      <c r="B108" s="409" t="s">
        <v>5239</v>
      </c>
      <c r="C108" s="409">
        <v>4</v>
      </c>
      <c r="D108" s="406"/>
    </row>
    <row r="109" spans="1:4" ht="15.5" x14ac:dyDescent="0.35">
      <c r="A109" s="408" t="s">
        <v>5240</v>
      </c>
      <c r="B109" s="409" t="s">
        <v>5241</v>
      </c>
      <c r="C109" s="409">
        <v>4</v>
      </c>
      <c r="D109" s="406"/>
    </row>
    <row r="110" spans="1:4" ht="15.5" x14ac:dyDescent="0.35">
      <c r="A110" s="408" t="s">
        <v>5242</v>
      </c>
      <c r="B110" s="409" t="s">
        <v>5067</v>
      </c>
      <c r="C110" s="409">
        <v>2</v>
      </c>
      <c r="D110" s="406"/>
    </row>
    <row r="111" spans="1:4" ht="15.5" x14ac:dyDescent="0.35">
      <c r="A111" s="408" t="s">
        <v>5243</v>
      </c>
      <c r="B111" s="409" t="s">
        <v>5244</v>
      </c>
      <c r="C111" s="409">
        <v>4</v>
      </c>
      <c r="D111" s="406"/>
    </row>
    <row r="112" spans="1:4" ht="15.5" x14ac:dyDescent="0.35">
      <c r="A112" s="408" t="s">
        <v>5245</v>
      </c>
      <c r="B112" s="409" t="s">
        <v>5246</v>
      </c>
      <c r="C112" s="409">
        <v>5</v>
      </c>
      <c r="D112" s="406"/>
    </row>
    <row r="113" spans="1:4" ht="15.5" x14ac:dyDescent="0.35">
      <c r="A113" s="408" t="s">
        <v>5247</v>
      </c>
      <c r="B113" s="409" t="s">
        <v>5248</v>
      </c>
      <c r="C113" s="409">
        <v>2</v>
      </c>
      <c r="D113" s="406"/>
    </row>
    <row r="114" spans="1:4" ht="15.5" x14ac:dyDescent="0.35">
      <c r="A114" s="408" t="s">
        <v>5249</v>
      </c>
      <c r="B114" s="409" t="s">
        <v>5250</v>
      </c>
      <c r="C114" s="409">
        <v>5</v>
      </c>
      <c r="D114" s="406"/>
    </row>
    <row r="115" spans="1:4" ht="15.5" x14ac:dyDescent="0.35">
      <c r="A115" s="408" t="s">
        <v>5251</v>
      </c>
      <c r="B115" s="409" t="s">
        <v>5252</v>
      </c>
      <c r="C115" s="409">
        <v>6</v>
      </c>
      <c r="D115" s="406"/>
    </row>
    <row r="116" spans="1:4" ht="15.5" x14ac:dyDescent="0.35">
      <c r="A116" s="408" t="s">
        <v>5253</v>
      </c>
      <c r="B116" s="409" t="s">
        <v>5254</v>
      </c>
      <c r="C116" s="409">
        <v>4</v>
      </c>
      <c r="D116" s="406"/>
    </row>
    <row r="117" spans="1:4" ht="15.5" x14ac:dyDescent="0.35">
      <c r="A117" s="408" t="s">
        <v>5255</v>
      </c>
      <c r="B117" s="409" t="s">
        <v>5256</v>
      </c>
      <c r="C117" s="409">
        <v>5</v>
      </c>
      <c r="D117" s="406"/>
    </row>
    <row r="118" spans="1:4" ht="15.5" x14ac:dyDescent="0.35">
      <c r="A118" s="408" t="s">
        <v>5257</v>
      </c>
      <c r="B118" s="409" t="s">
        <v>5258</v>
      </c>
      <c r="C118" s="409">
        <v>4</v>
      </c>
      <c r="D118" s="406"/>
    </row>
    <row r="119" spans="1:4" ht="15.5" x14ac:dyDescent="0.35">
      <c r="A119" s="408" t="s">
        <v>5259</v>
      </c>
      <c r="B119" s="409" t="s">
        <v>5260</v>
      </c>
      <c r="C119" s="409">
        <v>2</v>
      </c>
      <c r="D119" s="406"/>
    </row>
    <row r="120" spans="1:4" ht="15.5" x14ac:dyDescent="0.35">
      <c r="A120" s="408" t="s">
        <v>5261</v>
      </c>
      <c r="B120" s="409" t="s">
        <v>5262</v>
      </c>
      <c r="C120" s="409">
        <v>2</v>
      </c>
      <c r="D120" s="406"/>
    </row>
    <row r="121" spans="1:4" ht="15.5" x14ac:dyDescent="0.35">
      <c r="A121" s="408" t="s">
        <v>5263</v>
      </c>
      <c r="B121" s="409" t="s">
        <v>5264</v>
      </c>
      <c r="C121" s="409">
        <v>3</v>
      </c>
      <c r="D121" s="406"/>
    </row>
    <row r="122" spans="1:4" ht="15.5" x14ac:dyDescent="0.35">
      <c r="A122" s="408" t="s">
        <v>5265</v>
      </c>
      <c r="B122" s="409" t="s">
        <v>5266</v>
      </c>
      <c r="C122" s="409">
        <v>3</v>
      </c>
      <c r="D122" s="406"/>
    </row>
    <row r="123" spans="1:4" ht="15.5" x14ac:dyDescent="0.35">
      <c r="A123" s="408" t="s">
        <v>5267</v>
      </c>
      <c r="B123" s="409" t="s">
        <v>5268</v>
      </c>
      <c r="C123" s="409">
        <v>5</v>
      </c>
      <c r="D123" s="406"/>
    </row>
    <row r="124" spans="1:4" ht="15.5" x14ac:dyDescent="0.35">
      <c r="A124" s="408" t="s">
        <v>5269</v>
      </c>
      <c r="B124" s="409" t="s">
        <v>5270</v>
      </c>
      <c r="C124" s="409">
        <v>4</v>
      </c>
      <c r="D124" s="406"/>
    </row>
    <row r="125" spans="1:4" ht="15.5" x14ac:dyDescent="0.35">
      <c r="A125" s="408" t="s">
        <v>5271</v>
      </c>
      <c r="B125" s="409" t="s">
        <v>5272</v>
      </c>
      <c r="C125" s="409">
        <v>6</v>
      </c>
      <c r="D125" s="406"/>
    </row>
    <row r="126" spans="1:4" ht="15.5" x14ac:dyDescent="0.35">
      <c r="A126" s="408" t="s">
        <v>5273</v>
      </c>
      <c r="B126" s="409" t="s">
        <v>5274</v>
      </c>
      <c r="C126" s="409">
        <v>6</v>
      </c>
      <c r="D126" s="406"/>
    </row>
    <row r="127" spans="1:4" ht="15.5" x14ac:dyDescent="0.35">
      <c r="A127" s="408" t="s">
        <v>5275</v>
      </c>
      <c r="B127" s="409" t="s">
        <v>5276</v>
      </c>
      <c r="C127" s="409">
        <v>6</v>
      </c>
      <c r="D127" s="406"/>
    </row>
    <row r="128" spans="1:4" ht="31" x14ac:dyDescent="0.35">
      <c r="A128" s="408" t="s">
        <v>5277</v>
      </c>
      <c r="B128" s="409" t="s">
        <v>5278</v>
      </c>
      <c r="C128" s="409">
        <v>5</v>
      </c>
      <c r="D128" s="406"/>
    </row>
    <row r="129" spans="1:4" ht="15.5" x14ac:dyDescent="0.35">
      <c r="A129" s="408" t="s">
        <v>5279</v>
      </c>
      <c r="B129" s="409" t="s">
        <v>5280</v>
      </c>
      <c r="C129" s="409">
        <v>5</v>
      </c>
      <c r="D129" s="406"/>
    </row>
    <row r="130" spans="1:4" ht="15.5" x14ac:dyDescent="0.35">
      <c r="A130" s="408" t="s">
        <v>5281</v>
      </c>
      <c r="B130" s="409" t="s">
        <v>5282</v>
      </c>
      <c r="C130" s="409">
        <v>3</v>
      </c>
      <c r="D130" s="406"/>
    </row>
    <row r="131" spans="1:4" ht="15.5" x14ac:dyDescent="0.35">
      <c r="A131" s="408" t="s">
        <v>681</v>
      </c>
      <c r="B131" s="409" t="s">
        <v>5283</v>
      </c>
      <c r="C131" s="409">
        <v>5</v>
      </c>
      <c r="D131" s="406"/>
    </row>
    <row r="132" spans="1:4" ht="15.5" x14ac:dyDescent="0.35">
      <c r="A132" s="408" t="s">
        <v>5284</v>
      </c>
      <c r="B132" s="409" t="s">
        <v>5067</v>
      </c>
      <c r="C132" s="409">
        <v>2</v>
      </c>
      <c r="D132" s="406"/>
    </row>
    <row r="133" spans="1:4" ht="15.5" x14ac:dyDescent="0.35">
      <c r="A133" s="408" t="s">
        <v>5285</v>
      </c>
      <c r="B133" s="409" t="s">
        <v>5286</v>
      </c>
      <c r="C133" s="409">
        <v>4</v>
      </c>
      <c r="D133" s="406"/>
    </row>
    <row r="134" spans="1:4" ht="15.5" x14ac:dyDescent="0.35">
      <c r="A134" s="408" t="s">
        <v>5287</v>
      </c>
      <c r="B134" s="409" t="s">
        <v>5288</v>
      </c>
      <c r="C134" s="409">
        <v>1</v>
      </c>
      <c r="D134" s="406"/>
    </row>
    <row r="135" spans="1:4" ht="15.5" x14ac:dyDescent="0.35">
      <c r="A135" s="408" t="s">
        <v>5289</v>
      </c>
      <c r="B135" s="409" t="s">
        <v>5290</v>
      </c>
      <c r="C135" s="409">
        <v>6</v>
      </c>
      <c r="D135" s="406"/>
    </row>
    <row r="136" spans="1:4" ht="15.5" x14ac:dyDescent="0.35">
      <c r="A136" s="408" t="s">
        <v>5291</v>
      </c>
      <c r="B136" s="409" t="s">
        <v>5292</v>
      </c>
      <c r="C136" s="409">
        <v>5</v>
      </c>
      <c r="D136" s="406"/>
    </row>
    <row r="137" spans="1:4" ht="15.5" x14ac:dyDescent="0.35">
      <c r="A137" s="408" t="s">
        <v>5293</v>
      </c>
      <c r="B137" s="409" t="s">
        <v>5294</v>
      </c>
      <c r="C137" s="409">
        <v>3</v>
      </c>
      <c r="D137" s="406"/>
    </row>
    <row r="138" spans="1:4" ht="15.5" x14ac:dyDescent="0.35">
      <c r="A138" s="408" t="s">
        <v>5295</v>
      </c>
      <c r="B138" s="409" t="s">
        <v>5296</v>
      </c>
      <c r="C138" s="409">
        <v>3</v>
      </c>
      <c r="D138" s="406"/>
    </row>
    <row r="139" spans="1:4" ht="15.5" x14ac:dyDescent="0.35">
      <c r="A139" s="408" t="s">
        <v>5297</v>
      </c>
      <c r="B139" s="409" t="s">
        <v>5298</v>
      </c>
      <c r="C139" s="409">
        <v>4</v>
      </c>
      <c r="D139" s="406"/>
    </row>
    <row r="140" spans="1:4" ht="15.5" x14ac:dyDescent="0.35">
      <c r="A140" s="408" t="s">
        <v>5299</v>
      </c>
      <c r="B140" s="409" t="s">
        <v>5300</v>
      </c>
      <c r="C140" s="409">
        <v>4</v>
      </c>
      <c r="D140" s="406"/>
    </row>
    <row r="141" spans="1:4" ht="15.5" x14ac:dyDescent="0.35">
      <c r="A141" s="408" t="s">
        <v>5301</v>
      </c>
      <c r="B141" s="409" t="s">
        <v>5302</v>
      </c>
      <c r="C141" s="409">
        <v>6</v>
      </c>
      <c r="D141" s="406"/>
    </row>
    <row r="142" spans="1:4" ht="15.5" x14ac:dyDescent="0.35">
      <c r="A142" s="408" t="s">
        <v>5303</v>
      </c>
      <c r="B142" s="409" t="s">
        <v>5304</v>
      </c>
      <c r="C142" s="409">
        <v>3</v>
      </c>
      <c r="D142" s="406"/>
    </row>
    <row r="143" spans="1:4" ht="15.5" x14ac:dyDescent="0.35">
      <c r="A143" s="408" t="s">
        <v>5305</v>
      </c>
      <c r="B143" s="409" t="s">
        <v>5306</v>
      </c>
      <c r="C143" s="409">
        <v>5</v>
      </c>
      <c r="D143" s="406"/>
    </row>
    <row r="144" spans="1:4" ht="15.5" x14ac:dyDescent="0.35">
      <c r="A144" s="408" t="s">
        <v>5307</v>
      </c>
      <c r="B144" s="409" t="s">
        <v>5308</v>
      </c>
      <c r="C144" s="409">
        <v>6</v>
      </c>
      <c r="D144" s="406"/>
    </row>
    <row r="145" spans="1:4" ht="15.5" x14ac:dyDescent="0.35">
      <c r="A145" s="408" t="s">
        <v>5309</v>
      </c>
      <c r="B145" s="409" t="s">
        <v>5310</v>
      </c>
      <c r="C145" s="409">
        <v>4</v>
      </c>
      <c r="D145" s="406"/>
    </row>
    <row r="146" spans="1:4" ht="15.5" x14ac:dyDescent="0.35">
      <c r="A146" s="408" t="s">
        <v>5311</v>
      </c>
      <c r="B146" s="409" t="s">
        <v>5312</v>
      </c>
      <c r="C146" s="409">
        <v>5</v>
      </c>
      <c r="D146" s="406"/>
    </row>
    <row r="147" spans="1:4" ht="15.5" x14ac:dyDescent="0.35">
      <c r="A147" s="408" t="s">
        <v>5313</v>
      </c>
      <c r="B147" s="409" t="s">
        <v>5314</v>
      </c>
      <c r="C147" s="409">
        <v>4</v>
      </c>
      <c r="D147" s="406"/>
    </row>
    <row r="148" spans="1:4" ht="15.5" x14ac:dyDescent="0.35">
      <c r="A148" s="408" t="s">
        <v>5315</v>
      </c>
      <c r="B148" s="409" t="s">
        <v>5316</v>
      </c>
      <c r="C148" s="409">
        <v>4</v>
      </c>
      <c r="D148" s="406"/>
    </row>
    <row r="149" spans="1:4" ht="15.5" x14ac:dyDescent="0.35">
      <c r="A149" s="408" t="s">
        <v>5317</v>
      </c>
      <c r="B149" s="409" t="s">
        <v>5318</v>
      </c>
      <c r="C149" s="409">
        <v>4</v>
      </c>
      <c r="D149" s="406"/>
    </row>
    <row r="150" spans="1:4" ht="15.5" x14ac:dyDescent="0.35">
      <c r="A150" s="408" t="s">
        <v>5319</v>
      </c>
      <c r="B150" s="409" t="s">
        <v>5320</v>
      </c>
      <c r="C150" s="409">
        <v>5</v>
      </c>
      <c r="D150" s="406"/>
    </row>
    <row r="151" spans="1:4" ht="15.5" x14ac:dyDescent="0.35">
      <c r="A151" s="408" t="s">
        <v>5321</v>
      </c>
      <c r="B151" s="409" t="s">
        <v>5322</v>
      </c>
      <c r="C151" s="409">
        <v>6</v>
      </c>
      <c r="D151" s="406"/>
    </row>
    <row r="152" spans="1:4" ht="31" x14ac:dyDescent="0.35">
      <c r="A152" s="408" t="s">
        <v>5323</v>
      </c>
      <c r="B152" s="409" t="s">
        <v>5324</v>
      </c>
      <c r="C152" s="409">
        <v>5</v>
      </c>
      <c r="D152" s="406"/>
    </row>
    <row r="153" spans="1:4" ht="15.5" x14ac:dyDescent="0.35">
      <c r="A153" s="408" t="s">
        <v>5325</v>
      </c>
      <c r="B153" s="409" t="s">
        <v>5326</v>
      </c>
      <c r="C153" s="409">
        <v>7</v>
      </c>
      <c r="D153" s="406"/>
    </row>
    <row r="154" spans="1:4" ht="15.5" x14ac:dyDescent="0.35">
      <c r="A154" s="408" t="s">
        <v>5327</v>
      </c>
      <c r="B154" s="409" t="s">
        <v>5328</v>
      </c>
      <c r="C154" s="409">
        <v>6</v>
      </c>
      <c r="D154" s="406"/>
    </row>
    <row r="155" spans="1:4" ht="15.5" x14ac:dyDescent="0.35">
      <c r="A155" s="408" t="s">
        <v>5329</v>
      </c>
      <c r="B155" s="409" t="s">
        <v>5330</v>
      </c>
      <c r="C155" s="409">
        <v>1</v>
      </c>
      <c r="D155" s="406"/>
    </row>
    <row r="156" spans="1:4" ht="15.5" x14ac:dyDescent="0.35">
      <c r="A156" s="408" t="s">
        <v>5331</v>
      </c>
      <c r="B156" s="409" t="s">
        <v>5332</v>
      </c>
      <c r="C156" s="409">
        <v>6</v>
      </c>
      <c r="D156" s="406"/>
    </row>
    <row r="157" spans="1:4" ht="31" x14ac:dyDescent="0.35">
      <c r="A157" s="408" t="s">
        <v>5333</v>
      </c>
      <c r="B157" s="409" t="s">
        <v>5334</v>
      </c>
      <c r="C157" s="409">
        <v>6</v>
      </c>
      <c r="D157" s="406"/>
    </row>
    <row r="158" spans="1:4" ht="31" x14ac:dyDescent="0.35">
      <c r="A158" s="408" t="s">
        <v>5335</v>
      </c>
      <c r="B158" s="409" t="s">
        <v>5336</v>
      </c>
      <c r="C158" s="409">
        <v>6</v>
      </c>
      <c r="D158" s="406"/>
    </row>
    <row r="159" spans="1:4" ht="15.5" x14ac:dyDescent="0.35">
      <c r="A159" s="408" t="s">
        <v>5337</v>
      </c>
      <c r="B159" s="409" t="s">
        <v>5338</v>
      </c>
      <c r="C159" s="409">
        <v>4</v>
      </c>
      <c r="D159" s="406"/>
    </row>
    <row r="160" spans="1:4" ht="15.5" x14ac:dyDescent="0.35">
      <c r="A160" s="408" t="s">
        <v>5339</v>
      </c>
      <c r="B160" s="409" t="s">
        <v>5340</v>
      </c>
      <c r="C160" s="409">
        <v>6</v>
      </c>
      <c r="D160" s="406"/>
    </row>
    <row r="161" spans="1:4" ht="15.5" x14ac:dyDescent="0.35">
      <c r="A161" s="408" t="s">
        <v>5341</v>
      </c>
      <c r="B161" s="409" t="s">
        <v>5342</v>
      </c>
      <c r="C161" s="409">
        <v>3</v>
      </c>
      <c r="D161" s="406"/>
    </row>
    <row r="162" spans="1:4" ht="15.5" x14ac:dyDescent="0.35">
      <c r="A162" s="408" t="s">
        <v>5343</v>
      </c>
      <c r="B162" s="409" t="s">
        <v>5344</v>
      </c>
      <c r="C162" s="409">
        <v>4</v>
      </c>
      <c r="D162" s="406"/>
    </row>
    <row r="163" spans="1:4" ht="15.5" x14ac:dyDescent="0.35">
      <c r="A163" s="408" t="s">
        <v>5345</v>
      </c>
      <c r="B163" s="409" t="s">
        <v>5346</v>
      </c>
      <c r="C163" s="409">
        <v>5</v>
      </c>
      <c r="D163" s="406"/>
    </row>
    <row r="164" spans="1:4" ht="31" x14ac:dyDescent="0.35">
      <c r="A164" s="408" t="s">
        <v>5347</v>
      </c>
      <c r="B164" s="409" t="s">
        <v>5348</v>
      </c>
      <c r="C164" s="409">
        <v>3</v>
      </c>
      <c r="D164" s="406"/>
    </row>
    <row r="165" spans="1:4" ht="15.5" x14ac:dyDescent="0.35">
      <c r="A165" s="408" t="s">
        <v>5349</v>
      </c>
      <c r="B165" s="409" t="s">
        <v>5350</v>
      </c>
      <c r="C165" s="409">
        <v>5</v>
      </c>
      <c r="D165" s="406"/>
    </row>
    <row r="166" spans="1:4" ht="15.5" x14ac:dyDescent="0.35">
      <c r="A166" s="408" t="s">
        <v>5351</v>
      </c>
      <c r="B166" s="409" t="s">
        <v>5352</v>
      </c>
      <c r="C166" s="409">
        <v>5</v>
      </c>
      <c r="D166" s="406"/>
    </row>
    <row r="167" spans="1:4" ht="15.5" x14ac:dyDescent="0.35">
      <c r="A167" s="408" t="s">
        <v>5353</v>
      </c>
      <c r="B167" s="409" t="s">
        <v>5354</v>
      </c>
      <c r="C167" s="409">
        <v>5</v>
      </c>
      <c r="D167" s="406"/>
    </row>
    <row r="168" spans="1:4" ht="15.5" x14ac:dyDescent="0.35">
      <c r="A168" s="408" t="s">
        <v>5355</v>
      </c>
      <c r="B168" s="409" t="s">
        <v>5356</v>
      </c>
      <c r="C168" s="409">
        <v>5</v>
      </c>
      <c r="D168" s="406"/>
    </row>
    <row r="169" spans="1:4" ht="15.5" x14ac:dyDescent="0.35">
      <c r="A169" s="408" t="s">
        <v>5357</v>
      </c>
      <c r="B169" s="409" t="s">
        <v>5358</v>
      </c>
      <c r="C169" s="409">
        <v>5</v>
      </c>
      <c r="D169" s="406"/>
    </row>
    <row r="170" spans="1:4" ht="15.5" x14ac:dyDescent="0.35">
      <c r="A170" s="408" t="s">
        <v>1559</v>
      </c>
      <c r="B170" s="409" t="s">
        <v>5359</v>
      </c>
      <c r="C170" s="409">
        <v>5</v>
      </c>
      <c r="D170" s="406"/>
    </row>
    <row r="171" spans="1:4" ht="15.5" x14ac:dyDescent="0.35">
      <c r="A171" s="408" t="s">
        <v>5360</v>
      </c>
      <c r="B171" s="409" t="s">
        <v>5361</v>
      </c>
      <c r="C171" s="409">
        <v>6</v>
      </c>
      <c r="D171" s="406"/>
    </row>
    <row r="172" spans="1:4" ht="15.5" x14ac:dyDescent="0.35">
      <c r="A172" s="408" t="s">
        <v>3421</v>
      </c>
      <c r="B172" s="409" t="s">
        <v>5362</v>
      </c>
      <c r="C172" s="409">
        <v>4</v>
      </c>
      <c r="D172" s="406"/>
    </row>
    <row r="173" spans="1:4" ht="15.5" x14ac:dyDescent="0.35">
      <c r="A173" s="408" t="s">
        <v>5363</v>
      </c>
      <c r="B173" s="409" t="s">
        <v>5364</v>
      </c>
      <c r="C173" s="409">
        <v>3</v>
      </c>
      <c r="D173" s="406"/>
    </row>
    <row r="174" spans="1:4" ht="15.5" x14ac:dyDescent="0.35">
      <c r="A174" s="408" t="s">
        <v>5365</v>
      </c>
      <c r="B174" s="409" t="s">
        <v>5366</v>
      </c>
      <c r="C174" s="409">
        <v>4</v>
      </c>
      <c r="D174" s="406"/>
    </row>
    <row r="175" spans="1:4" ht="15.5" x14ac:dyDescent="0.35">
      <c r="A175" s="408" t="s">
        <v>5367</v>
      </c>
      <c r="B175" s="409" t="s">
        <v>5368</v>
      </c>
      <c r="C175" s="409">
        <v>6</v>
      </c>
      <c r="D175" s="406"/>
    </row>
    <row r="176" spans="1:4" ht="31" x14ac:dyDescent="0.35">
      <c r="A176" s="408" t="s">
        <v>5369</v>
      </c>
      <c r="B176" s="409" t="s">
        <v>5370</v>
      </c>
      <c r="C176" s="409">
        <v>5</v>
      </c>
      <c r="D176" s="406"/>
    </row>
    <row r="177" spans="1:4" ht="15.5" x14ac:dyDescent="0.35">
      <c r="A177" s="408" t="s">
        <v>5371</v>
      </c>
      <c r="B177" s="409" t="s">
        <v>5372</v>
      </c>
      <c r="C177" s="409">
        <v>3</v>
      </c>
      <c r="D177" s="406"/>
    </row>
    <row r="178" spans="1:4" ht="15.5" x14ac:dyDescent="0.35">
      <c r="A178" s="408" t="s">
        <v>5373</v>
      </c>
      <c r="B178" s="409" t="s">
        <v>5374</v>
      </c>
      <c r="C178" s="409">
        <v>5</v>
      </c>
      <c r="D178" s="406"/>
    </row>
    <row r="179" spans="1:4" ht="15.5" x14ac:dyDescent="0.35">
      <c r="A179" s="408" t="s">
        <v>211</v>
      </c>
      <c r="B179" s="409" t="s">
        <v>5375</v>
      </c>
      <c r="C179" s="409">
        <v>5</v>
      </c>
      <c r="D179" s="406"/>
    </row>
    <row r="180" spans="1:4" ht="15.5" x14ac:dyDescent="0.35">
      <c r="A180" s="408" t="s">
        <v>5376</v>
      </c>
      <c r="B180" s="409" t="s">
        <v>5377</v>
      </c>
      <c r="C180" s="409">
        <v>4</v>
      </c>
      <c r="D180" s="406"/>
    </row>
    <row r="181" spans="1:4" ht="15.5" x14ac:dyDescent="0.35">
      <c r="A181" s="408" t="s">
        <v>5378</v>
      </c>
      <c r="B181" s="409" t="s">
        <v>5067</v>
      </c>
      <c r="C181" s="409">
        <v>2</v>
      </c>
      <c r="D181" s="406"/>
    </row>
    <row r="182" spans="1:4" ht="15.5" x14ac:dyDescent="0.35">
      <c r="A182" s="408" t="s">
        <v>5379</v>
      </c>
      <c r="B182" s="409" t="s">
        <v>5380</v>
      </c>
      <c r="C182" s="409">
        <v>3</v>
      </c>
      <c r="D182" s="406"/>
    </row>
    <row r="183" spans="1:4" ht="15.5" x14ac:dyDescent="0.35">
      <c r="A183" s="408" t="s">
        <v>5381</v>
      </c>
      <c r="B183" s="409" t="s">
        <v>5382</v>
      </c>
      <c r="C183" s="409">
        <v>3</v>
      </c>
      <c r="D183" s="406"/>
    </row>
    <row r="184" spans="1:4" ht="15.5" x14ac:dyDescent="0.35">
      <c r="A184" s="408" t="s">
        <v>5383</v>
      </c>
      <c r="B184" s="409" t="s">
        <v>5384</v>
      </c>
      <c r="C184" s="409">
        <v>5</v>
      </c>
      <c r="D184" s="406"/>
    </row>
    <row r="185" spans="1:4" ht="15.5" x14ac:dyDescent="0.35">
      <c r="A185" s="408" t="s">
        <v>5385</v>
      </c>
      <c r="B185" s="409" t="s">
        <v>5386</v>
      </c>
      <c r="C185" s="409">
        <v>5</v>
      </c>
      <c r="D185" s="406"/>
    </row>
    <row r="186" spans="1:4" ht="15.5" x14ac:dyDescent="0.35">
      <c r="A186" s="408" t="s">
        <v>5387</v>
      </c>
      <c r="B186" s="409" t="s">
        <v>5388</v>
      </c>
      <c r="C186" s="409">
        <v>2</v>
      </c>
      <c r="D186" s="406"/>
    </row>
    <row r="187" spans="1:4" ht="15.5" x14ac:dyDescent="0.35">
      <c r="A187" s="408" t="s">
        <v>5389</v>
      </c>
      <c r="B187" s="409" t="s">
        <v>5390</v>
      </c>
      <c r="C187" s="409">
        <v>3</v>
      </c>
      <c r="D187" s="406"/>
    </row>
    <row r="188" spans="1:4" ht="15.5" x14ac:dyDescent="0.35">
      <c r="A188" s="408" t="s">
        <v>5391</v>
      </c>
      <c r="B188" s="409" t="s">
        <v>5392</v>
      </c>
      <c r="C188" s="409">
        <v>4</v>
      </c>
      <c r="D188" s="406"/>
    </row>
    <row r="189" spans="1:4" ht="15.5" x14ac:dyDescent="0.35">
      <c r="A189" s="408" t="s">
        <v>5393</v>
      </c>
      <c r="B189" s="409" t="s">
        <v>5394</v>
      </c>
      <c r="C189" s="409">
        <v>2</v>
      </c>
      <c r="D189" s="406"/>
    </row>
    <row r="190" spans="1:4" ht="15.5" x14ac:dyDescent="0.35">
      <c r="A190" s="408" t="s">
        <v>5395</v>
      </c>
      <c r="B190" s="409" t="s">
        <v>5396</v>
      </c>
      <c r="C190" s="409">
        <v>2</v>
      </c>
      <c r="D190" s="406"/>
    </row>
    <row r="191" spans="1:4" ht="15.5" x14ac:dyDescent="0.35">
      <c r="A191" s="408" t="s">
        <v>5397</v>
      </c>
      <c r="B191" s="409" t="s">
        <v>5398</v>
      </c>
      <c r="C191" s="409">
        <v>5</v>
      </c>
      <c r="D191" s="406"/>
    </row>
    <row r="192" spans="1:4" ht="15.5" x14ac:dyDescent="0.35">
      <c r="A192" s="408" t="s">
        <v>5399</v>
      </c>
      <c r="B192" s="409" t="s">
        <v>5067</v>
      </c>
      <c r="C192" s="409">
        <v>2</v>
      </c>
      <c r="D192" s="406"/>
    </row>
    <row r="193" spans="1:4" ht="15.5" x14ac:dyDescent="0.35">
      <c r="A193" s="408" t="s">
        <v>5400</v>
      </c>
      <c r="B193" s="409" t="s">
        <v>5401</v>
      </c>
      <c r="C193" s="409">
        <v>3</v>
      </c>
      <c r="D193" s="406"/>
    </row>
    <row r="194" spans="1:4" ht="31" x14ac:dyDescent="0.35">
      <c r="A194" s="408" t="s">
        <v>5402</v>
      </c>
      <c r="B194" s="409" t="s">
        <v>5403</v>
      </c>
      <c r="C194" s="409">
        <v>3</v>
      </c>
      <c r="D194" s="406"/>
    </row>
    <row r="195" spans="1:4" ht="31" x14ac:dyDescent="0.35">
      <c r="A195" s="408" t="s">
        <v>5404</v>
      </c>
      <c r="B195" s="409" t="s">
        <v>5405</v>
      </c>
      <c r="C195" s="409">
        <v>3</v>
      </c>
      <c r="D195" s="406"/>
    </row>
    <row r="196" spans="1:4" ht="15.5" x14ac:dyDescent="0.35">
      <c r="A196" s="408" t="s">
        <v>5406</v>
      </c>
      <c r="B196" s="409" t="s">
        <v>5407</v>
      </c>
      <c r="C196" s="409">
        <v>5</v>
      </c>
      <c r="D196" s="406"/>
    </row>
    <row r="197" spans="1:4" ht="15.5" x14ac:dyDescent="0.35">
      <c r="A197" s="408" t="s">
        <v>5408</v>
      </c>
      <c r="B197" s="409" t="s">
        <v>5409</v>
      </c>
      <c r="C197" s="409">
        <v>4</v>
      </c>
      <c r="D197" s="406"/>
    </row>
    <row r="198" spans="1:4" ht="15.5" x14ac:dyDescent="0.35">
      <c r="A198" s="408" t="s">
        <v>5410</v>
      </c>
      <c r="B198" s="409" t="s">
        <v>5067</v>
      </c>
      <c r="C198" s="409">
        <v>2</v>
      </c>
      <c r="D198" s="406"/>
    </row>
    <row r="199" spans="1:4" ht="15.5" x14ac:dyDescent="0.35">
      <c r="A199" s="408" t="s">
        <v>5411</v>
      </c>
      <c r="B199" s="409" t="s">
        <v>5412</v>
      </c>
      <c r="C199" s="409">
        <v>1</v>
      </c>
      <c r="D199" s="406"/>
    </row>
    <row r="200" spans="1:4" ht="15.5" x14ac:dyDescent="0.35">
      <c r="A200" s="408" t="s">
        <v>5413</v>
      </c>
      <c r="B200" s="409" t="s">
        <v>5414</v>
      </c>
      <c r="C200" s="409">
        <v>4</v>
      </c>
      <c r="D200" s="406"/>
    </row>
    <row r="201" spans="1:4" ht="15.5" x14ac:dyDescent="0.35">
      <c r="A201" s="408" t="s">
        <v>5415</v>
      </c>
      <c r="B201" s="409" t="s">
        <v>5416</v>
      </c>
      <c r="C201" s="409">
        <v>3</v>
      </c>
      <c r="D201" s="406"/>
    </row>
    <row r="202" spans="1:4" ht="15.5" x14ac:dyDescent="0.35">
      <c r="A202" s="408" t="s">
        <v>5417</v>
      </c>
      <c r="B202" s="409" t="s">
        <v>5418</v>
      </c>
      <c r="C202" s="409">
        <v>4</v>
      </c>
      <c r="D202" s="406"/>
    </row>
    <row r="203" spans="1:4" ht="15.5" x14ac:dyDescent="0.35">
      <c r="A203" s="408" t="s">
        <v>5419</v>
      </c>
      <c r="B203" s="409" t="s">
        <v>5420</v>
      </c>
      <c r="C203" s="409">
        <v>4</v>
      </c>
      <c r="D203" s="406"/>
    </row>
    <row r="204" spans="1:4" ht="15.5" x14ac:dyDescent="0.35">
      <c r="A204" s="408" t="s">
        <v>5421</v>
      </c>
      <c r="B204" s="409" t="s">
        <v>5422</v>
      </c>
      <c r="C204" s="409">
        <v>4</v>
      </c>
      <c r="D204" s="406"/>
    </row>
    <row r="205" spans="1:4" ht="15.5" x14ac:dyDescent="0.35">
      <c r="A205" s="408" t="s">
        <v>5423</v>
      </c>
      <c r="B205" s="409" t="s">
        <v>5424</v>
      </c>
      <c r="C205" s="409">
        <v>2</v>
      </c>
      <c r="D205" s="406"/>
    </row>
    <row r="206" spans="1:4" ht="15.5" x14ac:dyDescent="0.35">
      <c r="A206" s="408" t="s">
        <v>5425</v>
      </c>
      <c r="B206" s="409" t="s">
        <v>5426</v>
      </c>
      <c r="C206" s="409">
        <v>3</v>
      </c>
      <c r="D206" s="406"/>
    </row>
    <row r="207" spans="1:4" ht="15.5" x14ac:dyDescent="0.35">
      <c r="A207" s="408" t="s">
        <v>5427</v>
      </c>
      <c r="B207" s="409" t="s">
        <v>5428</v>
      </c>
      <c r="C207" s="409">
        <v>4</v>
      </c>
      <c r="D207" s="406"/>
    </row>
    <row r="208" spans="1:4" ht="15.5" x14ac:dyDescent="0.35">
      <c r="A208" s="408" t="s">
        <v>5429</v>
      </c>
      <c r="B208" s="409" t="s">
        <v>5430</v>
      </c>
      <c r="C208" s="409">
        <v>2</v>
      </c>
      <c r="D208" s="406"/>
    </row>
    <row r="209" spans="1:4" ht="15.5" x14ac:dyDescent="0.35">
      <c r="A209" s="408" t="s">
        <v>5431</v>
      </c>
      <c r="B209" s="409" t="s">
        <v>5432</v>
      </c>
      <c r="C209" s="409">
        <v>4</v>
      </c>
      <c r="D209" s="406"/>
    </row>
    <row r="210" spans="1:4" ht="15.5" x14ac:dyDescent="0.35">
      <c r="A210" s="408" t="s">
        <v>5433</v>
      </c>
      <c r="B210" s="409" t="s">
        <v>5434</v>
      </c>
      <c r="C210" s="409">
        <v>4</v>
      </c>
      <c r="D210" s="406"/>
    </row>
    <row r="211" spans="1:4" ht="15.5" x14ac:dyDescent="0.35">
      <c r="A211" s="408" t="s">
        <v>5435</v>
      </c>
      <c r="B211" s="409" t="s">
        <v>5436</v>
      </c>
      <c r="C211" s="409">
        <v>4</v>
      </c>
      <c r="D211" s="406"/>
    </row>
    <row r="212" spans="1:4" ht="15.5" x14ac:dyDescent="0.35">
      <c r="A212" s="408" t="s">
        <v>5437</v>
      </c>
      <c r="B212" s="409" t="s">
        <v>5438</v>
      </c>
      <c r="C212" s="409">
        <v>3</v>
      </c>
      <c r="D212" s="406"/>
    </row>
    <row r="213" spans="1:4" ht="15.5" x14ac:dyDescent="0.35">
      <c r="A213" s="408" t="s">
        <v>5439</v>
      </c>
      <c r="B213" s="409" t="s">
        <v>5067</v>
      </c>
      <c r="C213" s="409">
        <v>2</v>
      </c>
      <c r="D213" s="406"/>
    </row>
    <row r="214" spans="1:4" ht="15.5" x14ac:dyDescent="0.35">
      <c r="A214" s="408" t="s">
        <v>5440</v>
      </c>
      <c r="B214" s="409" t="s">
        <v>5441</v>
      </c>
      <c r="C214" s="409">
        <v>1</v>
      </c>
      <c r="D214" s="406"/>
    </row>
    <row r="215" spans="1:4" ht="15.5" x14ac:dyDescent="0.35">
      <c r="A215" s="408" t="s">
        <v>5442</v>
      </c>
      <c r="B215" s="409" t="s">
        <v>5443</v>
      </c>
      <c r="C215" s="409">
        <v>4</v>
      </c>
      <c r="D215" s="406"/>
    </row>
    <row r="216" spans="1:4" ht="15.5" x14ac:dyDescent="0.35">
      <c r="A216" s="408" t="s">
        <v>5444</v>
      </c>
      <c r="B216" s="409" t="s">
        <v>5445</v>
      </c>
      <c r="C216" s="409">
        <v>4</v>
      </c>
      <c r="D216" s="406"/>
    </row>
    <row r="217" spans="1:4" ht="15.5" x14ac:dyDescent="0.35">
      <c r="A217" s="408" t="s">
        <v>5446</v>
      </c>
      <c r="B217" s="409" t="s">
        <v>5447</v>
      </c>
      <c r="C217" s="409">
        <v>4</v>
      </c>
      <c r="D217" s="406"/>
    </row>
    <row r="218" spans="1:4" ht="31" x14ac:dyDescent="0.35">
      <c r="A218" s="408" t="s">
        <v>5448</v>
      </c>
      <c r="B218" s="409" t="s">
        <v>5449</v>
      </c>
      <c r="C218" s="409">
        <v>4</v>
      </c>
      <c r="D218" s="406"/>
    </row>
    <row r="219" spans="1:4" ht="15.5" x14ac:dyDescent="0.35">
      <c r="A219" s="408" t="s">
        <v>5450</v>
      </c>
      <c r="B219" s="409" t="s">
        <v>5451</v>
      </c>
      <c r="C219" s="409">
        <v>2</v>
      </c>
      <c r="D219" s="406"/>
    </row>
    <row r="220" spans="1:4" ht="15.5" x14ac:dyDescent="0.35">
      <c r="A220" s="408" t="s">
        <v>5452</v>
      </c>
      <c r="B220" s="409" t="s">
        <v>5453</v>
      </c>
      <c r="C220" s="409">
        <v>1</v>
      </c>
      <c r="D220" s="406"/>
    </row>
    <row r="221" spans="1:4" ht="15.5" x14ac:dyDescent="0.35">
      <c r="A221" s="408" t="s">
        <v>5454</v>
      </c>
      <c r="B221" s="409" t="s">
        <v>5455</v>
      </c>
      <c r="C221" s="409">
        <v>1</v>
      </c>
      <c r="D221" s="406"/>
    </row>
    <row r="222" spans="1:4" ht="31" x14ac:dyDescent="0.35">
      <c r="A222" s="408" t="s">
        <v>5456</v>
      </c>
      <c r="B222" s="409" t="s">
        <v>5457</v>
      </c>
      <c r="C222" s="409">
        <v>4</v>
      </c>
      <c r="D222" s="406"/>
    </row>
    <row r="223" spans="1:4" ht="15.5" x14ac:dyDescent="0.35">
      <c r="A223" s="408" t="s">
        <v>548</v>
      </c>
      <c r="B223" s="409" t="s">
        <v>5458</v>
      </c>
      <c r="C223" s="409">
        <v>7</v>
      </c>
      <c r="D223" s="406"/>
    </row>
    <row r="224" spans="1:4" ht="15.5" x14ac:dyDescent="0.35">
      <c r="A224" s="408" t="s">
        <v>1853</v>
      </c>
      <c r="B224" s="409" t="s">
        <v>5459</v>
      </c>
      <c r="C224" s="409">
        <v>5</v>
      </c>
      <c r="D224" s="406"/>
    </row>
    <row r="225" spans="1:4" ht="15.5" x14ac:dyDescent="0.35">
      <c r="A225" s="408" t="s">
        <v>1765</v>
      </c>
      <c r="B225" s="409" t="s">
        <v>5460</v>
      </c>
      <c r="C225" s="409">
        <v>6</v>
      </c>
      <c r="D225" s="406"/>
    </row>
    <row r="226" spans="1:4" ht="15.5" x14ac:dyDescent="0.35">
      <c r="A226" s="408" t="s">
        <v>1868</v>
      </c>
      <c r="B226" s="409" t="s">
        <v>5461</v>
      </c>
      <c r="C226" s="409">
        <v>5</v>
      </c>
      <c r="D226" s="406"/>
    </row>
    <row r="227" spans="1:4" ht="15.5" x14ac:dyDescent="0.35">
      <c r="A227" s="408" t="s">
        <v>5462</v>
      </c>
      <c r="B227" s="409" t="s">
        <v>5463</v>
      </c>
      <c r="C227" s="409">
        <v>2</v>
      </c>
      <c r="D227" s="406"/>
    </row>
    <row r="228" spans="1:4" ht="15.5" x14ac:dyDescent="0.35">
      <c r="A228" s="408" t="s">
        <v>1794</v>
      </c>
      <c r="B228" s="409" t="s">
        <v>5464</v>
      </c>
      <c r="C228" s="409">
        <v>3</v>
      </c>
      <c r="D228" s="406"/>
    </row>
    <row r="229" spans="1:4" ht="15.5" x14ac:dyDescent="0.35">
      <c r="A229" s="408" t="s">
        <v>1882</v>
      </c>
      <c r="B229" s="409" t="s">
        <v>5465</v>
      </c>
      <c r="C229" s="409">
        <v>1</v>
      </c>
      <c r="D229" s="406"/>
    </row>
    <row r="230" spans="1:4" ht="15.5" x14ac:dyDescent="0.35">
      <c r="A230" s="408" t="s">
        <v>5466</v>
      </c>
      <c r="B230" s="409" t="s">
        <v>5467</v>
      </c>
      <c r="C230" s="409">
        <v>7</v>
      </c>
      <c r="D230" s="406"/>
    </row>
    <row r="231" spans="1:4" ht="15.5" x14ac:dyDescent="0.35">
      <c r="A231" s="408" t="s">
        <v>5468</v>
      </c>
      <c r="B231" s="409" t="s">
        <v>5469</v>
      </c>
      <c r="C231" s="409">
        <v>2</v>
      </c>
      <c r="D231" s="406"/>
    </row>
    <row r="232" spans="1:4" ht="15.5" x14ac:dyDescent="0.35">
      <c r="A232" s="408" t="s">
        <v>2148</v>
      </c>
      <c r="B232" s="409" t="s">
        <v>5470</v>
      </c>
      <c r="C232" s="409">
        <v>5</v>
      </c>
      <c r="D232" s="406"/>
    </row>
    <row r="233" spans="1:4" ht="15.5" x14ac:dyDescent="0.35">
      <c r="A233" s="408" t="s">
        <v>5471</v>
      </c>
      <c r="B233" s="409" t="s">
        <v>5067</v>
      </c>
      <c r="C233" s="409">
        <v>2</v>
      </c>
      <c r="D233" s="406"/>
    </row>
    <row r="234" spans="1:4" ht="15.5" x14ac:dyDescent="0.35">
      <c r="A234" s="408" t="s">
        <v>5472</v>
      </c>
      <c r="B234" s="409" t="s">
        <v>5473</v>
      </c>
      <c r="C234" s="409">
        <v>6</v>
      </c>
      <c r="D234" s="406"/>
    </row>
    <row r="235" spans="1:4" ht="15.5" x14ac:dyDescent="0.35">
      <c r="A235" s="408" t="s">
        <v>1905</v>
      </c>
      <c r="B235" s="409" t="s">
        <v>5474</v>
      </c>
      <c r="C235" s="409">
        <v>4</v>
      </c>
      <c r="D235" s="406"/>
    </row>
    <row r="236" spans="1:4" ht="15.5" x14ac:dyDescent="0.35">
      <c r="A236" s="408" t="s">
        <v>5475</v>
      </c>
      <c r="B236" s="409" t="s">
        <v>5476</v>
      </c>
      <c r="C236" s="409">
        <v>6</v>
      </c>
      <c r="D236" s="406"/>
    </row>
    <row r="237" spans="1:4" ht="15.5" x14ac:dyDescent="0.35">
      <c r="A237" s="408" t="s">
        <v>5477</v>
      </c>
      <c r="B237" s="409" t="s">
        <v>5478</v>
      </c>
      <c r="C237" s="409">
        <v>4</v>
      </c>
      <c r="D237" s="406"/>
    </row>
    <row r="238" spans="1:4" ht="15.5" x14ac:dyDescent="0.35">
      <c r="A238" s="408" t="s">
        <v>5479</v>
      </c>
      <c r="B238" s="409" t="s">
        <v>5480</v>
      </c>
      <c r="C238" s="409">
        <v>6</v>
      </c>
      <c r="D238" s="406"/>
    </row>
    <row r="239" spans="1:4" ht="15.5" x14ac:dyDescent="0.35">
      <c r="A239" s="408" t="s">
        <v>5481</v>
      </c>
      <c r="B239" s="409" t="s">
        <v>5482</v>
      </c>
      <c r="C239" s="409">
        <v>4</v>
      </c>
      <c r="D239" s="406"/>
    </row>
    <row r="240" spans="1:4" ht="15.5" x14ac:dyDescent="0.35">
      <c r="A240" s="408" t="s">
        <v>5483</v>
      </c>
      <c r="B240" s="409" t="s">
        <v>5484</v>
      </c>
      <c r="C240" s="409">
        <v>7</v>
      </c>
      <c r="D240" s="406"/>
    </row>
    <row r="241" spans="1:4" ht="15.5" x14ac:dyDescent="0.35">
      <c r="A241" s="408" t="s">
        <v>4904</v>
      </c>
      <c r="B241" s="409" t="s">
        <v>5485</v>
      </c>
      <c r="C241" s="409">
        <v>8</v>
      </c>
      <c r="D241" s="406"/>
    </row>
    <row r="242" spans="1:4" ht="15.5" x14ac:dyDescent="0.35">
      <c r="A242" s="408" t="s">
        <v>5486</v>
      </c>
      <c r="B242" s="409" t="s">
        <v>5487</v>
      </c>
      <c r="C242" s="409">
        <v>6</v>
      </c>
      <c r="D242" s="406"/>
    </row>
    <row r="243" spans="1:4" ht="15.5" x14ac:dyDescent="0.35">
      <c r="A243" s="408" t="s">
        <v>5488</v>
      </c>
      <c r="B243" s="409" t="s">
        <v>5489</v>
      </c>
      <c r="C243" s="409">
        <v>5</v>
      </c>
      <c r="D243" s="406"/>
    </row>
    <row r="244" spans="1:4" ht="15.5" x14ac:dyDescent="0.35">
      <c r="A244" s="408" t="s">
        <v>5490</v>
      </c>
      <c r="B244" s="409" t="s">
        <v>5491</v>
      </c>
      <c r="C244" s="409">
        <v>6</v>
      </c>
      <c r="D244" s="406"/>
    </row>
    <row r="245" spans="1:4" ht="31" x14ac:dyDescent="0.35">
      <c r="A245" s="408" t="s">
        <v>5492</v>
      </c>
      <c r="B245" s="409" t="s">
        <v>5493</v>
      </c>
      <c r="C245" s="409">
        <v>1</v>
      </c>
      <c r="D245" s="406"/>
    </row>
    <row r="246" spans="1:4" ht="15.5" x14ac:dyDescent="0.35">
      <c r="A246" s="408" t="s">
        <v>5494</v>
      </c>
      <c r="B246" s="409" t="s">
        <v>5495</v>
      </c>
      <c r="C246" s="409">
        <v>4</v>
      </c>
      <c r="D246" s="406"/>
    </row>
    <row r="247" spans="1:4" ht="15.5" x14ac:dyDescent="0.35">
      <c r="A247" s="408" t="s">
        <v>5496</v>
      </c>
      <c r="B247" s="409" t="s">
        <v>5497</v>
      </c>
      <c r="C247" s="409">
        <v>5</v>
      </c>
      <c r="D247" s="406"/>
    </row>
    <row r="248" spans="1:4" ht="15.5" x14ac:dyDescent="0.35">
      <c r="A248" s="408" t="s">
        <v>5498</v>
      </c>
      <c r="B248" s="409" t="s">
        <v>5067</v>
      </c>
      <c r="C248" s="409">
        <v>2</v>
      </c>
      <c r="D248" s="406"/>
    </row>
    <row r="249" spans="1:4" ht="15.5" x14ac:dyDescent="0.35">
      <c r="A249" s="408" t="s">
        <v>5499</v>
      </c>
      <c r="B249" s="409" t="s">
        <v>5500</v>
      </c>
      <c r="C249" s="409">
        <v>8</v>
      </c>
      <c r="D249" s="406"/>
    </row>
    <row r="250" spans="1:4" ht="15.5" x14ac:dyDescent="0.35">
      <c r="A250" s="408" t="s">
        <v>5501</v>
      </c>
      <c r="B250" s="409" t="s">
        <v>5502</v>
      </c>
      <c r="C250" s="409">
        <v>8</v>
      </c>
      <c r="D250" s="406"/>
    </row>
    <row r="251" spans="1:4" ht="31" x14ac:dyDescent="0.35">
      <c r="A251" s="408" t="s">
        <v>5503</v>
      </c>
      <c r="B251" s="409" t="s">
        <v>5504</v>
      </c>
      <c r="C251" s="409">
        <v>7</v>
      </c>
      <c r="D251" s="406"/>
    </row>
    <row r="252" spans="1:4" ht="15.5" x14ac:dyDescent="0.35">
      <c r="A252" s="408" t="s">
        <v>5505</v>
      </c>
      <c r="B252" s="409" t="s">
        <v>5506</v>
      </c>
      <c r="C252" s="409">
        <v>5</v>
      </c>
      <c r="D252" s="406"/>
    </row>
    <row r="253" spans="1:4" ht="15.5" x14ac:dyDescent="0.35">
      <c r="A253" s="408" t="s">
        <v>5507</v>
      </c>
      <c r="B253" s="409" t="s">
        <v>5508</v>
      </c>
      <c r="C253" s="409">
        <v>7</v>
      </c>
      <c r="D253" s="406"/>
    </row>
    <row r="254" spans="1:4" ht="31" x14ac:dyDescent="0.35">
      <c r="A254" s="408" t="s">
        <v>5509</v>
      </c>
      <c r="B254" s="409" t="s">
        <v>5510</v>
      </c>
      <c r="C254" s="409">
        <v>4</v>
      </c>
      <c r="D254" s="406"/>
    </row>
    <row r="255" spans="1:4" ht="15.5" x14ac:dyDescent="0.35">
      <c r="A255" s="408" t="s">
        <v>5511</v>
      </c>
      <c r="B255" s="409" t="s">
        <v>5512</v>
      </c>
      <c r="C255" s="409">
        <v>4</v>
      </c>
      <c r="D255" s="406"/>
    </row>
    <row r="256" spans="1:4" ht="15.5" x14ac:dyDescent="0.35">
      <c r="A256" s="408" t="s">
        <v>5513</v>
      </c>
      <c r="B256" s="409" t="s">
        <v>5514</v>
      </c>
      <c r="C256" s="409">
        <v>5</v>
      </c>
      <c r="D256" s="406"/>
    </row>
    <row r="257" spans="1:4" ht="15.5" x14ac:dyDescent="0.35">
      <c r="A257" s="408" t="s">
        <v>5515</v>
      </c>
      <c r="B257" s="409" t="s">
        <v>5516</v>
      </c>
      <c r="C257" s="409">
        <v>8</v>
      </c>
      <c r="D257" s="406"/>
    </row>
    <row r="258" spans="1:4" ht="15.5" x14ac:dyDescent="0.35">
      <c r="A258" s="408" t="s">
        <v>5517</v>
      </c>
      <c r="B258" s="409" t="s">
        <v>5518</v>
      </c>
      <c r="C258" s="409">
        <v>4</v>
      </c>
      <c r="D258" s="406"/>
    </row>
    <row r="259" spans="1:4" ht="15.5" x14ac:dyDescent="0.35">
      <c r="A259" s="408" t="s">
        <v>5519</v>
      </c>
      <c r="B259" s="409" t="s">
        <v>5067</v>
      </c>
      <c r="C259" s="409">
        <v>3</v>
      </c>
      <c r="D259" s="406"/>
    </row>
    <row r="260" spans="1:4" ht="15.5" x14ac:dyDescent="0.35">
      <c r="A260" s="408" t="s">
        <v>5520</v>
      </c>
      <c r="B260" s="409" t="s">
        <v>5521</v>
      </c>
      <c r="C260" s="409">
        <v>5</v>
      </c>
      <c r="D260" s="406"/>
    </row>
    <row r="261" spans="1:4" ht="15.5" x14ac:dyDescent="0.35">
      <c r="A261" s="408" t="s">
        <v>5522</v>
      </c>
      <c r="B261" s="409" t="s">
        <v>5523</v>
      </c>
      <c r="C261" s="409">
        <v>8</v>
      </c>
      <c r="D261" s="406"/>
    </row>
    <row r="262" spans="1:4" ht="15.5" x14ac:dyDescent="0.35">
      <c r="A262" s="408" t="s">
        <v>5524</v>
      </c>
      <c r="B262" s="409" t="s">
        <v>5525</v>
      </c>
      <c r="C262" s="409">
        <v>5</v>
      </c>
      <c r="D262" s="406"/>
    </row>
    <row r="263" spans="1:4" ht="15.5" x14ac:dyDescent="0.35">
      <c r="A263" s="408" t="s">
        <v>5526</v>
      </c>
      <c r="B263" s="409" t="s">
        <v>5527</v>
      </c>
      <c r="C263" s="409">
        <v>4</v>
      </c>
      <c r="D263" s="406"/>
    </row>
    <row r="264" spans="1:4" ht="15.5" x14ac:dyDescent="0.35">
      <c r="A264" s="408" t="s">
        <v>5528</v>
      </c>
      <c r="B264" s="409" t="s">
        <v>5529</v>
      </c>
      <c r="C264" s="409">
        <v>4</v>
      </c>
      <c r="D264" s="406"/>
    </row>
    <row r="265" spans="1:4" ht="15.5" x14ac:dyDescent="0.35">
      <c r="A265" s="408" t="s">
        <v>5530</v>
      </c>
      <c r="B265" s="409" t="s">
        <v>5531</v>
      </c>
      <c r="C265" s="409">
        <v>5</v>
      </c>
      <c r="D265" s="406"/>
    </row>
    <row r="266" spans="1:4" ht="15.5" x14ac:dyDescent="0.35">
      <c r="A266" s="408" t="s">
        <v>5532</v>
      </c>
      <c r="B266" s="409" t="s">
        <v>5533</v>
      </c>
      <c r="C266" s="409">
        <v>6</v>
      </c>
      <c r="D266" s="406"/>
    </row>
    <row r="267" spans="1:4" ht="15.5" x14ac:dyDescent="0.35">
      <c r="A267" s="408" t="s">
        <v>5534</v>
      </c>
      <c r="B267" s="409" t="s">
        <v>5535</v>
      </c>
      <c r="C267" s="409">
        <v>5</v>
      </c>
      <c r="D267" s="406"/>
    </row>
    <row r="268" spans="1:4" ht="15.5" x14ac:dyDescent="0.35">
      <c r="A268" s="408" t="s">
        <v>5536</v>
      </c>
      <c r="B268" s="409" t="s">
        <v>5537</v>
      </c>
      <c r="C268" s="409">
        <v>6</v>
      </c>
      <c r="D268" s="406"/>
    </row>
    <row r="269" spans="1:4" ht="15.5" x14ac:dyDescent="0.35">
      <c r="A269" s="408" t="s">
        <v>5538</v>
      </c>
      <c r="B269" s="409" t="s">
        <v>5539</v>
      </c>
      <c r="C269" s="409">
        <v>8</v>
      </c>
      <c r="D269" s="406"/>
    </row>
    <row r="270" spans="1:4" ht="31" x14ac:dyDescent="0.35">
      <c r="A270" s="408" t="s">
        <v>5540</v>
      </c>
      <c r="B270" s="409" t="s">
        <v>5541</v>
      </c>
      <c r="C270" s="409">
        <v>7</v>
      </c>
      <c r="D270" s="406"/>
    </row>
    <row r="271" spans="1:4" ht="15.5" x14ac:dyDescent="0.35">
      <c r="A271" s="408" t="s">
        <v>5542</v>
      </c>
      <c r="B271" s="409" t="s">
        <v>5543</v>
      </c>
      <c r="C271" s="409">
        <v>6</v>
      </c>
      <c r="D271" s="406"/>
    </row>
    <row r="272" spans="1:4" ht="15.5" x14ac:dyDescent="0.35">
      <c r="A272" s="408" t="s">
        <v>5544</v>
      </c>
      <c r="B272" s="409" t="s">
        <v>5545</v>
      </c>
      <c r="C272" s="409">
        <v>8</v>
      </c>
      <c r="D272" s="406"/>
    </row>
    <row r="273" spans="1:4" ht="15.5" x14ac:dyDescent="0.35">
      <c r="A273" s="408" t="s">
        <v>1718</v>
      </c>
      <c r="B273" s="409" t="s">
        <v>5546</v>
      </c>
      <c r="C273" s="409">
        <v>4</v>
      </c>
      <c r="D273" s="406"/>
    </row>
    <row r="274" spans="1:4" ht="15.5" x14ac:dyDescent="0.35">
      <c r="A274" s="408" t="s">
        <v>5547</v>
      </c>
      <c r="B274" s="409" t="s">
        <v>5548</v>
      </c>
      <c r="C274" s="409">
        <v>8</v>
      </c>
      <c r="D274" s="406"/>
    </row>
    <row r="275" spans="1:4" ht="15.5" x14ac:dyDescent="0.35">
      <c r="A275" s="408" t="s">
        <v>5549</v>
      </c>
      <c r="B275" s="409" t="s">
        <v>5550</v>
      </c>
      <c r="C275" s="409">
        <v>6</v>
      </c>
      <c r="D275" s="406"/>
    </row>
    <row r="276" spans="1:4" ht="15.5" x14ac:dyDescent="0.35">
      <c r="A276" s="408" t="s">
        <v>1444</v>
      </c>
      <c r="B276" s="409" t="s">
        <v>5551</v>
      </c>
      <c r="C276" s="409">
        <v>6</v>
      </c>
      <c r="D276" s="406"/>
    </row>
    <row r="277" spans="1:4" ht="15.5" x14ac:dyDescent="0.35">
      <c r="A277" s="408" t="s">
        <v>5552</v>
      </c>
      <c r="B277" s="409" t="s">
        <v>5553</v>
      </c>
      <c r="C277" s="409">
        <v>6</v>
      </c>
      <c r="D277" s="406"/>
    </row>
    <row r="278" spans="1:4" ht="15.5" x14ac:dyDescent="0.35">
      <c r="A278" s="408" t="s">
        <v>5554</v>
      </c>
      <c r="B278" s="409" t="s">
        <v>5555</v>
      </c>
      <c r="C278" s="409">
        <v>4</v>
      </c>
      <c r="D278" s="406"/>
    </row>
    <row r="279" spans="1:4" ht="15.5" x14ac:dyDescent="0.35">
      <c r="A279" s="408" t="s">
        <v>5556</v>
      </c>
      <c r="B279" s="409" t="s">
        <v>5067</v>
      </c>
      <c r="C279" s="409">
        <v>2</v>
      </c>
      <c r="D279" s="406"/>
    </row>
    <row r="280" spans="1:4" ht="15.5" x14ac:dyDescent="0.35">
      <c r="A280" s="408" t="s">
        <v>5557</v>
      </c>
      <c r="B280" s="409" t="s">
        <v>5558</v>
      </c>
      <c r="C280" s="409">
        <v>2</v>
      </c>
      <c r="D280" s="406"/>
    </row>
    <row r="281" spans="1:4" ht="15.5" x14ac:dyDescent="0.35">
      <c r="A281" s="408" t="s">
        <v>5559</v>
      </c>
      <c r="B281" s="409" t="s">
        <v>5560</v>
      </c>
      <c r="C281" s="409">
        <v>5</v>
      </c>
      <c r="D281" s="406"/>
    </row>
    <row r="282" spans="1:4" ht="15.5" x14ac:dyDescent="0.35">
      <c r="A282" s="408" t="s">
        <v>5561</v>
      </c>
      <c r="B282" s="409" t="s">
        <v>5562</v>
      </c>
      <c r="C282" s="409">
        <v>5</v>
      </c>
      <c r="D282" s="406"/>
    </row>
    <row r="283" spans="1:4" ht="15.5" x14ac:dyDescent="0.35">
      <c r="A283" s="408" t="s">
        <v>5563</v>
      </c>
      <c r="B283" s="409" t="s">
        <v>5564</v>
      </c>
      <c r="C283" s="409">
        <v>4</v>
      </c>
      <c r="D283" s="406"/>
    </row>
    <row r="284" spans="1:4" ht="15.5" x14ac:dyDescent="0.35">
      <c r="A284" s="408" t="s">
        <v>5565</v>
      </c>
      <c r="B284" s="409" t="s">
        <v>5566</v>
      </c>
      <c r="C284" s="409">
        <v>4</v>
      </c>
      <c r="D284" s="406"/>
    </row>
    <row r="285" spans="1:4" ht="15.5" x14ac:dyDescent="0.35">
      <c r="A285" s="408" t="s">
        <v>5567</v>
      </c>
      <c r="B285" s="409" t="s">
        <v>5568</v>
      </c>
      <c r="C285" s="409">
        <v>8</v>
      </c>
      <c r="D285" s="406"/>
    </row>
    <row r="286" spans="1:4" ht="31" x14ac:dyDescent="0.35">
      <c r="A286" s="408" t="s">
        <v>5569</v>
      </c>
      <c r="B286" s="409" t="s">
        <v>5570</v>
      </c>
      <c r="C286" s="409">
        <v>7</v>
      </c>
      <c r="D286" s="406"/>
    </row>
    <row r="287" spans="1:4" ht="31" x14ac:dyDescent="0.35">
      <c r="A287" s="408" t="s">
        <v>5571</v>
      </c>
      <c r="B287" s="409" t="s">
        <v>5572</v>
      </c>
      <c r="C287" s="409">
        <v>6</v>
      </c>
      <c r="D287" s="406"/>
    </row>
    <row r="288" spans="1:4" ht="31" x14ac:dyDescent="0.35">
      <c r="A288" s="408" t="s">
        <v>5573</v>
      </c>
      <c r="B288" s="409" t="s">
        <v>5574</v>
      </c>
      <c r="C288" s="409">
        <v>8</v>
      </c>
      <c r="D288" s="406"/>
    </row>
    <row r="289" spans="1:4" ht="31" x14ac:dyDescent="0.35">
      <c r="A289" s="408" t="s">
        <v>5575</v>
      </c>
      <c r="B289" s="409" t="s">
        <v>5576</v>
      </c>
      <c r="C289" s="409">
        <v>7</v>
      </c>
      <c r="D289" s="406"/>
    </row>
    <row r="290" spans="1:4" ht="15.5" x14ac:dyDescent="0.35">
      <c r="A290" s="408" t="s">
        <v>5577</v>
      </c>
      <c r="B290" s="409" t="s">
        <v>5578</v>
      </c>
      <c r="C290" s="409">
        <v>6</v>
      </c>
      <c r="D290" s="406"/>
    </row>
    <row r="291" spans="1:4" ht="15.5" x14ac:dyDescent="0.35">
      <c r="A291" s="408" t="s">
        <v>5579</v>
      </c>
      <c r="B291" s="409" t="s">
        <v>5580</v>
      </c>
      <c r="C291" s="409">
        <v>4</v>
      </c>
      <c r="D291" s="406"/>
    </row>
    <row r="292" spans="1:4" ht="15.5" x14ac:dyDescent="0.35">
      <c r="A292" s="408" t="s">
        <v>5581</v>
      </c>
      <c r="B292" s="409" t="s">
        <v>5582</v>
      </c>
      <c r="C292" s="409">
        <v>4</v>
      </c>
      <c r="D292" s="406"/>
    </row>
    <row r="293" spans="1:4" ht="15.5" x14ac:dyDescent="0.35">
      <c r="A293" s="408" t="s">
        <v>5583</v>
      </c>
      <c r="B293" s="409" t="s">
        <v>5584</v>
      </c>
      <c r="C293" s="409">
        <v>5</v>
      </c>
      <c r="D293" s="406"/>
    </row>
    <row r="294" spans="1:4" ht="15.5" x14ac:dyDescent="0.35">
      <c r="A294" s="408" t="s">
        <v>5585</v>
      </c>
      <c r="B294" s="409" t="s">
        <v>5586</v>
      </c>
      <c r="C294" s="409">
        <v>1</v>
      </c>
      <c r="D294" s="406"/>
    </row>
    <row r="295" spans="1:4" ht="15.5" x14ac:dyDescent="0.35">
      <c r="A295" s="408" t="s">
        <v>5587</v>
      </c>
      <c r="B295" s="409" t="s">
        <v>5588</v>
      </c>
      <c r="C295" s="409">
        <v>4</v>
      </c>
      <c r="D295" s="406"/>
    </row>
    <row r="296" spans="1:4" ht="15.5" x14ac:dyDescent="0.35">
      <c r="A296" s="408" t="s">
        <v>5589</v>
      </c>
      <c r="B296" s="409" t="s">
        <v>5590</v>
      </c>
      <c r="C296" s="409">
        <v>7</v>
      </c>
      <c r="D296" s="406"/>
    </row>
    <row r="297" spans="1:4" ht="15.5" x14ac:dyDescent="0.35">
      <c r="A297" s="408" t="s">
        <v>5591</v>
      </c>
      <c r="B297" s="409" t="s">
        <v>5592</v>
      </c>
      <c r="C297" s="409">
        <v>6</v>
      </c>
      <c r="D297" s="406"/>
    </row>
    <row r="298" spans="1:4" ht="15.5" x14ac:dyDescent="0.35">
      <c r="A298" s="408" t="s">
        <v>1730</v>
      </c>
      <c r="B298" s="409" t="s">
        <v>5593</v>
      </c>
      <c r="C298" s="409">
        <v>5</v>
      </c>
      <c r="D298" s="406"/>
    </row>
    <row r="299" spans="1:4" ht="15.5" x14ac:dyDescent="0.35">
      <c r="A299" s="408" t="s">
        <v>5594</v>
      </c>
      <c r="B299" s="409" t="s">
        <v>5595</v>
      </c>
      <c r="C299" s="409">
        <v>5</v>
      </c>
      <c r="D299" s="406"/>
    </row>
    <row r="300" spans="1:4" ht="15.5" x14ac:dyDescent="0.35">
      <c r="A300" s="408" t="s">
        <v>5596</v>
      </c>
      <c r="B300" s="409" t="s">
        <v>5597</v>
      </c>
      <c r="C300" s="409">
        <v>3</v>
      </c>
      <c r="D300" s="406"/>
    </row>
    <row r="301" spans="1:4" ht="15.5" x14ac:dyDescent="0.35">
      <c r="A301" s="408" t="s">
        <v>5598</v>
      </c>
      <c r="B301" s="409" t="s">
        <v>5599</v>
      </c>
      <c r="C301" s="409">
        <v>6</v>
      </c>
      <c r="D301" s="406"/>
    </row>
    <row r="302" spans="1:4" ht="15.5" x14ac:dyDescent="0.35">
      <c r="A302" s="408" t="s">
        <v>5600</v>
      </c>
      <c r="B302" s="409" t="s">
        <v>5601</v>
      </c>
      <c r="C302" s="409">
        <v>5</v>
      </c>
      <c r="D302" s="406"/>
    </row>
    <row r="303" spans="1:4" ht="15.5" x14ac:dyDescent="0.35">
      <c r="A303" s="408" t="s">
        <v>5602</v>
      </c>
      <c r="B303" s="409" t="s">
        <v>5603</v>
      </c>
      <c r="C303" s="409">
        <v>5</v>
      </c>
      <c r="D303" s="406"/>
    </row>
    <row r="304" spans="1:4" ht="15.5" x14ac:dyDescent="0.35">
      <c r="A304" s="408" t="s">
        <v>5604</v>
      </c>
      <c r="B304" s="409" t="s">
        <v>5605</v>
      </c>
      <c r="C304" s="409">
        <v>6</v>
      </c>
      <c r="D304" s="406"/>
    </row>
    <row r="305" spans="1:4" ht="15.5" x14ac:dyDescent="0.35">
      <c r="A305" s="408" t="s">
        <v>5606</v>
      </c>
      <c r="B305" s="409" t="s">
        <v>5607</v>
      </c>
      <c r="C305" s="409">
        <v>5</v>
      </c>
      <c r="D305" s="406"/>
    </row>
    <row r="306" spans="1:4" ht="15.5" x14ac:dyDescent="0.35">
      <c r="A306" s="408" t="s">
        <v>5608</v>
      </c>
      <c r="B306" s="409" t="s">
        <v>5609</v>
      </c>
      <c r="C306" s="409">
        <v>5</v>
      </c>
      <c r="D306" s="406"/>
    </row>
    <row r="307" spans="1:4" ht="15.5" x14ac:dyDescent="0.35">
      <c r="A307" s="408" t="s">
        <v>5610</v>
      </c>
      <c r="B307" s="409" t="s">
        <v>5067</v>
      </c>
      <c r="C307" s="409">
        <v>2</v>
      </c>
      <c r="D307" s="406"/>
    </row>
    <row r="308" spans="1:4" ht="15.5" x14ac:dyDescent="0.35">
      <c r="A308" s="408" t="s">
        <v>5611</v>
      </c>
      <c r="B308" s="409" t="s">
        <v>5612</v>
      </c>
      <c r="C308" s="409">
        <v>1</v>
      </c>
      <c r="D308" s="406"/>
    </row>
    <row r="309" spans="1:4" ht="15.5" x14ac:dyDescent="0.35">
      <c r="A309" s="408" t="s">
        <v>5613</v>
      </c>
      <c r="B309" s="409" t="s">
        <v>5614</v>
      </c>
      <c r="C309" s="409">
        <v>4</v>
      </c>
      <c r="D309" s="406"/>
    </row>
    <row r="310" spans="1:4" ht="15.5" x14ac:dyDescent="0.35">
      <c r="A310" s="408" t="s">
        <v>5615</v>
      </c>
      <c r="B310" s="409" t="s">
        <v>5616</v>
      </c>
      <c r="C310" s="409">
        <v>5</v>
      </c>
      <c r="D310" s="406"/>
    </row>
    <row r="311" spans="1:4" ht="15.5" x14ac:dyDescent="0.35">
      <c r="A311" s="408" t="s">
        <v>5617</v>
      </c>
      <c r="B311" s="409" t="s">
        <v>5618</v>
      </c>
      <c r="C311" s="409">
        <v>3</v>
      </c>
      <c r="D311" s="406"/>
    </row>
    <row r="312" spans="1:4" ht="15.5" x14ac:dyDescent="0.35">
      <c r="A312" s="408" t="s">
        <v>5619</v>
      </c>
      <c r="B312" s="409" t="s">
        <v>5620</v>
      </c>
      <c r="C312" s="409">
        <v>6</v>
      </c>
      <c r="D312" s="406"/>
    </row>
    <row r="313" spans="1:4" ht="15.5" x14ac:dyDescent="0.35">
      <c r="A313" s="408" t="s">
        <v>5621</v>
      </c>
      <c r="B313" s="409" t="s">
        <v>5622</v>
      </c>
      <c r="C313" s="409">
        <v>4</v>
      </c>
      <c r="D313" s="406"/>
    </row>
    <row r="314" spans="1:4" ht="15.5" x14ac:dyDescent="0.35">
      <c r="A314" s="408" t="s">
        <v>5623</v>
      </c>
      <c r="B314" s="409" t="s">
        <v>5624</v>
      </c>
      <c r="C314" s="409">
        <v>5</v>
      </c>
      <c r="D314" s="406"/>
    </row>
    <row r="315" spans="1:4" ht="15.5" x14ac:dyDescent="0.35">
      <c r="A315" s="408" t="s">
        <v>5625</v>
      </c>
      <c r="B315" s="409" t="s">
        <v>5626</v>
      </c>
      <c r="C315" s="409">
        <v>4</v>
      </c>
      <c r="D315" s="406"/>
    </row>
    <row r="316" spans="1:4" ht="15.5" x14ac:dyDescent="0.35">
      <c r="A316" s="408" t="s">
        <v>5627</v>
      </c>
      <c r="B316" s="409" t="s">
        <v>5628</v>
      </c>
      <c r="C316" s="409">
        <v>6</v>
      </c>
      <c r="D316" s="406"/>
    </row>
    <row r="317" spans="1:4" ht="15.5" x14ac:dyDescent="0.35">
      <c r="A317" s="408" t="s">
        <v>5629</v>
      </c>
      <c r="B317" s="409" t="s">
        <v>5630</v>
      </c>
      <c r="C317" s="409">
        <v>6</v>
      </c>
      <c r="D317" s="406"/>
    </row>
    <row r="318" spans="1:4" ht="15.5" x14ac:dyDescent="0.35">
      <c r="A318" s="408" t="s">
        <v>2970</v>
      </c>
      <c r="B318" s="409" t="s">
        <v>5631</v>
      </c>
      <c r="C318" s="409">
        <v>4</v>
      </c>
      <c r="D318" s="406"/>
    </row>
    <row r="319" spans="1:4" ht="15.5" x14ac:dyDescent="0.35">
      <c r="A319" s="408" t="s">
        <v>5632</v>
      </c>
      <c r="B319" s="409" t="s">
        <v>5633</v>
      </c>
      <c r="C319" s="409">
        <v>6</v>
      </c>
      <c r="D319" s="406"/>
    </row>
    <row r="320" spans="1:4" ht="15.5" x14ac:dyDescent="0.35">
      <c r="A320" s="408" t="s">
        <v>5634</v>
      </c>
      <c r="B320" s="409" t="s">
        <v>5635</v>
      </c>
      <c r="C320" s="409">
        <v>3</v>
      </c>
      <c r="D320" s="406"/>
    </row>
    <row r="321" spans="1:4" ht="15.5" x14ac:dyDescent="0.35">
      <c r="A321" s="408" t="s">
        <v>5636</v>
      </c>
      <c r="B321" s="409" t="s">
        <v>5637</v>
      </c>
      <c r="C321" s="409">
        <v>5</v>
      </c>
      <c r="D321" s="406"/>
    </row>
    <row r="322" spans="1:4" ht="15.5" x14ac:dyDescent="0.35">
      <c r="A322" s="408" t="s">
        <v>4619</v>
      </c>
      <c r="B322" s="409" t="s">
        <v>5638</v>
      </c>
      <c r="C322" s="409">
        <v>4</v>
      </c>
      <c r="D322" s="406"/>
    </row>
    <row r="323" spans="1:4" ht="15.5" x14ac:dyDescent="0.35">
      <c r="A323" s="408" t="s">
        <v>5639</v>
      </c>
      <c r="B323" s="409" t="s">
        <v>5640</v>
      </c>
      <c r="C323" s="409">
        <v>3</v>
      </c>
      <c r="D323" s="406"/>
    </row>
    <row r="324" spans="1:4" ht="15.5" x14ac:dyDescent="0.35">
      <c r="A324" s="408" t="s">
        <v>5641</v>
      </c>
      <c r="B324" s="409" t="s">
        <v>5642</v>
      </c>
      <c r="C324" s="409">
        <v>4</v>
      </c>
      <c r="D324" s="406"/>
    </row>
    <row r="325" spans="1:4" ht="15.5" x14ac:dyDescent="0.35">
      <c r="A325" s="408" t="s">
        <v>5643</v>
      </c>
      <c r="B325" s="409" t="s">
        <v>5644</v>
      </c>
      <c r="C325" s="409">
        <v>5</v>
      </c>
      <c r="D325" s="406"/>
    </row>
    <row r="326" spans="1:4" ht="15.5" x14ac:dyDescent="0.35">
      <c r="A326" s="408" t="s">
        <v>5645</v>
      </c>
      <c r="B326" s="409" t="s">
        <v>5646</v>
      </c>
      <c r="C326" s="409">
        <v>4</v>
      </c>
      <c r="D326" s="406"/>
    </row>
    <row r="327" spans="1:4" ht="15.5" x14ac:dyDescent="0.35">
      <c r="A327" s="408" t="s">
        <v>5647</v>
      </c>
      <c r="B327" s="409" t="s">
        <v>5648</v>
      </c>
      <c r="C327" s="409">
        <v>5</v>
      </c>
      <c r="D327" s="406"/>
    </row>
    <row r="328" spans="1:4" ht="15.5" x14ac:dyDescent="0.35">
      <c r="A328" s="408" t="s">
        <v>5649</v>
      </c>
      <c r="B328" s="409" t="s">
        <v>5650</v>
      </c>
      <c r="C328" s="409">
        <v>4</v>
      </c>
      <c r="D328" s="406"/>
    </row>
    <row r="329" spans="1:4" ht="15.5" x14ac:dyDescent="0.35">
      <c r="A329" s="408" t="s">
        <v>5651</v>
      </c>
      <c r="B329" s="409" t="s">
        <v>5652</v>
      </c>
      <c r="C329" s="409">
        <v>4</v>
      </c>
      <c r="D329" s="406"/>
    </row>
    <row r="330" spans="1:4" ht="15.5" x14ac:dyDescent="0.35">
      <c r="A330" s="408" t="s">
        <v>5653</v>
      </c>
      <c r="B330" s="409" t="s">
        <v>5654</v>
      </c>
      <c r="C330" s="409">
        <v>5</v>
      </c>
      <c r="D330" s="406"/>
    </row>
    <row r="331" spans="1:4" ht="15.5" x14ac:dyDescent="0.35">
      <c r="A331" s="408" t="s">
        <v>5655</v>
      </c>
      <c r="B331" s="409" t="s">
        <v>5656</v>
      </c>
      <c r="C331" s="409">
        <v>6</v>
      </c>
      <c r="D331" s="406"/>
    </row>
    <row r="332" spans="1:4" ht="15.5" x14ac:dyDescent="0.35">
      <c r="A332" s="408" t="s">
        <v>5657</v>
      </c>
      <c r="B332" s="409" t="s">
        <v>5658</v>
      </c>
      <c r="C332" s="409">
        <v>5</v>
      </c>
      <c r="D332" s="406"/>
    </row>
    <row r="333" spans="1:4" ht="15.5" x14ac:dyDescent="0.35">
      <c r="A333" s="408" t="s">
        <v>3930</v>
      </c>
      <c r="B333" s="409" t="s">
        <v>5659</v>
      </c>
      <c r="C333" s="409">
        <v>5</v>
      </c>
      <c r="D333" s="406"/>
    </row>
    <row r="334" spans="1:4" ht="15.5" x14ac:dyDescent="0.35">
      <c r="A334" s="408" t="s">
        <v>5660</v>
      </c>
      <c r="B334" s="409" t="s">
        <v>5661</v>
      </c>
      <c r="C334" s="409">
        <v>6</v>
      </c>
      <c r="D334" s="406"/>
    </row>
    <row r="335" spans="1:4" ht="15.5" x14ac:dyDescent="0.35">
      <c r="A335" s="408" t="s">
        <v>5662</v>
      </c>
      <c r="B335" s="409" t="s">
        <v>5663</v>
      </c>
      <c r="C335" s="409">
        <v>5</v>
      </c>
      <c r="D335" s="406"/>
    </row>
    <row r="336" spans="1:4" ht="15.5" x14ac:dyDescent="0.35">
      <c r="A336" s="408" t="s">
        <v>5664</v>
      </c>
      <c r="B336" s="409" t="s">
        <v>5665</v>
      </c>
      <c r="C336" s="409">
        <v>5</v>
      </c>
      <c r="D336" s="406"/>
    </row>
    <row r="337" spans="1:4" ht="15.5" x14ac:dyDescent="0.35">
      <c r="A337" s="408" t="s">
        <v>5666</v>
      </c>
      <c r="B337" s="409" t="s">
        <v>5667</v>
      </c>
      <c r="C337" s="409">
        <v>6</v>
      </c>
      <c r="D337" s="406"/>
    </row>
    <row r="338" spans="1:4" ht="15.5" x14ac:dyDescent="0.35">
      <c r="A338" s="408" t="s">
        <v>5668</v>
      </c>
      <c r="B338" s="409" t="s">
        <v>5669</v>
      </c>
      <c r="C338" s="409">
        <v>6</v>
      </c>
      <c r="D338" s="406"/>
    </row>
    <row r="339" spans="1:4" ht="15.5" x14ac:dyDescent="0.35">
      <c r="A339" s="408" t="s">
        <v>178</v>
      </c>
      <c r="B339" s="409" t="s">
        <v>5670</v>
      </c>
      <c r="C339" s="409">
        <v>6</v>
      </c>
      <c r="D339" s="406"/>
    </row>
    <row r="340" spans="1:4" ht="15.5" x14ac:dyDescent="0.35">
      <c r="A340" s="408" t="s">
        <v>5671</v>
      </c>
      <c r="B340" s="409" t="s">
        <v>5672</v>
      </c>
      <c r="C340" s="409">
        <v>6</v>
      </c>
      <c r="D340" s="406"/>
    </row>
    <row r="341" spans="1:4" ht="15.5" x14ac:dyDescent="0.35">
      <c r="A341" s="408" t="s">
        <v>5673</v>
      </c>
      <c r="B341" s="409" t="s">
        <v>5674</v>
      </c>
      <c r="C341" s="409">
        <v>6</v>
      </c>
      <c r="D341" s="406"/>
    </row>
    <row r="342" spans="1:4" ht="15.5" x14ac:dyDescent="0.35">
      <c r="A342" s="408" t="s">
        <v>5675</v>
      </c>
      <c r="B342" s="409" t="s">
        <v>5676</v>
      </c>
      <c r="C342" s="409">
        <v>5</v>
      </c>
      <c r="D342" s="406"/>
    </row>
    <row r="343" spans="1:4" ht="15.5" x14ac:dyDescent="0.35">
      <c r="A343" s="408" t="s">
        <v>5677</v>
      </c>
      <c r="B343" s="409" t="s">
        <v>5678</v>
      </c>
      <c r="C343" s="409">
        <v>6</v>
      </c>
      <c r="D343" s="406"/>
    </row>
    <row r="344" spans="1:4" ht="15.5" x14ac:dyDescent="0.35">
      <c r="A344" s="408" t="s">
        <v>468</v>
      </c>
      <c r="B344" s="409" t="s">
        <v>5679</v>
      </c>
      <c r="C344" s="409">
        <v>5</v>
      </c>
      <c r="D344" s="406"/>
    </row>
    <row r="345" spans="1:4" ht="15.5" x14ac:dyDescent="0.35">
      <c r="A345" s="408" t="s">
        <v>5680</v>
      </c>
      <c r="B345" s="409" t="s">
        <v>5681</v>
      </c>
      <c r="C345" s="409">
        <v>6</v>
      </c>
      <c r="D345" s="406"/>
    </row>
    <row r="346" spans="1:4" ht="15.5" x14ac:dyDescent="0.35">
      <c r="A346" s="408" t="s">
        <v>5682</v>
      </c>
      <c r="B346" s="409" t="s">
        <v>5683</v>
      </c>
      <c r="C346" s="409">
        <v>6</v>
      </c>
      <c r="D346" s="406"/>
    </row>
    <row r="347" spans="1:4" ht="15.5" x14ac:dyDescent="0.35">
      <c r="A347" s="408" t="s">
        <v>484</v>
      </c>
      <c r="B347" s="409" t="s">
        <v>5684</v>
      </c>
      <c r="C347" s="409">
        <v>4</v>
      </c>
      <c r="D347" s="406"/>
    </row>
    <row r="348" spans="1:4" ht="15.5" x14ac:dyDescent="0.35">
      <c r="A348" s="408" t="s">
        <v>5685</v>
      </c>
      <c r="B348" s="409" t="s">
        <v>5686</v>
      </c>
      <c r="C348" s="409">
        <v>5</v>
      </c>
      <c r="D348" s="406"/>
    </row>
    <row r="349" spans="1:4" ht="15.5" x14ac:dyDescent="0.35">
      <c r="A349" s="408" t="s">
        <v>5687</v>
      </c>
      <c r="B349" s="409" t="s">
        <v>5688</v>
      </c>
      <c r="C349" s="409">
        <v>4</v>
      </c>
      <c r="D349" s="406"/>
    </row>
    <row r="350" spans="1:4" ht="15.5" x14ac:dyDescent="0.35">
      <c r="A350" s="408" t="s">
        <v>5689</v>
      </c>
      <c r="B350" s="409" t="s">
        <v>5690</v>
      </c>
      <c r="C350" s="409">
        <v>3</v>
      </c>
      <c r="D350" s="406"/>
    </row>
    <row r="351" spans="1:4" ht="15.5" x14ac:dyDescent="0.35">
      <c r="A351" s="408" t="s">
        <v>5691</v>
      </c>
      <c r="B351" s="409" t="s">
        <v>5692</v>
      </c>
      <c r="C351" s="409">
        <v>2</v>
      </c>
      <c r="D351" s="406"/>
    </row>
    <row r="352" spans="1:4" ht="15.5" x14ac:dyDescent="0.35">
      <c r="A352" s="408" t="s">
        <v>5693</v>
      </c>
      <c r="B352" s="409" t="s">
        <v>5694</v>
      </c>
      <c r="C352" s="409">
        <v>3</v>
      </c>
      <c r="D352" s="406"/>
    </row>
    <row r="353" spans="1:4" ht="15.5" x14ac:dyDescent="0.35">
      <c r="A353" s="408" t="s">
        <v>5695</v>
      </c>
      <c r="B353" s="409" t="s">
        <v>5067</v>
      </c>
      <c r="C353" s="409">
        <v>2</v>
      </c>
      <c r="D353" s="406"/>
    </row>
    <row r="354" spans="1:4" ht="15.5" x14ac:dyDescent="0.35">
      <c r="A354" s="408" t="s">
        <v>3565</v>
      </c>
      <c r="B354" s="409" t="s">
        <v>5696</v>
      </c>
      <c r="C354" s="409">
        <v>7</v>
      </c>
      <c r="D354" s="406"/>
    </row>
    <row r="355" spans="1:4" ht="15.5" x14ac:dyDescent="0.35">
      <c r="A355" s="408" t="s">
        <v>5697</v>
      </c>
      <c r="B355" s="409" t="s">
        <v>5698</v>
      </c>
      <c r="C355" s="409">
        <v>6</v>
      </c>
      <c r="D355" s="406"/>
    </row>
    <row r="356" spans="1:4" ht="15.5" x14ac:dyDescent="0.35">
      <c r="A356" s="408" t="s">
        <v>5699</v>
      </c>
      <c r="B356" s="409" t="s">
        <v>5700</v>
      </c>
      <c r="C356" s="409">
        <v>7</v>
      </c>
      <c r="D356" s="406"/>
    </row>
    <row r="357" spans="1:4" ht="15.5" x14ac:dyDescent="0.35">
      <c r="A357" s="408" t="s">
        <v>5701</v>
      </c>
      <c r="B357" s="409" t="s">
        <v>5702</v>
      </c>
      <c r="C357" s="409">
        <v>5</v>
      </c>
      <c r="D357" s="406"/>
    </row>
    <row r="358" spans="1:4" ht="15.5" x14ac:dyDescent="0.35">
      <c r="A358" s="408" t="s">
        <v>5703</v>
      </c>
      <c r="B358" s="409" t="s">
        <v>5704</v>
      </c>
      <c r="C358" s="409">
        <v>5</v>
      </c>
      <c r="D358" s="406"/>
    </row>
    <row r="359" spans="1:4" ht="15.5" x14ac:dyDescent="0.35">
      <c r="A359" s="408" t="s">
        <v>5705</v>
      </c>
      <c r="B359" s="409" t="s">
        <v>5706</v>
      </c>
      <c r="C359" s="409">
        <v>6</v>
      </c>
      <c r="D359" s="406"/>
    </row>
    <row r="360" spans="1:4" ht="15.5" x14ac:dyDescent="0.35">
      <c r="A360" s="408" t="s">
        <v>5707</v>
      </c>
      <c r="B360" s="409" t="s">
        <v>5708</v>
      </c>
      <c r="C360" s="409">
        <v>5</v>
      </c>
      <c r="D360" s="406"/>
    </row>
    <row r="361" spans="1:4" ht="15.5" x14ac:dyDescent="0.35">
      <c r="A361" s="408" t="s">
        <v>5709</v>
      </c>
      <c r="B361" s="409" t="s">
        <v>5710</v>
      </c>
      <c r="C361" s="409">
        <v>4</v>
      </c>
      <c r="D361" s="406"/>
    </row>
    <row r="362" spans="1:4" ht="15.5" x14ac:dyDescent="0.35">
      <c r="A362" s="408" t="s">
        <v>5711</v>
      </c>
      <c r="B362" s="409" t="s">
        <v>5712</v>
      </c>
      <c r="C362" s="409">
        <v>2</v>
      </c>
      <c r="D362" s="406"/>
    </row>
    <row r="363" spans="1:4" ht="15.5" x14ac:dyDescent="0.35">
      <c r="A363" s="408" t="s">
        <v>5713</v>
      </c>
      <c r="B363" s="409" t="s">
        <v>5714</v>
      </c>
      <c r="C363" s="409">
        <v>4</v>
      </c>
      <c r="D363" s="406"/>
    </row>
    <row r="364" spans="1:4" ht="15.5" x14ac:dyDescent="0.35">
      <c r="A364" s="408" t="s">
        <v>5715</v>
      </c>
      <c r="B364" s="409" t="s">
        <v>5716</v>
      </c>
      <c r="C364" s="409">
        <v>4</v>
      </c>
      <c r="D364" s="406"/>
    </row>
    <row r="365" spans="1:4" ht="15.5" x14ac:dyDescent="0.35">
      <c r="A365" s="408" t="s">
        <v>5717</v>
      </c>
      <c r="B365" s="409" t="s">
        <v>5718</v>
      </c>
      <c r="C365" s="409">
        <v>5</v>
      </c>
      <c r="D365" s="406"/>
    </row>
    <row r="366" spans="1:4" ht="15.5" x14ac:dyDescent="0.35">
      <c r="A366" s="408" t="s">
        <v>5719</v>
      </c>
      <c r="B366" s="409" t="s">
        <v>5720</v>
      </c>
      <c r="C366" s="409">
        <v>2</v>
      </c>
      <c r="D366" s="406"/>
    </row>
    <row r="367" spans="1:4" ht="15.5" x14ac:dyDescent="0.35">
      <c r="A367" s="408" t="s">
        <v>5721</v>
      </c>
      <c r="B367" s="409" t="s">
        <v>5722</v>
      </c>
      <c r="C367" s="409">
        <v>4</v>
      </c>
      <c r="D367" s="406"/>
    </row>
    <row r="368" spans="1:4" ht="15.5" x14ac:dyDescent="0.35">
      <c r="A368" s="408" t="s">
        <v>5723</v>
      </c>
      <c r="B368" s="409" t="s">
        <v>5724</v>
      </c>
      <c r="C368" s="409">
        <v>4</v>
      </c>
      <c r="D368" s="406"/>
    </row>
    <row r="369" spans="1:4" ht="15.5" x14ac:dyDescent="0.35">
      <c r="A369" s="408" t="s">
        <v>5725</v>
      </c>
      <c r="B369" s="409" t="s">
        <v>5726</v>
      </c>
      <c r="C369" s="409">
        <v>5</v>
      </c>
      <c r="D369" s="406"/>
    </row>
    <row r="370" spans="1:4" ht="15.5" x14ac:dyDescent="0.35">
      <c r="A370" s="408" t="s">
        <v>5727</v>
      </c>
      <c r="B370" s="409" t="s">
        <v>5728</v>
      </c>
      <c r="C370" s="409">
        <v>8</v>
      </c>
      <c r="D370" s="406"/>
    </row>
    <row r="371" spans="1:4" ht="15.5" x14ac:dyDescent="0.35">
      <c r="A371" s="408" t="s">
        <v>5729</v>
      </c>
      <c r="B371" s="409" t="s">
        <v>5730</v>
      </c>
      <c r="C371" s="409">
        <v>3</v>
      </c>
      <c r="D371" s="406"/>
    </row>
    <row r="372" spans="1:4" ht="15.5" x14ac:dyDescent="0.35">
      <c r="A372" s="408" t="s">
        <v>5731</v>
      </c>
      <c r="B372" s="409" t="s">
        <v>5732</v>
      </c>
      <c r="C372" s="409">
        <v>4</v>
      </c>
      <c r="D372" s="406"/>
    </row>
    <row r="373" spans="1:4" ht="15.5" x14ac:dyDescent="0.35">
      <c r="A373" s="408" t="s">
        <v>5733</v>
      </c>
      <c r="B373" s="409" t="s">
        <v>5734</v>
      </c>
      <c r="C373" s="409">
        <v>4</v>
      </c>
      <c r="D373" s="406"/>
    </row>
    <row r="374" spans="1:4" ht="31" x14ac:dyDescent="0.35">
      <c r="A374" s="408" t="s">
        <v>5735</v>
      </c>
      <c r="B374" s="409" t="s">
        <v>5736</v>
      </c>
      <c r="C374" s="409">
        <v>4</v>
      </c>
      <c r="D374" s="406"/>
    </row>
    <row r="375" spans="1:4" ht="15.5" x14ac:dyDescent="0.35">
      <c r="A375" s="408" t="s">
        <v>5737</v>
      </c>
      <c r="B375" s="409" t="s">
        <v>5738</v>
      </c>
      <c r="C375" s="409">
        <v>5</v>
      </c>
      <c r="D375" s="406"/>
    </row>
    <row r="376" spans="1:4" ht="15.5" x14ac:dyDescent="0.35">
      <c r="A376" s="408" t="s">
        <v>3404</v>
      </c>
      <c r="B376" s="409" t="s">
        <v>5739</v>
      </c>
      <c r="C376" s="409">
        <v>5</v>
      </c>
      <c r="D376" s="406"/>
    </row>
    <row r="377" spans="1:4" ht="15.5" x14ac:dyDescent="0.35">
      <c r="A377" s="408" t="s">
        <v>497</v>
      </c>
      <c r="B377" s="409" t="s">
        <v>5740</v>
      </c>
      <c r="C377" s="409">
        <v>5</v>
      </c>
      <c r="D377" s="406"/>
    </row>
    <row r="378" spans="1:4" ht="15.5" x14ac:dyDescent="0.35">
      <c r="A378" s="408" t="s">
        <v>5741</v>
      </c>
      <c r="B378" s="409" t="s">
        <v>5742</v>
      </c>
      <c r="C378" s="409">
        <v>4</v>
      </c>
      <c r="D378" s="406"/>
    </row>
    <row r="379" spans="1:4" ht="15.5" x14ac:dyDescent="0.35">
      <c r="A379" s="408" t="s">
        <v>5743</v>
      </c>
      <c r="B379" s="409" t="s">
        <v>5744</v>
      </c>
      <c r="C379" s="409">
        <v>6</v>
      </c>
      <c r="D379" s="406"/>
    </row>
    <row r="380" spans="1:4" ht="15.5" x14ac:dyDescent="0.35">
      <c r="A380" s="408" t="s">
        <v>5745</v>
      </c>
      <c r="B380" s="409" t="s">
        <v>5746</v>
      </c>
      <c r="C380" s="409">
        <v>4</v>
      </c>
      <c r="D380" s="406"/>
    </row>
    <row r="381" spans="1:4" ht="15.5" x14ac:dyDescent="0.35">
      <c r="A381" s="408" t="s">
        <v>5747</v>
      </c>
      <c r="B381" s="409" t="s">
        <v>5067</v>
      </c>
      <c r="C381" s="409">
        <v>2</v>
      </c>
      <c r="D381" s="406"/>
    </row>
    <row r="382" spans="1:4" ht="15.5" x14ac:dyDescent="0.35">
      <c r="A382" s="408" t="s">
        <v>5748</v>
      </c>
      <c r="B382" s="409" t="s">
        <v>5749</v>
      </c>
      <c r="C382" s="409">
        <v>4</v>
      </c>
      <c r="D382" s="406"/>
    </row>
    <row r="383" spans="1:4" ht="15.5" x14ac:dyDescent="0.35">
      <c r="A383" s="408" t="s">
        <v>5750</v>
      </c>
      <c r="B383" s="409" t="s">
        <v>5751</v>
      </c>
      <c r="C383" s="409">
        <v>1</v>
      </c>
      <c r="D383" s="406"/>
    </row>
    <row r="384" spans="1:4" ht="15.5" x14ac:dyDescent="0.35">
      <c r="A384" s="408" t="s">
        <v>5752</v>
      </c>
      <c r="B384" s="409" t="s">
        <v>5753</v>
      </c>
      <c r="C384" s="409">
        <v>4</v>
      </c>
      <c r="D384" s="406"/>
    </row>
    <row r="385" spans="1:4" ht="15.5" x14ac:dyDescent="0.35">
      <c r="A385" s="408" t="s">
        <v>5754</v>
      </c>
      <c r="B385" s="409" t="s">
        <v>5755</v>
      </c>
      <c r="C385" s="409">
        <v>3</v>
      </c>
      <c r="D385" s="406"/>
    </row>
    <row r="386" spans="1:4" ht="15.5" x14ac:dyDescent="0.35">
      <c r="A386" s="408" t="s">
        <v>5756</v>
      </c>
      <c r="B386" s="409" t="s">
        <v>5757</v>
      </c>
      <c r="C386" s="409">
        <v>5</v>
      </c>
      <c r="D386" s="406"/>
    </row>
    <row r="387" spans="1:4" ht="15.5" x14ac:dyDescent="0.35">
      <c r="A387" s="408" t="s">
        <v>5758</v>
      </c>
      <c r="B387" s="409" t="s">
        <v>5759</v>
      </c>
      <c r="C387" s="409">
        <v>4</v>
      </c>
      <c r="D387" s="406"/>
    </row>
    <row r="388" spans="1:4" ht="15.5" x14ac:dyDescent="0.35">
      <c r="A388" s="408" t="s">
        <v>5760</v>
      </c>
      <c r="B388" s="409" t="s">
        <v>5761</v>
      </c>
      <c r="C388" s="409">
        <v>4</v>
      </c>
      <c r="D388" s="406"/>
    </row>
    <row r="389" spans="1:4" ht="15.5" x14ac:dyDescent="0.35">
      <c r="A389" s="408" t="s">
        <v>5762</v>
      </c>
      <c r="B389" s="409" t="s">
        <v>5763</v>
      </c>
      <c r="C389" s="409">
        <v>5</v>
      </c>
      <c r="D389" s="406"/>
    </row>
    <row r="390" spans="1:4" ht="15.5" x14ac:dyDescent="0.35">
      <c r="A390" s="408" t="s">
        <v>5764</v>
      </c>
      <c r="B390" s="409" t="s">
        <v>5765</v>
      </c>
      <c r="C390" s="409">
        <v>1</v>
      </c>
      <c r="D390" s="406"/>
    </row>
    <row r="391" spans="1:4" ht="15.5" x14ac:dyDescent="0.35">
      <c r="A391" s="408" t="s">
        <v>5766</v>
      </c>
      <c r="B391" s="409" t="s">
        <v>5767</v>
      </c>
      <c r="C391" s="409">
        <v>1</v>
      </c>
      <c r="D391" s="406"/>
    </row>
    <row r="392" spans="1:4" ht="15.5" x14ac:dyDescent="0.35">
      <c r="A392" s="408" t="s">
        <v>5768</v>
      </c>
      <c r="B392" s="409" t="s">
        <v>5067</v>
      </c>
      <c r="C392" s="409">
        <v>2</v>
      </c>
      <c r="D392" s="406"/>
    </row>
    <row r="393" spans="1:4" ht="15.5" x14ac:dyDescent="0.35">
      <c r="A393" s="408" t="s">
        <v>5769</v>
      </c>
      <c r="B393" s="409" t="s">
        <v>5770</v>
      </c>
      <c r="C393" s="409">
        <v>1</v>
      </c>
      <c r="D393" s="406"/>
    </row>
    <row r="394" spans="1:4" ht="15.5" x14ac:dyDescent="0.35">
      <c r="A394" s="408" t="s">
        <v>5771</v>
      </c>
      <c r="B394" s="409" t="s">
        <v>5772</v>
      </c>
      <c r="C394" s="409">
        <v>1</v>
      </c>
      <c r="D394" s="406"/>
    </row>
    <row r="395" spans="1:4" ht="15.5" x14ac:dyDescent="0.35">
      <c r="A395" s="408" t="s">
        <v>5773</v>
      </c>
      <c r="B395" s="409" t="s">
        <v>5774</v>
      </c>
      <c r="C395" s="409">
        <v>1</v>
      </c>
      <c r="D395" s="406"/>
    </row>
    <row r="396" spans="1:4" ht="15.5" x14ac:dyDescent="0.35">
      <c r="A396" s="408" t="s">
        <v>5775</v>
      </c>
      <c r="B396" s="409" t="s">
        <v>5776</v>
      </c>
      <c r="C396" s="409">
        <v>1</v>
      </c>
      <c r="D396" s="406"/>
    </row>
    <row r="397" spans="1:4" ht="15.5" x14ac:dyDescent="0.35">
      <c r="A397" s="408" t="s">
        <v>5777</v>
      </c>
      <c r="B397" s="409" t="s">
        <v>5778</v>
      </c>
      <c r="C397" s="409">
        <v>1</v>
      </c>
      <c r="D397" s="406"/>
    </row>
    <row r="398" spans="1:4" ht="15.5" x14ac:dyDescent="0.35">
      <c r="A398" s="408" t="s">
        <v>5779</v>
      </c>
      <c r="B398" s="409" t="s">
        <v>5780</v>
      </c>
      <c r="C398" s="409">
        <v>1</v>
      </c>
      <c r="D398" s="406"/>
    </row>
    <row r="399" spans="1:4" ht="15.5" x14ac:dyDescent="0.35">
      <c r="A399" s="408" t="s">
        <v>5781</v>
      </c>
      <c r="B399" s="409" t="s">
        <v>5782</v>
      </c>
      <c r="C399" s="409">
        <v>1</v>
      </c>
      <c r="D399" s="406"/>
    </row>
    <row r="400" spans="1:4" ht="15.5" x14ac:dyDescent="0.35">
      <c r="A400" s="408" t="s">
        <v>5783</v>
      </c>
      <c r="B400" s="409" t="s">
        <v>5784</v>
      </c>
      <c r="C400" s="409">
        <v>1</v>
      </c>
      <c r="D400" s="406"/>
    </row>
    <row r="401" spans="1:4" ht="15.5" x14ac:dyDescent="0.35">
      <c r="A401" s="408" t="s">
        <v>5785</v>
      </c>
      <c r="B401" s="409" t="s">
        <v>5786</v>
      </c>
      <c r="C401" s="409">
        <v>1</v>
      </c>
      <c r="D401" s="406"/>
    </row>
    <row r="402" spans="1:4" ht="15.5" x14ac:dyDescent="0.35">
      <c r="A402" s="408" t="s">
        <v>5787</v>
      </c>
      <c r="B402" s="409" t="s">
        <v>5788</v>
      </c>
      <c r="C402" s="409">
        <v>1</v>
      </c>
      <c r="D402" s="406"/>
    </row>
    <row r="403" spans="1:4" ht="15.5" x14ac:dyDescent="0.35">
      <c r="A403" s="408" t="s">
        <v>5789</v>
      </c>
      <c r="B403" s="409" t="s">
        <v>5790</v>
      </c>
      <c r="C403" s="409">
        <v>1</v>
      </c>
      <c r="D403" s="406"/>
    </row>
    <row r="404" spans="1:4" ht="15.5" x14ac:dyDescent="0.35">
      <c r="A404" s="408" t="s">
        <v>5791</v>
      </c>
      <c r="B404" s="409" t="s">
        <v>5792</v>
      </c>
      <c r="C404" s="409">
        <v>1</v>
      </c>
      <c r="D404" s="406"/>
    </row>
    <row r="405" spans="1:4" ht="15.5" x14ac:dyDescent="0.35">
      <c r="A405" s="408" t="s">
        <v>5793</v>
      </c>
      <c r="B405" s="409" t="s">
        <v>5794</v>
      </c>
      <c r="C405" s="409">
        <v>1</v>
      </c>
      <c r="D405" s="406"/>
    </row>
    <row r="406" spans="1:4" ht="15.5" x14ac:dyDescent="0.35">
      <c r="A406" s="408" t="s">
        <v>5795</v>
      </c>
      <c r="B406" s="409" t="s">
        <v>5796</v>
      </c>
      <c r="C406" s="409">
        <v>1</v>
      </c>
      <c r="D406" s="406"/>
    </row>
    <row r="407" spans="1:4" ht="15.5" x14ac:dyDescent="0.35">
      <c r="A407" s="408" t="s">
        <v>5797</v>
      </c>
      <c r="B407" s="409" t="s">
        <v>5798</v>
      </c>
      <c r="C407" s="409">
        <v>1</v>
      </c>
      <c r="D407" s="406"/>
    </row>
    <row r="408" spans="1:4" ht="15.5" x14ac:dyDescent="0.35">
      <c r="A408" s="408" t="s">
        <v>5799</v>
      </c>
      <c r="B408" s="409" t="s">
        <v>5800</v>
      </c>
      <c r="C408" s="409">
        <v>1</v>
      </c>
      <c r="D408" s="406"/>
    </row>
    <row r="409" spans="1:4" ht="15.5" x14ac:dyDescent="0.35">
      <c r="A409" s="408" t="s">
        <v>5801</v>
      </c>
      <c r="B409" s="409" t="s">
        <v>5802</v>
      </c>
      <c r="C409" s="409">
        <v>1</v>
      </c>
      <c r="D409" s="406"/>
    </row>
    <row r="410" spans="1:4" ht="15.5" x14ac:dyDescent="0.35">
      <c r="A410" s="408" t="s">
        <v>5803</v>
      </c>
      <c r="B410" s="409" t="s">
        <v>5804</v>
      </c>
      <c r="C410" s="409">
        <v>1</v>
      </c>
      <c r="D410" s="406"/>
    </row>
    <row r="411" spans="1:4" ht="15.5" x14ac:dyDescent="0.35">
      <c r="A411" s="408" t="s">
        <v>5805</v>
      </c>
      <c r="B411" s="409" t="s">
        <v>5806</v>
      </c>
      <c r="C411" s="409">
        <v>1</v>
      </c>
      <c r="D411" s="406"/>
    </row>
    <row r="412" spans="1:4" ht="15.5" x14ac:dyDescent="0.35">
      <c r="A412" s="408" t="s">
        <v>5807</v>
      </c>
      <c r="B412" s="409" t="s">
        <v>5808</v>
      </c>
      <c r="C412" s="409">
        <v>1</v>
      </c>
      <c r="D412" s="406"/>
    </row>
    <row r="413" spans="1:4" ht="15.5" x14ac:dyDescent="0.35">
      <c r="A413" s="408" t="s">
        <v>5809</v>
      </c>
      <c r="B413" s="409" t="s">
        <v>5810</v>
      </c>
      <c r="C413" s="409">
        <v>1</v>
      </c>
      <c r="D413" s="406"/>
    </row>
    <row r="414" spans="1:4" ht="15.5" x14ac:dyDescent="0.35">
      <c r="A414" s="408" t="s">
        <v>5811</v>
      </c>
      <c r="B414" s="409" t="s">
        <v>5812</v>
      </c>
      <c r="C414" s="409">
        <v>1</v>
      </c>
      <c r="D414" s="406"/>
    </row>
    <row r="415" spans="1:4" ht="15.5" x14ac:dyDescent="0.35">
      <c r="A415" s="408" t="s">
        <v>5813</v>
      </c>
      <c r="B415" s="409" t="s">
        <v>5814</v>
      </c>
      <c r="C415" s="409">
        <v>1</v>
      </c>
      <c r="D415" s="406"/>
    </row>
    <row r="416" spans="1:4" ht="15.5" x14ac:dyDescent="0.35">
      <c r="A416" s="408" t="s">
        <v>5815</v>
      </c>
      <c r="B416" s="409" t="s">
        <v>5816</v>
      </c>
      <c r="C416" s="409">
        <v>1</v>
      </c>
      <c r="D416" s="406"/>
    </row>
    <row r="417" spans="1:4" ht="15.5" x14ac:dyDescent="0.35">
      <c r="A417" s="408" t="s">
        <v>5817</v>
      </c>
      <c r="B417" s="409" t="s">
        <v>5818</v>
      </c>
      <c r="C417" s="409">
        <v>1</v>
      </c>
      <c r="D417" s="406"/>
    </row>
    <row r="418" spans="1:4" ht="15.5" x14ac:dyDescent="0.35">
      <c r="A418" s="408" t="s">
        <v>5819</v>
      </c>
      <c r="B418" s="409" t="s">
        <v>5820</v>
      </c>
      <c r="C418" s="409">
        <v>1</v>
      </c>
      <c r="D418" s="406"/>
    </row>
    <row r="419" spans="1:4" ht="15.5" x14ac:dyDescent="0.35">
      <c r="A419" s="408" t="s">
        <v>5821</v>
      </c>
      <c r="B419" s="409" t="s">
        <v>5822</v>
      </c>
      <c r="C419" s="409">
        <v>1</v>
      </c>
      <c r="D419" s="406"/>
    </row>
    <row r="420" spans="1:4" ht="15.5" x14ac:dyDescent="0.35">
      <c r="A420" s="408" t="s">
        <v>5823</v>
      </c>
      <c r="B420" s="409" t="s">
        <v>5824</v>
      </c>
      <c r="C420" s="409">
        <v>1</v>
      </c>
      <c r="D420" s="406"/>
    </row>
    <row r="421" spans="1:4" ht="15.5" x14ac:dyDescent="0.35">
      <c r="A421" s="408" t="s">
        <v>5825</v>
      </c>
      <c r="B421" s="409" t="s">
        <v>5826</v>
      </c>
      <c r="C421" s="409">
        <v>1</v>
      </c>
      <c r="D421" s="406"/>
    </row>
    <row r="422" spans="1:4" ht="15.5" x14ac:dyDescent="0.35">
      <c r="A422" s="408" t="s">
        <v>5827</v>
      </c>
      <c r="B422" s="409" t="s">
        <v>5828</v>
      </c>
      <c r="C422" s="409">
        <v>1</v>
      </c>
      <c r="D422" s="406"/>
    </row>
    <row r="423" spans="1:4" ht="15.5" x14ac:dyDescent="0.35">
      <c r="A423" s="408" t="s">
        <v>5829</v>
      </c>
      <c r="B423" s="409" t="s">
        <v>5830</v>
      </c>
      <c r="C423" s="409">
        <v>1</v>
      </c>
      <c r="D423" s="406"/>
    </row>
    <row r="424" spans="1:4" ht="15.5" x14ac:dyDescent="0.35">
      <c r="A424" s="408" t="s">
        <v>5831</v>
      </c>
      <c r="B424" s="409" t="s">
        <v>5832</v>
      </c>
      <c r="C424" s="409">
        <v>1</v>
      </c>
      <c r="D424" s="406"/>
    </row>
    <row r="425" spans="1:4" ht="15.5" x14ac:dyDescent="0.35">
      <c r="A425" s="408" t="s">
        <v>5833</v>
      </c>
      <c r="B425" s="409" t="s">
        <v>5834</v>
      </c>
      <c r="C425" s="409">
        <v>1</v>
      </c>
      <c r="D425" s="406"/>
    </row>
    <row r="426" spans="1:4" ht="15.5" x14ac:dyDescent="0.35">
      <c r="A426" s="408" t="s">
        <v>5835</v>
      </c>
      <c r="B426" s="409" t="s">
        <v>5836</v>
      </c>
      <c r="C426" s="409">
        <v>1</v>
      </c>
      <c r="D426" s="406"/>
    </row>
    <row r="427" spans="1:4" ht="15.5" x14ac:dyDescent="0.35">
      <c r="A427" s="408" t="s">
        <v>5837</v>
      </c>
      <c r="B427" s="409" t="s">
        <v>5838</v>
      </c>
      <c r="C427" s="409">
        <v>1</v>
      </c>
      <c r="D427" s="406"/>
    </row>
    <row r="428" spans="1:4" ht="15.5" x14ac:dyDescent="0.35">
      <c r="A428" s="408" t="s">
        <v>5839</v>
      </c>
      <c r="B428" s="409" t="s">
        <v>5840</v>
      </c>
      <c r="C428" s="409">
        <v>1</v>
      </c>
      <c r="D428" s="406"/>
    </row>
    <row r="429" spans="1:4" ht="15.5" x14ac:dyDescent="0.35">
      <c r="A429" s="408" t="s">
        <v>5841</v>
      </c>
      <c r="B429" s="409" t="s">
        <v>5828</v>
      </c>
      <c r="C429" s="409">
        <v>1</v>
      </c>
      <c r="D429" s="406"/>
    </row>
    <row r="430" spans="1:4" ht="15.5" x14ac:dyDescent="0.35">
      <c r="A430" s="408" t="s">
        <v>5842</v>
      </c>
      <c r="B430" s="409" t="s">
        <v>5843</v>
      </c>
      <c r="C430" s="409">
        <v>1</v>
      </c>
      <c r="D430" s="406"/>
    </row>
    <row r="431" spans="1:4" ht="15.5" x14ac:dyDescent="0.35">
      <c r="A431" s="408" t="s">
        <v>5844</v>
      </c>
      <c r="B431" s="409" t="s">
        <v>5845</v>
      </c>
      <c r="C431" s="409">
        <v>1</v>
      </c>
      <c r="D431" s="406"/>
    </row>
    <row r="432" spans="1:4" ht="15.5" x14ac:dyDescent="0.35">
      <c r="A432" s="408" t="s">
        <v>5846</v>
      </c>
      <c r="B432" s="409" t="s">
        <v>5847</v>
      </c>
      <c r="C432" s="409">
        <v>1</v>
      </c>
      <c r="D432" s="406"/>
    </row>
    <row r="433" spans="1:4" ht="15.5" x14ac:dyDescent="0.35">
      <c r="A433" s="408" t="s">
        <v>5848</v>
      </c>
      <c r="B433" s="409" t="s">
        <v>5849</v>
      </c>
      <c r="C433" s="409">
        <v>1</v>
      </c>
      <c r="D433" s="406"/>
    </row>
    <row r="434" spans="1:4" ht="15.5" x14ac:dyDescent="0.35">
      <c r="A434" s="408" t="s">
        <v>5850</v>
      </c>
      <c r="B434" s="409" t="s">
        <v>5851</v>
      </c>
      <c r="C434" s="409">
        <v>1</v>
      </c>
      <c r="D434" s="406"/>
    </row>
    <row r="435" spans="1:4" ht="15.5" x14ac:dyDescent="0.35">
      <c r="A435" s="408" t="s">
        <v>5852</v>
      </c>
      <c r="B435" s="409" t="s">
        <v>5853</v>
      </c>
      <c r="C435" s="409">
        <v>1</v>
      </c>
      <c r="D435" s="406"/>
    </row>
    <row r="436" spans="1:4" ht="15.5" x14ac:dyDescent="0.35">
      <c r="A436" s="408" t="s">
        <v>5854</v>
      </c>
      <c r="B436" s="409" t="s">
        <v>5855</v>
      </c>
      <c r="C436" s="409">
        <v>1</v>
      </c>
      <c r="D436" s="406"/>
    </row>
    <row r="437" spans="1:4" ht="15.5" x14ac:dyDescent="0.35">
      <c r="A437" s="408" t="s">
        <v>5856</v>
      </c>
      <c r="B437" s="409" t="s">
        <v>5857</v>
      </c>
      <c r="C437" s="409">
        <v>1</v>
      </c>
      <c r="D437" s="406"/>
    </row>
    <row r="438" spans="1:4" ht="15.5" x14ac:dyDescent="0.35">
      <c r="A438" s="408" t="s">
        <v>5858</v>
      </c>
      <c r="B438" s="409" t="s">
        <v>5859</v>
      </c>
      <c r="C438" s="409">
        <v>1</v>
      </c>
      <c r="D438" s="406"/>
    </row>
    <row r="439" spans="1:4" ht="15.5" x14ac:dyDescent="0.35">
      <c r="A439" s="408" t="s">
        <v>5860</v>
      </c>
      <c r="B439" s="409" t="s">
        <v>5861</v>
      </c>
      <c r="C439" s="409">
        <v>1</v>
      </c>
      <c r="D439" s="406"/>
    </row>
    <row r="440" spans="1:4" ht="15.5" x14ac:dyDescent="0.35">
      <c r="A440" s="408" t="s">
        <v>5862</v>
      </c>
      <c r="B440" s="409" t="s">
        <v>5863</v>
      </c>
      <c r="C440" s="409">
        <v>1</v>
      </c>
      <c r="D440" s="406"/>
    </row>
    <row r="441" spans="1:4" ht="15.5" x14ac:dyDescent="0.35">
      <c r="A441" s="408" t="s">
        <v>5864</v>
      </c>
      <c r="B441" s="409" t="s">
        <v>5865</v>
      </c>
      <c r="C441" s="409">
        <v>1</v>
      </c>
      <c r="D441" s="406"/>
    </row>
    <row r="442" spans="1:4" ht="15.5" x14ac:dyDescent="0.35">
      <c r="A442" s="408" t="s">
        <v>5866</v>
      </c>
      <c r="B442" s="409" t="s">
        <v>5867</v>
      </c>
      <c r="C442" s="409">
        <v>1</v>
      </c>
      <c r="D442" s="406"/>
    </row>
    <row r="443" spans="1:4" ht="15.5" x14ac:dyDescent="0.35">
      <c r="A443" s="408" t="s">
        <v>5868</v>
      </c>
      <c r="B443" s="409" t="s">
        <v>5869</v>
      </c>
      <c r="C443" s="409">
        <v>1</v>
      </c>
      <c r="D443" s="406"/>
    </row>
    <row r="444" spans="1:4" ht="15.5" x14ac:dyDescent="0.35">
      <c r="A444" s="408" t="s">
        <v>5870</v>
      </c>
      <c r="B444" s="409" t="s">
        <v>5871</v>
      </c>
      <c r="C444" s="409">
        <v>1</v>
      </c>
      <c r="D444" s="406"/>
    </row>
    <row r="445" spans="1:4" ht="15.5" x14ac:dyDescent="0.35">
      <c r="A445" s="408" t="s">
        <v>5872</v>
      </c>
      <c r="B445" s="409" t="s">
        <v>5873</v>
      </c>
      <c r="C445" s="409">
        <v>1</v>
      </c>
      <c r="D445" s="406"/>
    </row>
    <row r="446" spans="1:4" ht="15.5" x14ac:dyDescent="0.35">
      <c r="A446" s="408" t="s">
        <v>5874</v>
      </c>
      <c r="B446" s="409" t="s">
        <v>5875</v>
      </c>
      <c r="C446" s="409">
        <v>1</v>
      </c>
      <c r="D446" s="406"/>
    </row>
    <row r="447" spans="1:4" ht="15.5" x14ac:dyDescent="0.35">
      <c r="A447" s="408" t="s">
        <v>5876</v>
      </c>
      <c r="B447" s="409" t="s">
        <v>5877</v>
      </c>
      <c r="C447" s="409">
        <v>1</v>
      </c>
      <c r="D447" s="406"/>
    </row>
    <row r="448" spans="1:4" ht="15.5" x14ac:dyDescent="0.35">
      <c r="A448" s="408" t="s">
        <v>5878</v>
      </c>
      <c r="B448" s="409" t="s">
        <v>5879</v>
      </c>
      <c r="C448" s="409">
        <v>1</v>
      </c>
      <c r="D448" s="406"/>
    </row>
    <row r="449" spans="1:4" ht="15.5" x14ac:dyDescent="0.35">
      <c r="A449" s="408" t="s">
        <v>5880</v>
      </c>
      <c r="B449" s="409" t="s">
        <v>5881</v>
      </c>
      <c r="C449" s="409">
        <v>1</v>
      </c>
      <c r="D449" s="406"/>
    </row>
    <row r="450" spans="1:4" ht="15.5" x14ac:dyDescent="0.35">
      <c r="A450" s="408" t="s">
        <v>5882</v>
      </c>
      <c r="B450" s="409" t="s">
        <v>5883</v>
      </c>
      <c r="C450" s="409">
        <v>1</v>
      </c>
      <c r="D450" s="406"/>
    </row>
    <row r="451" spans="1:4" ht="15.5" x14ac:dyDescent="0.35">
      <c r="A451" s="408" t="s">
        <v>5884</v>
      </c>
      <c r="B451" s="409" t="s">
        <v>5885</v>
      </c>
      <c r="C451" s="409">
        <v>1</v>
      </c>
      <c r="D451" s="406"/>
    </row>
    <row r="452" spans="1:4" ht="15.5" x14ac:dyDescent="0.35">
      <c r="A452" s="408" t="s">
        <v>5886</v>
      </c>
      <c r="B452" s="409" t="s">
        <v>5887</v>
      </c>
      <c r="C452" s="409">
        <v>1</v>
      </c>
      <c r="D452" s="406"/>
    </row>
    <row r="453" spans="1:4" ht="15.5" x14ac:dyDescent="0.35">
      <c r="A453" s="408" t="s">
        <v>5888</v>
      </c>
      <c r="B453" s="409" t="s">
        <v>5889</v>
      </c>
      <c r="C453" s="409">
        <v>1</v>
      </c>
      <c r="D453" s="406"/>
    </row>
    <row r="454" spans="1:4" ht="15.5" x14ac:dyDescent="0.35">
      <c r="A454" s="408" t="s">
        <v>5890</v>
      </c>
      <c r="B454" s="409" t="s">
        <v>5891</v>
      </c>
      <c r="C454" s="409">
        <v>1</v>
      </c>
      <c r="D454" s="406"/>
    </row>
    <row r="455" spans="1:4" ht="15.5" x14ac:dyDescent="0.35">
      <c r="A455" s="408" t="s">
        <v>5892</v>
      </c>
      <c r="B455" s="409" t="s">
        <v>5893</v>
      </c>
      <c r="C455" s="409">
        <v>1</v>
      </c>
      <c r="D455" s="406"/>
    </row>
    <row r="456" spans="1:4" ht="15.5" x14ac:dyDescent="0.35">
      <c r="A456" s="408" t="s">
        <v>5894</v>
      </c>
      <c r="B456" s="409" t="s">
        <v>5895</v>
      </c>
      <c r="C456" s="409">
        <v>1</v>
      </c>
      <c r="D456" s="406"/>
    </row>
    <row r="457" spans="1:4" ht="15.5" x14ac:dyDescent="0.35">
      <c r="A457" s="408" t="s">
        <v>5896</v>
      </c>
      <c r="B457" s="409" t="s">
        <v>5897</v>
      </c>
      <c r="C457" s="409">
        <v>1</v>
      </c>
      <c r="D457" s="406"/>
    </row>
    <row r="458" spans="1:4" ht="15.5" x14ac:dyDescent="0.35">
      <c r="A458" s="408" t="s">
        <v>5898</v>
      </c>
      <c r="B458" s="409" t="s">
        <v>5899</v>
      </c>
      <c r="C458" s="409">
        <v>1</v>
      </c>
      <c r="D458" s="406"/>
    </row>
    <row r="459" spans="1:4" ht="15.5" x14ac:dyDescent="0.35">
      <c r="A459" s="408" t="s">
        <v>5900</v>
      </c>
      <c r="B459" s="409" t="s">
        <v>5901</v>
      </c>
      <c r="C459" s="409">
        <v>1</v>
      </c>
      <c r="D459" s="406"/>
    </row>
    <row r="460" spans="1:4" ht="15.5" x14ac:dyDescent="0.35">
      <c r="A460" s="408" t="s">
        <v>5902</v>
      </c>
      <c r="B460" s="409" t="s">
        <v>5903</v>
      </c>
      <c r="C460" s="409">
        <v>1</v>
      </c>
      <c r="D460" s="406"/>
    </row>
    <row r="461" spans="1:4" ht="15.5" x14ac:dyDescent="0.35">
      <c r="A461" s="408" t="s">
        <v>5904</v>
      </c>
      <c r="B461" s="409" t="s">
        <v>5905</v>
      </c>
      <c r="C461" s="409">
        <v>1</v>
      </c>
      <c r="D461" s="406"/>
    </row>
    <row r="462" spans="1:4" ht="15.5" x14ac:dyDescent="0.35">
      <c r="A462" s="408" t="s">
        <v>5906</v>
      </c>
      <c r="B462" s="409" t="s">
        <v>5907</v>
      </c>
      <c r="C462" s="409">
        <v>1</v>
      </c>
      <c r="D462" s="406"/>
    </row>
    <row r="463" spans="1:4" ht="15.5" x14ac:dyDescent="0.35">
      <c r="A463" s="408" t="s">
        <v>5908</v>
      </c>
      <c r="B463" s="409" t="s">
        <v>5909</v>
      </c>
      <c r="C463" s="409">
        <v>1</v>
      </c>
      <c r="D463" s="406"/>
    </row>
    <row r="464" spans="1:4" ht="15.5" x14ac:dyDescent="0.35">
      <c r="A464" s="408" t="s">
        <v>5910</v>
      </c>
      <c r="B464" s="409" t="s">
        <v>5911</v>
      </c>
      <c r="C464" s="409">
        <v>1</v>
      </c>
      <c r="D464" s="406"/>
    </row>
    <row r="465" spans="1:4" ht="15.5" x14ac:dyDescent="0.35">
      <c r="A465" s="408" t="s">
        <v>5912</v>
      </c>
      <c r="B465" s="409" t="s">
        <v>5913</v>
      </c>
      <c r="C465" s="409">
        <v>1</v>
      </c>
      <c r="D465" s="406"/>
    </row>
    <row r="466" spans="1:4" ht="15.5" x14ac:dyDescent="0.35">
      <c r="A466" s="408" t="s">
        <v>5914</v>
      </c>
      <c r="B466" s="409" t="s">
        <v>5915</v>
      </c>
      <c r="C466" s="409">
        <v>1</v>
      </c>
      <c r="D466" s="406"/>
    </row>
    <row r="467" spans="1:4" ht="15.5" x14ac:dyDescent="0.35">
      <c r="A467" s="408" t="s">
        <v>5916</v>
      </c>
      <c r="B467" s="409" t="s">
        <v>5917</v>
      </c>
      <c r="C467" s="409">
        <v>1</v>
      </c>
      <c r="D467" s="406"/>
    </row>
    <row r="468" spans="1:4" ht="15.5" x14ac:dyDescent="0.35">
      <c r="A468" s="408" t="s">
        <v>5918</v>
      </c>
      <c r="B468" s="409" t="s">
        <v>5919</v>
      </c>
      <c r="C468" s="409">
        <v>1</v>
      </c>
      <c r="D468" s="406"/>
    </row>
    <row r="469" spans="1:4" ht="15.5" x14ac:dyDescent="0.35">
      <c r="A469" s="408" t="s">
        <v>5920</v>
      </c>
      <c r="B469" s="409" t="s">
        <v>5921</v>
      </c>
      <c r="C469" s="409">
        <v>1</v>
      </c>
      <c r="D469" s="406"/>
    </row>
    <row r="470" spans="1:4" ht="15.5" x14ac:dyDescent="0.35">
      <c r="A470" s="408" t="s">
        <v>5922</v>
      </c>
      <c r="B470" s="409" t="s">
        <v>5923</v>
      </c>
      <c r="C470" s="409">
        <v>1</v>
      </c>
      <c r="D470" s="406"/>
    </row>
    <row r="471" spans="1:4" ht="15.5" x14ac:dyDescent="0.35">
      <c r="A471" s="408" t="s">
        <v>5924</v>
      </c>
      <c r="B471" s="409" t="s">
        <v>5925</v>
      </c>
      <c r="C471" s="409">
        <v>1</v>
      </c>
      <c r="D471" s="406"/>
    </row>
    <row r="472" spans="1:4" ht="15.5" x14ac:dyDescent="0.35">
      <c r="A472" s="408" t="s">
        <v>5926</v>
      </c>
      <c r="B472" s="409" t="s">
        <v>5927</v>
      </c>
      <c r="C472" s="409">
        <v>1</v>
      </c>
      <c r="D472" s="406"/>
    </row>
    <row r="473" spans="1:4" ht="15.5" x14ac:dyDescent="0.35">
      <c r="A473" s="408" t="s">
        <v>5928</v>
      </c>
      <c r="B473" s="409" t="s">
        <v>5929</v>
      </c>
      <c r="C473" s="409">
        <v>1</v>
      </c>
      <c r="D473" s="406"/>
    </row>
    <row r="474" spans="1:4" ht="15.5" x14ac:dyDescent="0.35">
      <c r="A474" s="408" t="s">
        <v>5930</v>
      </c>
      <c r="B474" s="409" t="s">
        <v>5931</v>
      </c>
      <c r="C474" s="409">
        <v>1</v>
      </c>
      <c r="D474" s="406"/>
    </row>
    <row r="475" spans="1:4" ht="15.5" x14ac:dyDescent="0.35">
      <c r="A475" s="408" t="s">
        <v>5932</v>
      </c>
      <c r="B475" s="409" t="s">
        <v>5933</v>
      </c>
      <c r="C475" s="409">
        <v>5</v>
      </c>
      <c r="D475" s="406"/>
    </row>
    <row r="476" spans="1:4" ht="15.5" x14ac:dyDescent="0.35">
      <c r="A476" s="408" t="s">
        <v>5934</v>
      </c>
      <c r="B476" s="409" t="s">
        <v>5935</v>
      </c>
      <c r="C476" s="409">
        <v>4</v>
      </c>
      <c r="D476" s="406"/>
    </row>
    <row r="477" spans="1:4" ht="15.5" x14ac:dyDescent="0.35">
      <c r="A477" s="408" t="s">
        <v>5936</v>
      </c>
      <c r="B477" s="409" t="s">
        <v>5937</v>
      </c>
      <c r="C477" s="409">
        <v>1</v>
      </c>
      <c r="D477" s="406"/>
    </row>
    <row r="478" spans="1:4" ht="15.5" x14ac:dyDescent="0.35">
      <c r="A478" s="408" t="s">
        <v>5938</v>
      </c>
      <c r="B478" s="409" t="s">
        <v>5939</v>
      </c>
      <c r="C478" s="409">
        <v>1</v>
      </c>
      <c r="D478" s="406"/>
    </row>
    <row r="479" spans="1:4" ht="15.5" x14ac:dyDescent="0.35">
      <c r="A479" s="408" t="s">
        <v>5940</v>
      </c>
      <c r="B479" s="409" t="s">
        <v>5941</v>
      </c>
      <c r="C479" s="409">
        <v>1</v>
      </c>
      <c r="D479" s="406"/>
    </row>
    <row r="480" spans="1:4" ht="15.5" x14ac:dyDescent="0.35">
      <c r="A480" s="408" t="s">
        <v>5942</v>
      </c>
      <c r="B480" s="409" t="s">
        <v>5943</v>
      </c>
      <c r="C480" s="409">
        <v>1</v>
      </c>
      <c r="D480" s="406"/>
    </row>
    <row r="481" spans="1:4" ht="15.5" x14ac:dyDescent="0.35">
      <c r="A481" s="408" t="s">
        <v>5944</v>
      </c>
      <c r="B481" s="409" t="s">
        <v>5945</v>
      </c>
      <c r="C481" s="409">
        <v>1</v>
      </c>
      <c r="D481" s="406"/>
    </row>
    <row r="482" spans="1:4" ht="15.5" x14ac:dyDescent="0.35">
      <c r="A482" s="408" t="s">
        <v>5946</v>
      </c>
      <c r="B482" s="409" t="s">
        <v>5947</v>
      </c>
      <c r="C482" s="409">
        <v>1</v>
      </c>
      <c r="D482" s="406"/>
    </row>
    <row r="483" spans="1:4" ht="15.5" x14ac:dyDescent="0.35">
      <c r="A483" s="408" t="s">
        <v>5948</v>
      </c>
      <c r="B483" s="409" t="s">
        <v>5949</v>
      </c>
      <c r="C483" s="409">
        <v>1</v>
      </c>
      <c r="D483" s="406"/>
    </row>
    <row r="484" spans="1:4" ht="15.5" x14ac:dyDescent="0.35">
      <c r="A484" s="408" t="s">
        <v>5950</v>
      </c>
      <c r="B484" s="409" t="s">
        <v>5951</v>
      </c>
      <c r="C484" s="409">
        <v>1</v>
      </c>
      <c r="D484" s="406"/>
    </row>
    <row r="485" spans="1:4" ht="15.5" x14ac:dyDescent="0.35">
      <c r="A485" s="408" t="s">
        <v>5952</v>
      </c>
      <c r="B485" s="409" t="s">
        <v>5953</v>
      </c>
      <c r="C485" s="409">
        <v>1</v>
      </c>
      <c r="D485" s="406"/>
    </row>
    <row r="486" spans="1:4" ht="15.5" x14ac:dyDescent="0.35">
      <c r="A486" s="408" t="s">
        <v>5954</v>
      </c>
      <c r="B486" s="409" t="s">
        <v>5955</v>
      </c>
      <c r="C486" s="409">
        <v>1</v>
      </c>
      <c r="D486" s="406"/>
    </row>
    <row r="487" spans="1:4" ht="15.5" x14ac:dyDescent="0.35">
      <c r="A487" s="408" t="s">
        <v>5956</v>
      </c>
      <c r="B487" s="409" t="s">
        <v>5957</v>
      </c>
      <c r="C487" s="409">
        <v>1</v>
      </c>
      <c r="D487" s="406"/>
    </row>
    <row r="488" spans="1:4" ht="15.5" x14ac:dyDescent="0.35">
      <c r="A488" s="408" t="s">
        <v>5958</v>
      </c>
      <c r="B488" s="409" t="s">
        <v>5959</v>
      </c>
      <c r="C488" s="409">
        <v>1</v>
      </c>
      <c r="D488" s="406"/>
    </row>
    <row r="489" spans="1:4" ht="15.5" x14ac:dyDescent="0.35">
      <c r="A489" s="408" t="s">
        <v>5960</v>
      </c>
      <c r="B489" s="409" t="s">
        <v>5961</v>
      </c>
      <c r="C489" s="409">
        <v>1</v>
      </c>
      <c r="D489" s="406"/>
    </row>
    <row r="490" spans="1:4" ht="15.5" x14ac:dyDescent="0.35">
      <c r="A490" s="408" t="s">
        <v>5962</v>
      </c>
      <c r="B490" s="409" t="s">
        <v>5963</v>
      </c>
      <c r="C490" s="409">
        <v>8</v>
      </c>
      <c r="D490" s="406"/>
    </row>
    <row r="491" spans="1:4" ht="15.5" x14ac:dyDescent="0.35">
      <c r="A491" s="408" t="s">
        <v>5964</v>
      </c>
      <c r="B491" s="409" t="s">
        <v>5965</v>
      </c>
      <c r="C491" s="409">
        <v>1</v>
      </c>
      <c r="D491" s="406"/>
    </row>
    <row r="492" spans="1:4" ht="15.5" x14ac:dyDescent="0.35">
      <c r="A492" s="408" t="s">
        <v>5966</v>
      </c>
      <c r="B492" s="409" t="s">
        <v>5967</v>
      </c>
      <c r="C492" s="409">
        <v>1</v>
      </c>
      <c r="D492" s="406"/>
    </row>
    <row r="493" spans="1:4" ht="15.5" x14ac:dyDescent="0.35">
      <c r="A493" s="408" t="s">
        <v>5968</v>
      </c>
      <c r="B493" s="409" t="s">
        <v>5969</v>
      </c>
      <c r="C493" s="409">
        <v>1</v>
      </c>
      <c r="D493" s="406"/>
    </row>
    <row r="494" spans="1:4" ht="15.5" x14ac:dyDescent="0.35">
      <c r="A494" s="408" t="s">
        <v>5970</v>
      </c>
      <c r="B494" s="409" t="s">
        <v>5971</v>
      </c>
      <c r="C494" s="409">
        <v>1</v>
      </c>
      <c r="D494" s="406"/>
    </row>
    <row r="495" spans="1:4" ht="15.5" x14ac:dyDescent="0.35">
      <c r="A495" s="408" t="s">
        <v>5972</v>
      </c>
      <c r="B495" s="409" t="s">
        <v>5973</v>
      </c>
      <c r="C495" s="409">
        <v>1</v>
      </c>
      <c r="D495" s="406"/>
    </row>
    <row r="496" spans="1:4" ht="15.5" x14ac:dyDescent="0.35">
      <c r="A496" s="408" t="s">
        <v>5974</v>
      </c>
      <c r="B496" s="409" t="s">
        <v>5975</v>
      </c>
      <c r="C496" s="409">
        <v>1</v>
      </c>
      <c r="D496" s="406"/>
    </row>
    <row r="497" spans="1:4" ht="15.5" x14ac:dyDescent="0.35">
      <c r="A497" s="408" t="s">
        <v>5976</v>
      </c>
      <c r="B497" s="409" t="s">
        <v>5977</v>
      </c>
      <c r="C497" s="409">
        <v>1</v>
      </c>
      <c r="D497" s="406"/>
    </row>
    <row r="498" spans="1:4" ht="15.5" x14ac:dyDescent="0.35">
      <c r="A498" s="408" t="s">
        <v>5978</v>
      </c>
      <c r="B498" s="409" t="s">
        <v>5979</v>
      </c>
      <c r="C498" s="409">
        <v>1</v>
      </c>
      <c r="D498" s="406"/>
    </row>
    <row r="499" spans="1:4" ht="15.5" x14ac:dyDescent="0.35">
      <c r="A499" s="408" t="s">
        <v>5980</v>
      </c>
      <c r="B499" s="409" t="s">
        <v>5981</v>
      </c>
      <c r="C499" s="409">
        <v>1</v>
      </c>
      <c r="D499" s="406"/>
    </row>
    <row r="500" spans="1:4" ht="15.5" x14ac:dyDescent="0.35">
      <c r="A500" s="408" t="s">
        <v>5982</v>
      </c>
      <c r="B500" s="409" t="s">
        <v>5983</v>
      </c>
      <c r="C500" s="409">
        <v>1</v>
      </c>
      <c r="D500" s="406"/>
    </row>
    <row r="501" spans="1:4" ht="15.5" x14ac:dyDescent="0.35">
      <c r="A501" s="408" t="s">
        <v>5984</v>
      </c>
      <c r="B501" s="409" t="s">
        <v>5985</v>
      </c>
      <c r="C501" s="409">
        <v>1</v>
      </c>
      <c r="D501" s="406"/>
    </row>
    <row r="502" spans="1:4" ht="15.5" x14ac:dyDescent="0.35">
      <c r="A502" s="408" t="s">
        <v>5986</v>
      </c>
      <c r="B502" s="409" t="s">
        <v>5987</v>
      </c>
      <c r="C502" s="409">
        <v>1</v>
      </c>
      <c r="D502" s="406"/>
    </row>
    <row r="503" spans="1:4" ht="15.5" x14ac:dyDescent="0.35">
      <c r="A503" s="408" t="s">
        <v>5988</v>
      </c>
      <c r="B503" s="409" t="s">
        <v>5989</v>
      </c>
      <c r="C503" s="409">
        <v>1</v>
      </c>
      <c r="D503" s="406"/>
    </row>
    <row r="504" spans="1:4" ht="15.5" x14ac:dyDescent="0.35">
      <c r="A504" s="408" t="s">
        <v>5990</v>
      </c>
      <c r="B504" s="409" t="s">
        <v>5991</v>
      </c>
      <c r="C504" s="409">
        <v>1</v>
      </c>
      <c r="D504" s="406"/>
    </row>
    <row r="505" spans="1:4" ht="15.5" x14ac:dyDescent="0.35">
      <c r="A505" s="408" t="s">
        <v>5992</v>
      </c>
      <c r="B505" s="409" t="s">
        <v>5993</v>
      </c>
      <c r="C505" s="409">
        <v>1</v>
      </c>
      <c r="D505" s="406"/>
    </row>
    <row r="506" spans="1:4" ht="15.5" x14ac:dyDescent="0.35">
      <c r="A506" s="408" t="s">
        <v>5994</v>
      </c>
      <c r="B506" s="409" t="s">
        <v>5995</v>
      </c>
      <c r="C506" s="409">
        <v>1</v>
      </c>
      <c r="D506" s="406"/>
    </row>
    <row r="507" spans="1:4" ht="15.5" x14ac:dyDescent="0.35">
      <c r="A507" s="408" t="s">
        <v>5996</v>
      </c>
      <c r="B507" s="409" t="s">
        <v>5997</v>
      </c>
      <c r="C507" s="409">
        <v>1</v>
      </c>
      <c r="D507" s="406"/>
    </row>
    <row r="508" spans="1:4" ht="15.5" x14ac:dyDescent="0.35">
      <c r="A508" s="408" t="s">
        <v>5998</v>
      </c>
      <c r="B508" s="409" t="s">
        <v>5999</v>
      </c>
      <c r="C508" s="409">
        <v>1</v>
      </c>
      <c r="D508" s="406"/>
    </row>
    <row r="509" spans="1:4" ht="15.5" x14ac:dyDescent="0.35">
      <c r="A509" s="408" t="s">
        <v>6000</v>
      </c>
      <c r="B509" s="409" t="s">
        <v>6001</v>
      </c>
      <c r="C509" s="409">
        <v>1</v>
      </c>
      <c r="D509" s="406"/>
    </row>
    <row r="510" spans="1:4" ht="15.5" x14ac:dyDescent="0.35">
      <c r="A510" s="408" t="s">
        <v>6002</v>
      </c>
      <c r="B510" s="409" t="s">
        <v>6003</v>
      </c>
      <c r="C510" s="409">
        <v>1</v>
      </c>
      <c r="D510" s="406"/>
    </row>
    <row r="511" spans="1:4" ht="15.5" x14ac:dyDescent="0.35">
      <c r="A511" s="408" t="s">
        <v>6004</v>
      </c>
      <c r="B511" s="409" t="s">
        <v>6005</v>
      </c>
      <c r="C511" s="409">
        <v>1</v>
      </c>
      <c r="D511" s="406"/>
    </row>
    <row r="512" spans="1:4" ht="15.5" x14ac:dyDescent="0.35">
      <c r="A512" s="408" t="s">
        <v>6006</v>
      </c>
      <c r="B512" s="409" t="s">
        <v>6007</v>
      </c>
      <c r="C512" s="409">
        <v>1</v>
      </c>
      <c r="D512" s="406"/>
    </row>
    <row r="513" spans="1:4" ht="15.5" x14ac:dyDescent="0.35">
      <c r="A513" s="408" t="s">
        <v>6008</v>
      </c>
      <c r="B513" s="409" t="s">
        <v>6009</v>
      </c>
      <c r="C513" s="409">
        <v>1</v>
      </c>
      <c r="D513" s="406"/>
    </row>
    <row r="514" spans="1:4" ht="15.5" x14ac:dyDescent="0.35">
      <c r="A514" s="408" t="s">
        <v>6010</v>
      </c>
      <c r="B514" s="409" t="s">
        <v>6011</v>
      </c>
      <c r="C514" s="409">
        <v>1</v>
      </c>
      <c r="D514" s="406"/>
    </row>
    <row r="515" spans="1:4" ht="15.5" x14ac:dyDescent="0.35">
      <c r="A515" s="408" t="s">
        <v>6012</v>
      </c>
      <c r="B515" s="409" t="s">
        <v>6013</v>
      </c>
      <c r="C515" s="409">
        <v>1</v>
      </c>
      <c r="D515" s="406"/>
    </row>
    <row r="516" spans="1:4" ht="15.5" x14ac:dyDescent="0.35">
      <c r="A516" s="408" t="s">
        <v>6014</v>
      </c>
      <c r="B516" s="409" t="s">
        <v>6015</v>
      </c>
      <c r="C516" s="409">
        <v>1</v>
      </c>
      <c r="D516" s="406"/>
    </row>
    <row r="517" spans="1:4" ht="15.5" x14ac:dyDescent="0.35">
      <c r="A517" s="408" t="s">
        <v>6016</v>
      </c>
      <c r="B517" s="409" t="s">
        <v>6017</v>
      </c>
      <c r="C517" s="409">
        <v>1</v>
      </c>
      <c r="D517" s="406"/>
    </row>
    <row r="518" spans="1:4" ht="15.5" x14ac:dyDescent="0.35">
      <c r="A518" s="408" t="s">
        <v>6018</v>
      </c>
      <c r="B518" s="409" t="s">
        <v>6019</v>
      </c>
      <c r="C518" s="409">
        <v>1</v>
      </c>
      <c r="D518" s="406"/>
    </row>
    <row r="519" spans="1:4" ht="15.5" x14ac:dyDescent="0.35">
      <c r="A519" s="408" t="s">
        <v>6020</v>
      </c>
      <c r="B519" s="409" t="s">
        <v>6021</v>
      </c>
      <c r="C519" s="409">
        <v>1</v>
      </c>
      <c r="D519" s="406"/>
    </row>
    <row r="520" spans="1:4" ht="15.5" x14ac:dyDescent="0.35">
      <c r="A520" s="408" t="s">
        <v>6022</v>
      </c>
      <c r="B520" s="409" t="s">
        <v>6023</v>
      </c>
      <c r="C520" s="409">
        <v>1</v>
      </c>
      <c r="D520" s="406"/>
    </row>
    <row r="521" spans="1:4" ht="15.5" x14ac:dyDescent="0.35">
      <c r="A521" s="408" t="s">
        <v>6024</v>
      </c>
      <c r="B521" s="409" t="s">
        <v>6025</v>
      </c>
      <c r="C521" s="409">
        <v>1</v>
      </c>
      <c r="D521" s="406"/>
    </row>
    <row r="522" spans="1:4" ht="15.5" x14ac:dyDescent="0.35">
      <c r="A522" s="408" t="s">
        <v>6026</v>
      </c>
      <c r="B522" s="409" t="s">
        <v>6027</v>
      </c>
      <c r="C522" s="409">
        <v>1</v>
      </c>
      <c r="D522" s="406"/>
    </row>
    <row r="523" spans="1:4" ht="15.5" x14ac:dyDescent="0.35">
      <c r="A523" s="408" t="s">
        <v>6028</v>
      </c>
      <c r="B523" s="409" t="s">
        <v>6029</v>
      </c>
      <c r="C523" s="409">
        <v>1</v>
      </c>
      <c r="D523" s="406"/>
    </row>
    <row r="524" spans="1:4" ht="15.5" x14ac:dyDescent="0.35">
      <c r="A524" s="408" t="s">
        <v>6030</v>
      </c>
      <c r="B524" s="409" t="s">
        <v>6031</v>
      </c>
      <c r="C524" s="409">
        <v>1</v>
      </c>
      <c r="D524" s="406"/>
    </row>
    <row r="525" spans="1:4" ht="15.5" x14ac:dyDescent="0.35">
      <c r="A525" s="408" t="s">
        <v>6032</v>
      </c>
      <c r="B525" s="409" t="s">
        <v>6033</v>
      </c>
      <c r="C525" s="409">
        <v>1</v>
      </c>
      <c r="D525" s="406"/>
    </row>
    <row r="526" spans="1:4" ht="15.5" x14ac:dyDescent="0.35">
      <c r="A526" s="408" t="s">
        <v>6034</v>
      </c>
      <c r="B526" s="409" t="s">
        <v>6035</v>
      </c>
      <c r="C526" s="409">
        <v>1</v>
      </c>
      <c r="D526" s="406"/>
    </row>
    <row r="527" spans="1:4" ht="15.5" x14ac:dyDescent="0.35">
      <c r="A527" s="408" t="s">
        <v>6036</v>
      </c>
      <c r="B527" s="409" t="s">
        <v>6037</v>
      </c>
      <c r="C527" s="409">
        <v>1</v>
      </c>
      <c r="D527" s="406"/>
    </row>
    <row r="528" spans="1:4" ht="15.5" x14ac:dyDescent="0.35">
      <c r="A528" s="408" t="s">
        <v>6038</v>
      </c>
      <c r="B528" s="409" t="s">
        <v>6039</v>
      </c>
      <c r="C528" s="409">
        <v>1</v>
      </c>
      <c r="D528" s="406"/>
    </row>
    <row r="529" spans="1:4" ht="15.5" x14ac:dyDescent="0.35">
      <c r="A529" s="408" t="s">
        <v>6040</v>
      </c>
      <c r="B529" s="409" t="s">
        <v>6041</v>
      </c>
      <c r="C529" s="409">
        <v>1</v>
      </c>
      <c r="D529" s="406"/>
    </row>
    <row r="530" spans="1:4" ht="15.5" x14ac:dyDescent="0.35">
      <c r="A530" s="408" t="s">
        <v>6042</v>
      </c>
      <c r="B530" s="409" t="s">
        <v>6043</v>
      </c>
      <c r="C530" s="409">
        <v>1</v>
      </c>
      <c r="D530" s="406"/>
    </row>
    <row r="531" spans="1:4" ht="15.5" x14ac:dyDescent="0.35">
      <c r="A531" s="408" t="s">
        <v>6044</v>
      </c>
      <c r="B531" s="409" t="s">
        <v>6045</v>
      </c>
      <c r="C531" s="409">
        <v>1</v>
      </c>
      <c r="D531" s="406"/>
    </row>
    <row r="532" spans="1:4" ht="15.5" x14ac:dyDescent="0.35">
      <c r="A532" s="408" t="s">
        <v>6046</v>
      </c>
      <c r="B532" s="409" t="s">
        <v>6047</v>
      </c>
      <c r="C532" s="409">
        <v>1</v>
      </c>
      <c r="D532" s="406"/>
    </row>
    <row r="533" spans="1:4" ht="15.5" x14ac:dyDescent="0.35">
      <c r="A533" s="408" t="s">
        <v>6048</v>
      </c>
      <c r="B533" s="409" t="s">
        <v>6049</v>
      </c>
      <c r="C533" s="409">
        <v>1</v>
      </c>
      <c r="D533" s="406"/>
    </row>
    <row r="534" spans="1:4" ht="31" x14ac:dyDescent="0.35">
      <c r="A534" s="408" t="s">
        <v>6050</v>
      </c>
      <c r="B534" s="409" t="s">
        <v>6051</v>
      </c>
      <c r="C534" s="409">
        <v>1</v>
      </c>
      <c r="D534" s="406"/>
    </row>
    <row r="535" spans="1:4" ht="31" x14ac:dyDescent="0.35">
      <c r="A535" s="408" t="s">
        <v>6052</v>
      </c>
      <c r="B535" s="409" t="s">
        <v>6053</v>
      </c>
      <c r="C535" s="409">
        <v>1</v>
      </c>
      <c r="D535" s="406"/>
    </row>
    <row r="536" spans="1:4" ht="15.5" x14ac:dyDescent="0.35">
      <c r="A536" s="408" t="s">
        <v>6054</v>
      </c>
      <c r="B536" s="409" t="s">
        <v>6055</v>
      </c>
      <c r="C536" s="409">
        <v>1</v>
      </c>
      <c r="D536" s="406"/>
    </row>
    <row r="537" spans="1:4" ht="15.5" x14ac:dyDescent="0.35">
      <c r="A537" s="408" t="s">
        <v>6056</v>
      </c>
      <c r="B537" s="409" t="s">
        <v>6057</v>
      </c>
      <c r="C537" s="409">
        <v>1</v>
      </c>
      <c r="D537" s="406"/>
    </row>
    <row r="538" spans="1:4" ht="15.5" x14ac:dyDescent="0.35">
      <c r="A538" s="408" t="s">
        <v>6058</v>
      </c>
      <c r="B538" s="409" t="s">
        <v>6059</v>
      </c>
      <c r="C538" s="409">
        <v>1</v>
      </c>
      <c r="D538" s="406"/>
    </row>
    <row r="539" spans="1:4" ht="15.5" x14ac:dyDescent="0.35">
      <c r="A539" s="408" t="s">
        <v>6060</v>
      </c>
      <c r="B539" s="409" t="s">
        <v>6061</v>
      </c>
      <c r="C539" s="409">
        <v>1</v>
      </c>
      <c r="D539" s="406"/>
    </row>
    <row r="540" spans="1:4" ht="15.5" x14ac:dyDescent="0.35">
      <c r="A540" s="408" t="s">
        <v>6062</v>
      </c>
      <c r="B540" s="409" t="s">
        <v>6063</v>
      </c>
      <c r="C540" s="409">
        <v>1</v>
      </c>
      <c r="D540" s="406"/>
    </row>
    <row r="541" spans="1:4" ht="15.5" x14ac:dyDescent="0.35">
      <c r="A541" s="408" t="s">
        <v>6064</v>
      </c>
      <c r="B541" s="409" t="s">
        <v>6065</v>
      </c>
      <c r="C541" s="409">
        <v>1</v>
      </c>
      <c r="D541" s="406"/>
    </row>
    <row r="542" spans="1:4" ht="15.5" x14ac:dyDescent="0.35">
      <c r="A542" s="408" t="s">
        <v>6066</v>
      </c>
      <c r="B542" s="409" t="s">
        <v>6067</v>
      </c>
      <c r="C542" s="409">
        <v>1</v>
      </c>
      <c r="D542" s="406"/>
    </row>
    <row r="543" spans="1:4" ht="15.5" x14ac:dyDescent="0.35">
      <c r="A543" s="408" t="s">
        <v>6068</v>
      </c>
      <c r="B543" s="409" t="s">
        <v>6069</v>
      </c>
      <c r="C543" s="409">
        <v>1</v>
      </c>
      <c r="D543" s="406"/>
    </row>
    <row r="544" spans="1:4" ht="15.5" x14ac:dyDescent="0.35">
      <c r="A544" s="408" t="s">
        <v>6070</v>
      </c>
      <c r="B544" s="409" t="s">
        <v>6071</v>
      </c>
      <c r="C544" s="409">
        <v>1</v>
      </c>
      <c r="D544" s="406"/>
    </row>
    <row r="545" spans="1:4" ht="15.5" x14ac:dyDescent="0.35">
      <c r="A545" s="408" t="s">
        <v>6072</v>
      </c>
      <c r="B545" s="409" t="s">
        <v>6073</v>
      </c>
      <c r="C545" s="409">
        <v>1</v>
      </c>
      <c r="D545" s="406"/>
    </row>
    <row r="546" spans="1:4" ht="15.5" x14ac:dyDescent="0.35">
      <c r="A546" s="408" t="s">
        <v>6074</v>
      </c>
      <c r="B546" s="409" t="s">
        <v>6075</v>
      </c>
      <c r="C546" s="409">
        <v>1</v>
      </c>
      <c r="D546" s="406"/>
    </row>
    <row r="547" spans="1:4" ht="15.5" x14ac:dyDescent="0.35">
      <c r="A547" s="408" t="s">
        <v>6076</v>
      </c>
      <c r="B547" s="409" t="s">
        <v>6077</v>
      </c>
      <c r="C547" s="409">
        <v>1</v>
      </c>
      <c r="D547" s="406"/>
    </row>
    <row r="548" spans="1:4" ht="15.5" x14ac:dyDescent="0.35">
      <c r="A548" s="408" t="s">
        <v>6078</v>
      </c>
      <c r="B548" s="409" t="s">
        <v>6079</v>
      </c>
      <c r="C548" s="409">
        <v>1</v>
      </c>
      <c r="D548" s="406"/>
    </row>
  </sheetData>
  <autoFilter ref="A1:D495" xr:uid="{73A2B4D5-7F32-407B-BF3D-3BF96173406B}"/>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topLeftCell="A3" zoomScale="90" zoomScaleNormal="90" workbookViewId="0">
      <selection activeCell="O13" sqref="O13"/>
    </sheetView>
  </sheetViews>
  <sheetFormatPr defaultColWidth="9.26953125" defaultRowHeight="12.75" customHeight="1" x14ac:dyDescent="0.35"/>
  <cols>
    <col min="1" max="1" width="20.7265625" style="74" customWidth="1"/>
    <col min="2" max="2" width="12.54296875" style="74" customWidth="1"/>
    <col min="3" max="3" width="11.7265625" style="74" customWidth="1"/>
    <col min="4" max="4" width="12.26953125" style="74" customWidth="1"/>
    <col min="5" max="5" width="11.26953125" style="74" customWidth="1"/>
    <col min="6" max="6" width="13" style="74" customWidth="1"/>
    <col min="7" max="7" width="11.26953125" style="74" customWidth="1"/>
    <col min="8" max="9" width="14.26953125" style="74" hidden="1" customWidth="1"/>
    <col min="10" max="12" width="9.26953125" style="74"/>
    <col min="13" max="15" width="10.26953125" style="74" customWidth="1"/>
    <col min="16" max="16384" width="9.26953125" style="74"/>
  </cols>
  <sheetData>
    <row r="1" spans="1:16" ht="14.5" x14ac:dyDescent="0.35">
      <c r="A1" s="353" t="s">
        <v>35</v>
      </c>
      <c r="B1" s="354"/>
      <c r="C1" s="354"/>
      <c r="D1" s="354"/>
      <c r="E1" s="354"/>
      <c r="F1" s="354"/>
      <c r="G1" s="354"/>
      <c r="H1" s="354"/>
      <c r="I1" s="354"/>
      <c r="J1" s="354"/>
      <c r="K1" s="354"/>
      <c r="L1" s="354"/>
      <c r="M1" s="354"/>
      <c r="N1" s="354"/>
      <c r="O1" s="354"/>
      <c r="P1" s="355"/>
    </row>
    <row r="2" spans="1:16" ht="18" customHeight="1" x14ac:dyDescent="0.35">
      <c r="A2" s="202" t="s">
        <v>36</v>
      </c>
      <c r="B2" s="203"/>
      <c r="C2" s="203"/>
      <c r="D2" s="203"/>
      <c r="E2" s="203"/>
      <c r="F2" s="203"/>
      <c r="G2" s="203"/>
      <c r="H2" s="203"/>
      <c r="I2" s="203"/>
      <c r="J2" s="203"/>
      <c r="K2" s="203"/>
      <c r="L2" s="203"/>
      <c r="M2" s="203"/>
      <c r="N2" s="203"/>
      <c r="O2" s="203"/>
      <c r="P2" s="204"/>
    </row>
    <row r="3" spans="1:16" ht="12.75" customHeight="1" x14ac:dyDescent="0.35">
      <c r="A3" s="167" t="s">
        <v>37</v>
      </c>
      <c r="B3" s="76"/>
      <c r="C3" s="76"/>
      <c r="D3" s="76"/>
      <c r="E3" s="76"/>
      <c r="F3" s="76"/>
      <c r="G3" s="76"/>
      <c r="H3" s="76"/>
      <c r="I3" s="76"/>
      <c r="J3" s="76"/>
      <c r="K3" s="76"/>
      <c r="L3" s="76"/>
      <c r="M3" s="76"/>
      <c r="N3" s="76"/>
      <c r="O3" s="76"/>
      <c r="P3" s="205"/>
    </row>
    <row r="4" spans="1:16" ht="14.5" x14ac:dyDescent="0.35">
      <c r="A4" s="167"/>
      <c r="B4" s="76"/>
      <c r="C4" s="76"/>
      <c r="D4" s="76"/>
      <c r="E4" s="76"/>
      <c r="F4" s="76"/>
      <c r="G4" s="76"/>
      <c r="H4" s="76"/>
      <c r="I4" s="76"/>
      <c r="J4" s="76"/>
      <c r="K4" s="76"/>
      <c r="L4" s="76"/>
      <c r="M4" s="76"/>
      <c r="N4" s="76"/>
      <c r="O4" s="76"/>
      <c r="P4" s="205"/>
    </row>
    <row r="5" spans="1:16" ht="14.5" x14ac:dyDescent="0.35">
      <c r="A5" s="167" t="s">
        <v>38</v>
      </c>
      <c r="B5" s="76"/>
      <c r="C5" s="76"/>
      <c r="D5" s="76"/>
      <c r="E5" s="76"/>
      <c r="F5" s="76"/>
      <c r="G5" s="76"/>
      <c r="H5" s="76"/>
      <c r="I5" s="76"/>
      <c r="J5" s="76"/>
      <c r="K5" s="76"/>
      <c r="L5" s="76"/>
      <c r="M5" s="76"/>
      <c r="N5" s="76"/>
      <c r="O5" s="76"/>
      <c r="P5" s="205"/>
    </row>
    <row r="6" spans="1:16" ht="14.5" x14ac:dyDescent="0.35">
      <c r="A6" s="167" t="s">
        <v>39</v>
      </c>
      <c r="B6" s="76"/>
      <c r="C6" s="76"/>
      <c r="D6" s="76"/>
      <c r="E6" s="76"/>
      <c r="F6" s="76"/>
      <c r="G6" s="76"/>
      <c r="H6" s="76"/>
      <c r="I6" s="76"/>
      <c r="J6" s="76"/>
      <c r="K6" s="76"/>
      <c r="L6" s="76"/>
      <c r="M6" s="76"/>
      <c r="N6" s="76"/>
      <c r="O6" s="76"/>
      <c r="P6" s="205"/>
    </row>
    <row r="7" spans="1:16" ht="20.9" customHeight="1" x14ac:dyDescent="0.35">
      <c r="A7" s="169"/>
      <c r="B7" s="170"/>
      <c r="C7" s="170"/>
      <c r="D7" s="170"/>
      <c r="E7" s="170"/>
      <c r="F7" s="170"/>
      <c r="G7" s="170"/>
      <c r="H7" s="170"/>
      <c r="I7" s="170"/>
      <c r="J7" s="170"/>
      <c r="K7" s="170"/>
      <c r="L7" s="170"/>
      <c r="M7" s="170"/>
      <c r="N7" s="170"/>
      <c r="O7" s="170"/>
      <c r="P7" s="194"/>
    </row>
    <row r="8" spans="1:16" ht="14.5" x14ac:dyDescent="0.35">
      <c r="A8" s="79"/>
      <c r="B8" s="80"/>
      <c r="C8" s="80"/>
      <c r="D8" s="80"/>
      <c r="E8" s="80"/>
      <c r="F8" s="80"/>
      <c r="G8" s="80"/>
      <c r="H8" s="80"/>
      <c r="I8" s="80"/>
      <c r="J8" s="80"/>
      <c r="K8" s="80"/>
      <c r="L8" s="80"/>
      <c r="M8" s="80"/>
      <c r="N8" s="80"/>
      <c r="O8" s="80"/>
      <c r="P8" s="204"/>
    </row>
    <row r="9" spans="1:16" ht="14.5" x14ac:dyDescent="0.35">
      <c r="A9" s="88"/>
      <c r="B9" s="89" t="s">
        <v>40</v>
      </c>
      <c r="C9" s="90"/>
      <c r="D9" s="90"/>
      <c r="E9" s="90"/>
      <c r="F9" s="90"/>
      <c r="G9" s="91"/>
      <c r="H9" s="81"/>
      <c r="I9" s="81"/>
      <c r="J9" s="81"/>
      <c r="K9" s="81"/>
      <c r="L9" s="81"/>
      <c r="M9" s="81"/>
      <c r="N9" s="81"/>
      <c r="O9" s="81"/>
      <c r="P9" s="205"/>
    </row>
    <row r="10" spans="1:16" ht="14.5" x14ac:dyDescent="0.35">
      <c r="A10" s="88"/>
      <c r="B10" s="92" t="s">
        <v>41</v>
      </c>
      <c r="C10" s="93"/>
      <c r="D10" s="93"/>
      <c r="E10" s="93"/>
      <c r="F10" s="93"/>
      <c r="G10" s="94"/>
      <c r="H10" s="81"/>
      <c r="I10" s="81"/>
      <c r="J10" s="81"/>
      <c r="K10" s="81"/>
      <c r="L10" s="81"/>
      <c r="M10" s="81"/>
      <c r="N10" s="81"/>
      <c r="O10" s="81"/>
      <c r="P10" s="205"/>
    </row>
    <row r="11" spans="1:16" ht="13.5" customHeight="1" x14ac:dyDescent="0.35">
      <c r="A11" s="418" t="s">
        <v>42</v>
      </c>
      <c r="B11" s="210" t="s">
        <v>43</v>
      </c>
      <c r="C11" s="95"/>
      <c r="D11" s="209"/>
      <c r="E11" s="209"/>
      <c r="F11" s="209"/>
      <c r="G11" s="96"/>
      <c r="H11" s="81"/>
      <c r="I11" s="81"/>
      <c r="J11" s="81"/>
      <c r="K11" s="356" t="s">
        <v>44</v>
      </c>
      <c r="L11" s="357"/>
      <c r="M11" s="357"/>
      <c r="N11" s="357"/>
      <c r="O11" s="358"/>
      <c r="P11" s="205"/>
    </row>
    <row r="12" spans="1:16" ht="36" x14ac:dyDescent="0.35">
      <c r="A12" s="418"/>
      <c r="B12" s="97" t="s">
        <v>45</v>
      </c>
      <c r="C12" s="359" t="s">
        <v>46</v>
      </c>
      <c r="D12" s="359" t="s">
        <v>47</v>
      </c>
      <c r="E12" s="359" t="s">
        <v>48</v>
      </c>
      <c r="F12" s="359" t="s">
        <v>49</v>
      </c>
      <c r="G12" s="360" t="s">
        <v>50</v>
      </c>
      <c r="H12" s="81"/>
      <c r="I12" s="81"/>
      <c r="J12" s="81"/>
      <c r="K12" s="98" t="s">
        <v>51</v>
      </c>
      <c r="L12" s="33"/>
      <c r="M12" s="361" t="s">
        <v>52</v>
      </c>
      <c r="N12" s="361" t="s">
        <v>53</v>
      </c>
      <c r="O12" s="99" t="s">
        <v>54</v>
      </c>
      <c r="P12" s="205"/>
    </row>
    <row r="13" spans="1:16" ht="14.5" x14ac:dyDescent="0.35">
      <c r="A13" s="83"/>
      <c r="B13" s="147">
        <f>COUNTIF('Gen Test Cases'!$I:$I,"Pass")+COUNTIF('Debian 9'!$J:$J,"Pass")</f>
        <v>0</v>
      </c>
      <c r="C13" s="147">
        <f>COUNTIF('Gen Test Cases'!$I:$I,"Fail")+COUNTIF('Debian 9'!$J:$J,"FAil")</f>
        <v>0</v>
      </c>
      <c r="D13" s="147">
        <f>COUNTIF('Gen Test Cases'!$I:$I,"Info")+COUNTIF('Debian 9'!$J:$J,"Info")</f>
        <v>0</v>
      </c>
      <c r="E13" s="147">
        <f>COUNTIF('Gen Test Cases'!$I:$I,"N/A")+COUNTIF('Debian 9'!$J:$J,"N/A")</f>
        <v>0</v>
      </c>
      <c r="F13" s="195">
        <f>B13+C13</f>
        <v>0</v>
      </c>
      <c r="G13" s="196">
        <f>D25/100</f>
        <v>0</v>
      </c>
      <c r="H13" s="81"/>
      <c r="I13" s="81"/>
      <c r="J13" s="81"/>
      <c r="K13" s="100" t="s">
        <v>55</v>
      </c>
      <c r="L13" s="101"/>
      <c r="M13" s="362">
        <f>COUNTA('Gen Test Cases'!I3:I12)+COUNTA('Debian 9'!J3:J184)</f>
        <v>0</v>
      </c>
      <c r="N13" s="362">
        <f>O13-M13</f>
        <v>192</v>
      </c>
      <c r="O13" s="197">
        <f>COUNTA('Gen Test Cases'!A3:A12)+COUNTA('Debian 9'!A3:A184)</f>
        <v>192</v>
      </c>
      <c r="P13" s="205"/>
    </row>
    <row r="14" spans="1:16" ht="14.5" x14ac:dyDescent="0.35">
      <c r="A14" s="83"/>
      <c r="B14" s="102"/>
      <c r="C14" s="81"/>
      <c r="D14" s="81"/>
      <c r="E14" s="81"/>
      <c r="F14" s="81"/>
      <c r="G14" s="81"/>
      <c r="H14" s="81"/>
      <c r="I14" s="81"/>
      <c r="J14" s="81"/>
      <c r="K14" s="84"/>
      <c r="L14" s="84"/>
      <c r="M14" s="84"/>
      <c r="N14" s="84"/>
      <c r="O14" s="84"/>
      <c r="P14" s="205"/>
    </row>
    <row r="15" spans="1:16" ht="14.5" x14ac:dyDescent="0.35">
      <c r="A15" s="83"/>
      <c r="B15" s="363" t="s">
        <v>56</v>
      </c>
      <c r="C15" s="364"/>
      <c r="D15" s="364"/>
      <c r="E15" s="364"/>
      <c r="F15" s="364"/>
      <c r="G15" s="365"/>
      <c r="H15" s="81"/>
      <c r="I15" s="81"/>
      <c r="J15" s="81"/>
      <c r="K15" s="84"/>
      <c r="L15" s="84"/>
      <c r="M15" s="84"/>
      <c r="N15" s="84"/>
      <c r="O15" s="84"/>
      <c r="P15" s="205"/>
    </row>
    <row r="16" spans="1:16" ht="14.5" x14ac:dyDescent="0.35">
      <c r="A16" s="82"/>
      <c r="B16" s="103" t="s">
        <v>57</v>
      </c>
      <c r="C16" s="103" t="s">
        <v>58</v>
      </c>
      <c r="D16" s="103" t="s">
        <v>59</v>
      </c>
      <c r="E16" s="103" t="s">
        <v>60</v>
      </c>
      <c r="F16" s="103" t="s">
        <v>48</v>
      </c>
      <c r="G16" s="103" t="s">
        <v>61</v>
      </c>
      <c r="H16" s="104" t="s">
        <v>62</v>
      </c>
      <c r="I16" s="104" t="s">
        <v>63</v>
      </c>
      <c r="J16" s="81"/>
      <c r="K16" s="85"/>
      <c r="L16" s="85"/>
      <c r="M16" s="85"/>
      <c r="N16" s="85"/>
      <c r="O16" s="85"/>
      <c r="P16" s="205"/>
    </row>
    <row r="17" spans="1:16" ht="14.5" x14ac:dyDescent="0.35">
      <c r="A17" s="82"/>
      <c r="B17" s="105">
        <v>8</v>
      </c>
      <c r="C17" s="138">
        <f>COUNTIF('Gen Test Cases'!$AA:$AA,$B17)+COUNTIF('Debian 9'!$AA:$AA,$B17)</f>
        <v>0</v>
      </c>
      <c r="D17" s="198">
        <f>COUNTIFS('Gen Test Cases'!$AA:$AA,B17,'Gen Test Cases'!$I:$I,D$16)+COUNTIFS('Debian 9'!$AA:$AA,B17,'Debian 9'!$J:$J,D$16)</f>
        <v>0</v>
      </c>
      <c r="E17" s="198">
        <f>COUNTIFS('Gen Test Cases'!$AA:$AA,$B17,'Gen Test Cases'!$I:$I,E$16)+COUNTIFS('Debian 9'!AA:AA,$B17,'Debian 9'!$J:$J,E$16)</f>
        <v>0</v>
      </c>
      <c r="F17" s="198">
        <f>COUNTIFS('Gen Test Cases'!$AA:$AA,$B17,'Gen Test Cases'!$I:$I,F$16)+COUNTIFS('Debian 9'!AA:AA,$B17,'Debian 9'!$J:$J,F$16)</f>
        <v>0</v>
      </c>
      <c r="G17" s="199">
        <v>1500</v>
      </c>
      <c r="H17" s="208">
        <f>(C17-F17)*(G17)</f>
        <v>0</v>
      </c>
      <c r="I17" s="208">
        <f>D17*G17</f>
        <v>0</v>
      </c>
      <c r="J17" s="206">
        <f>D13+N13</f>
        <v>192</v>
      </c>
      <c r="K17" s="207" t="str">
        <f>"WARNING: THERE IS AT LEAST ONE TEST CASE WITH"</f>
        <v>WARNING: THERE IS AT LEAST ONE TEST CASE WITH</v>
      </c>
      <c r="L17" s="81"/>
      <c r="M17" s="81"/>
      <c r="N17" s="81"/>
      <c r="O17" s="81"/>
      <c r="P17" s="205"/>
    </row>
    <row r="18" spans="1:16" ht="14.5" x14ac:dyDescent="0.35">
      <c r="A18" s="82"/>
      <c r="B18" s="105">
        <v>7</v>
      </c>
      <c r="C18" s="138">
        <f>COUNTIF('Gen Test Cases'!$AA:$AA,$B18)+COUNTIF('Debian 9'!$AA:$AA,$B18)</f>
        <v>3</v>
      </c>
      <c r="D18" s="198">
        <f>COUNTIFS('Gen Test Cases'!$AA:$AA,B18,'Gen Test Cases'!$I:$I,D$16)+COUNTIFS('Debian 9'!$AA:$AA,B18,'Debian 9'!$J:$J,D$16)</f>
        <v>0</v>
      </c>
      <c r="E18" s="198">
        <f>COUNTIFS('Gen Test Cases'!$AA:$AA,$B18,'Gen Test Cases'!$I:$I,E$16)+COUNTIFS('Debian 9'!AA:AA,$B18,'Debian 9'!$J:$J,E$16)</f>
        <v>0</v>
      </c>
      <c r="F18" s="198">
        <f>COUNTIFS('Gen Test Cases'!$AA:$AA,$B18,'Gen Test Cases'!$I:$I,F$16)+COUNTIFS('Debian 9'!AA:AA,$B18,'Debian 9'!$J:$J,F$16)</f>
        <v>0</v>
      </c>
      <c r="G18" s="199">
        <v>750</v>
      </c>
      <c r="H18" s="208">
        <f t="shared" ref="H18:H24" si="0">(C18-F18)*(G18)</f>
        <v>2250</v>
      </c>
      <c r="I18" s="208">
        <f t="shared" ref="I18:I24" si="1">D18*G18</f>
        <v>0</v>
      </c>
      <c r="J18" s="81"/>
      <c r="K18" s="207" t="str">
        <f>"AN 'INFO' OR BLANK STATUS (SEE ABOVE)"</f>
        <v>AN 'INFO' OR BLANK STATUS (SEE ABOVE)</v>
      </c>
      <c r="L18" s="81"/>
      <c r="M18" s="81"/>
      <c r="N18" s="81"/>
      <c r="O18" s="81"/>
      <c r="P18" s="205"/>
    </row>
    <row r="19" spans="1:16" ht="14.5" x14ac:dyDescent="0.35">
      <c r="A19" s="82"/>
      <c r="B19" s="105">
        <v>6</v>
      </c>
      <c r="C19" s="138">
        <f>COUNTIF('Gen Test Cases'!$AA:$AA,$B19)+COUNTIF('Debian 9'!$AA:$AA,$B19)</f>
        <v>11</v>
      </c>
      <c r="D19" s="198">
        <f>COUNTIFS('Gen Test Cases'!$AA:$AA,B19,'Gen Test Cases'!$I:$I,D$16)+COUNTIFS('Debian 9'!$AA:$AA,B19,'Debian 9'!$J:$J,D$16)</f>
        <v>0</v>
      </c>
      <c r="E19" s="198">
        <f>COUNTIFS('Gen Test Cases'!$AA:$AA,$B19,'Gen Test Cases'!$I:$I,E$16)+COUNTIFS('Debian 9'!AA:AA,$B19,'Debian 9'!$J:$J,E$16)</f>
        <v>0</v>
      </c>
      <c r="F19" s="198">
        <f>COUNTIFS('Gen Test Cases'!$AA:$AA,$B19,'Gen Test Cases'!$I:$I,F$16)+COUNTIFS('Debian 9'!AA:AA,$B19,'Debian 9'!$J:$J,F$16)</f>
        <v>0</v>
      </c>
      <c r="G19" s="199">
        <v>100</v>
      </c>
      <c r="H19" s="208">
        <f t="shared" si="0"/>
        <v>1100</v>
      </c>
      <c r="I19" s="208">
        <f t="shared" si="1"/>
        <v>0</v>
      </c>
      <c r="J19" s="81"/>
      <c r="K19" s="81"/>
      <c r="L19" s="81"/>
      <c r="M19" s="81"/>
      <c r="N19" s="81"/>
      <c r="O19" s="81"/>
      <c r="P19" s="205"/>
    </row>
    <row r="20" spans="1:16" ht="14.5" x14ac:dyDescent="0.35">
      <c r="A20" s="82"/>
      <c r="B20" s="105">
        <v>5</v>
      </c>
      <c r="C20" s="138">
        <f>COUNTIF('Gen Test Cases'!$AA:$AA,$B20)+COUNTIF('Debian 9'!$AA:$AA,$B20)</f>
        <v>124</v>
      </c>
      <c r="D20" s="198">
        <f>COUNTIFS('Gen Test Cases'!$AA:$AA,B20,'Gen Test Cases'!$I:$I,D$16)+COUNTIFS('Debian 9'!$AA:$AA,B20,'Debian 9'!$J:$J,D$16)</f>
        <v>0</v>
      </c>
      <c r="E20" s="198">
        <f>COUNTIFS('Gen Test Cases'!$AA:$AA,$B20,'Gen Test Cases'!$I:$I,E$16)+COUNTIFS('Debian 9'!AA:AA,$B20,'Debian 9'!$J:$J,E$16)</f>
        <v>0</v>
      </c>
      <c r="F20" s="198">
        <f>COUNTIFS('Gen Test Cases'!$AA:$AA,$B20,'Gen Test Cases'!$I:$I,F$16)+COUNTIFS('Debian 9'!AA:AA,$B20,'Debian 9'!$J:$J,F$16)</f>
        <v>0</v>
      </c>
      <c r="G20" s="199">
        <v>50</v>
      </c>
      <c r="H20" s="208">
        <f t="shared" si="0"/>
        <v>6200</v>
      </c>
      <c r="I20" s="208">
        <f t="shared" si="1"/>
        <v>0</v>
      </c>
      <c r="J20" s="81"/>
      <c r="K20" s="81"/>
      <c r="L20" s="81"/>
      <c r="M20" s="81"/>
      <c r="N20" s="81"/>
      <c r="O20" s="81"/>
      <c r="P20" s="205"/>
    </row>
    <row r="21" spans="1:16" ht="14.5" x14ac:dyDescent="0.35">
      <c r="A21" s="82"/>
      <c r="B21" s="105">
        <v>4</v>
      </c>
      <c r="C21" s="138">
        <f>COUNTIF('Gen Test Cases'!$AA:$AA,$B21)+COUNTIF('Debian 9'!$AA:$AA,$B21)</f>
        <v>37</v>
      </c>
      <c r="D21" s="198">
        <f>COUNTIFS('Gen Test Cases'!$AA:$AA,B21,'Gen Test Cases'!$I:$I,D$16)+COUNTIFS('Debian 9'!$AA:$AA,B21,'Debian 9'!$J:$J,D$16)</f>
        <v>0</v>
      </c>
      <c r="E21" s="198">
        <f>COUNTIFS('Gen Test Cases'!$AA:$AA,$B21,'Gen Test Cases'!$I:$I,E$16)+COUNTIFS('Debian 9'!AA:AA,$B21,'Debian 9'!$J:$J,E$16)</f>
        <v>0</v>
      </c>
      <c r="F21" s="198">
        <f>COUNTIFS('Gen Test Cases'!$AA:$AA,$B21,'Gen Test Cases'!$I:$I,F$16)+COUNTIFS('Debian 9'!AA:AA,$B21,'Debian 9'!$J:$J,F$16)</f>
        <v>0</v>
      </c>
      <c r="G21" s="199">
        <v>10</v>
      </c>
      <c r="H21" s="208">
        <f t="shared" si="0"/>
        <v>370</v>
      </c>
      <c r="I21" s="208">
        <f t="shared" si="1"/>
        <v>0</v>
      </c>
      <c r="J21" s="206">
        <f>SUMPRODUCT(--ISERROR('Gen Test Cases'!AA3:AA12))+SUMPRODUCT(--ISERROR('Debian 9'!AA3:AA184))</f>
        <v>8</v>
      </c>
      <c r="K21" s="207" t="str">
        <f>"WARNING: THERE IS AT LEAST ONE TEST CASE WITH"</f>
        <v>WARNING: THERE IS AT LEAST ONE TEST CASE WITH</v>
      </c>
      <c r="L21" s="81"/>
      <c r="M21" s="81"/>
      <c r="N21" s="81"/>
      <c r="O21" s="81"/>
      <c r="P21" s="205"/>
    </row>
    <row r="22" spans="1:16" ht="14.5" x14ac:dyDescent="0.35">
      <c r="A22" s="82"/>
      <c r="B22" s="105">
        <v>3</v>
      </c>
      <c r="C22" s="138">
        <f>COUNTIF('Gen Test Cases'!$AA:$AA,$B22)+COUNTIF('Debian 9'!$AA:$AA,$B22)</f>
        <v>3</v>
      </c>
      <c r="D22" s="198">
        <f>COUNTIFS('Gen Test Cases'!$AA:$AA,B22,'Gen Test Cases'!$I:$I,D$16)+COUNTIFS('Debian 9'!$AA:$AA,B22,'Debian 9'!$J:$J,D$16)</f>
        <v>0</v>
      </c>
      <c r="E22" s="198">
        <f>COUNTIFS('Gen Test Cases'!$AA:$AA,$B22,'Gen Test Cases'!$I:$I,E$16)+COUNTIFS('Debian 9'!AA:AA,$B22,'Debian 9'!$J:$J,E$16)</f>
        <v>0</v>
      </c>
      <c r="F22" s="198">
        <f>COUNTIFS('Gen Test Cases'!$AA:$AA,$B22,'Gen Test Cases'!$I:$I,F$16)+COUNTIFS('Debian 9'!AA:AA,$B22,'Debian 9'!$J:$J,F$16)</f>
        <v>0</v>
      </c>
      <c r="G22" s="199">
        <v>5</v>
      </c>
      <c r="H22" s="208">
        <f t="shared" si="0"/>
        <v>15</v>
      </c>
      <c r="I22" s="208">
        <f t="shared" si="1"/>
        <v>0</v>
      </c>
      <c r="J22" s="81"/>
      <c r="K22" s="207" t="str">
        <f>"MULTIPLE OR INVALID ISSUE CODES (SEE TEST CASES TABS)"</f>
        <v>MULTIPLE OR INVALID ISSUE CODES (SEE TEST CASES TABS)</v>
      </c>
      <c r="L22" s="81"/>
      <c r="M22" s="81"/>
      <c r="N22" s="81"/>
      <c r="O22" s="81"/>
      <c r="P22" s="205"/>
    </row>
    <row r="23" spans="1:16" ht="14.5" x14ac:dyDescent="0.35">
      <c r="A23" s="82"/>
      <c r="B23" s="105">
        <v>2</v>
      </c>
      <c r="C23" s="138">
        <f>COUNTIF('Gen Test Cases'!$AA:$AA,$B23)+COUNTIF('Debian 9'!$AA:$AA,$B23)</f>
        <v>2</v>
      </c>
      <c r="D23" s="198">
        <f>COUNTIFS('Gen Test Cases'!$AA:$AA,B23,'Gen Test Cases'!$I:$I,D$16)+COUNTIFS('Debian 9'!$AA:$AA,B23,'Debian 9'!$J:$J,D$16)</f>
        <v>0</v>
      </c>
      <c r="E23" s="198">
        <f>COUNTIFS('Gen Test Cases'!$AA:$AA,$B23,'Gen Test Cases'!$I:$I,E$16)+COUNTIFS('Debian 9'!AA:AA,$B23,'Debian 9'!$J:$J,E$16)</f>
        <v>0</v>
      </c>
      <c r="F23" s="198">
        <f>COUNTIFS('Gen Test Cases'!$AA:$AA,$B23,'Gen Test Cases'!$I:$I,F$16)+COUNTIFS('Debian 9'!AA:AA,$B23,'Debian 9'!$J:$J,F$16)</f>
        <v>0</v>
      </c>
      <c r="G23" s="199">
        <v>2</v>
      </c>
      <c r="H23" s="208">
        <f t="shared" si="0"/>
        <v>4</v>
      </c>
      <c r="I23" s="208">
        <f t="shared" si="1"/>
        <v>0</v>
      </c>
      <c r="J23" s="81"/>
      <c r="K23" s="81"/>
      <c r="L23" s="81"/>
      <c r="M23" s="81"/>
      <c r="N23" s="81"/>
      <c r="O23" s="81"/>
      <c r="P23" s="205"/>
    </row>
    <row r="24" spans="1:16" ht="14.5" x14ac:dyDescent="0.35">
      <c r="A24" s="82"/>
      <c r="B24" s="105">
        <v>1</v>
      </c>
      <c r="C24" s="138">
        <f>COUNTIF('Gen Test Cases'!$AA:$AA,$B24)+COUNTIF('Debian 9'!$AA:$AA,$B24)</f>
        <v>4</v>
      </c>
      <c r="D24" s="198">
        <f>COUNTIFS('Gen Test Cases'!$AA:$AA,B24,'Gen Test Cases'!$I:$I,D$16)+COUNTIFS('Debian 9'!$AA:$AA,B24,'Debian 9'!$J:$J,D$16)</f>
        <v>0</v>
      </c>
      <c r="E24" s="198">
        <f>COUNTIFS('Gen Test Cases'!$AA:$AA,$B24,'Gen Test Cases'!$I:$I,E$16)+COUNTIFS('Debian 9'!AA:AA,$B24,'Debian 9'!$J:$J,E$16)</f>
        <v>0</v>
      </c>
      <c r="F24" s="198">
        <f>COUNTIFS('Gen Test Cases'!$AA:$AA,$B24,'Gen Test Cases'!$I:$I,F$16)+COUNTIFS('Debian 9'!AA:AA,$B24,'Debian 9'!$J:$J,F$16)</f>
        <v>0</v>
      </c>
      <c r="G24" s="199">
        <v>1</v>
      </c>
      <c r="H24" s="208">
        <f t="shared" si="0"/>
        <v>4</v>
      </c>
      <c r="I24" s="208">
        <f t="shared" si="1"/>
        <v>0</v>
      </c>
      <c r="J24" s="81"/>
      <c r="K24" s="81"/>
      <c r="L24" s="81"/>
      <c r="M24" s="81"/>
      <c r="N24" s="81"/>
      <c r="O24" s="81"/>
      <c r="P24" s="205"/>
    </row>
    <row r="25" spans="1:16" ht="14.5" hidden="1" x14ac:dyDescent="0.35">
      <c r="A25" s="82"/>
      <c r="B25" s="366" t="s">
        <v>64</v>
      </c>
      <c r="C25" s="367"/>
      <c r="D25" s="368">
        <f>SUM(I17:I24)/SUM(H17:H24)*100</f>
        <v>0</v>
      </c>
      <c r="E25" s="81"/>
      <c r="F25" s="81"/>
      <c r="G25" s="81"/>
      <c r="H25" s="81"/>
      <c r="I25" s="81"/>
      <c r="J25" s="81"/>
      <c r="K25" s="81"/>
      <c r="L25" s="81"/>
      <c r="M25" s="81"/>
      <c r="N25" s="81"/>
      <c r="O25" s="81"/>
      <c r="P25" s="205"/>
    </row>
    <row r="26" spans="1:16" ht="12.75" hidden="1" customHeight="1" x14ac:dyDescent="0.35">
      <c r="A26" s="82"/>
      <c r="B26" s="81"/>
      <c r="C26" s="81"/>
      <c r="D26" s="81"/>
      <c r="E26" s="81"/>
      <c r="F26" s="81"/>
      <c r="G26" s="81"/>
      <c r="H26" s="81"/>
      <c r="I26" s="81"/>
      <c r="J26" s="81"/>
      <c r="K26" s="81"/>
      <c r="L26" s="81"/>
      <c r="M26" s="81"/>
      <c r="N26" s="81"/>
      <c r="O26" s="81"/>
      <c r="P26" s="205"/>
    </row>
    <row r="27" spans="1:16" ht="12.75" customHeight="1" x14ac:dyDescent="0.35">
      <c r="A27" s="86"/>
      <c r="B27" s="87"/>
      <c r="C27" s="87"/>
      <c r="D27" s="87"/>
      <c r="E27" s="87"/>
      <c r="F27" s="87"/>
      <c r="G27" s="87"/>
      <c r="H27" s="87"/>
      <c r="I27" s="87"/>
      <c r="J27" s="87"/>
      <c r="K27" s="87"/>
      <c r="L27" s="87"/>
      <c r="M27" s="87"/>
      <c r="N27" s="87"/>
      <c r="O27" s="87"/>
      <c r="P27" s="194"/>
    </row>
    <row r="28" spans="1:16" ht="12.75" customHeight="1" x14ac:dyDescent="0.35">
      <c r="A28" s="79"/>
      <c r="B28" s="80"/>
      <c r="C28" s="80"/>
      <c r="D28" s="80"/>
      <c r="E28" s="80"/>
      <c r="F28" s="80"/>
      <c r="G28" s="80"/>
      <c r="H28" s="80"/>
      <c r="I28" s="80"/>
      <c r="J28" s="80"/>
      <c r="K28" s="80"/>
      <c r="L28" s="80"/>
      <c r="M28" s="80"/>
      <c r="N28" s="80"/>
      <c r="O28" s="80"/>
      <c r="P28" s="204"/>
    </row>
    <row r="29" spans="1:16" ht="14.5" x14ac:dyDescent="0.35">
      <c r="A29" s="88"/>
      <c r="B29" s="89" t="s">
        <v>65</v>
      </c>
      <c r="C29" s="90"/>
      <c r="D29" s="90"/>
      <c r="E29" s="90"/>
      <c r="F29" s="90"/>
      <c r="G29" s="91"/>
      <c r="H29" s="81"/>
      <c r="I29" s="81"/>
      <c r="J29" s="81"/>
      <c r="K29" s="81"/>
      <c r="L29" s="81"/>
      <c r="M29" s="81"/>
      <c r="N29" s="81"/>
      <c r="O29" s="81"/>
      <c r="P29" s="205"/>
    </row>
    <row r="30" spans="1:16" ht="12.75" customHeight="1" x14ac:dyDescent="0.35">
      <c r="A30" s="88"/>
      <c r="B30" s="92" t="s">
        <v>66</v>
      </c>
      <c r="C30" s="93"/>
      <c r="D30" s="93"/>
      <c r="E30" s="93"/>
      <c r="F30" s="93"/>
      <c r="G30" s="94"/>
      <c r="H30" s="81"/>
      <c r="I30" s="81"/>
      <c r="J30" s="81"/>
      <c r="K30" s="81"/>
      <c r="L30" s="81"/>
      <c r="M30" s="81"/>
      <c r="N30" s="81"/>
      <c r="O30" s="81"/>
      <c r="P30" s="205"/>
    </row>
    <row r="31" spans="1:16" ht="14.5" x14ac:dyDescent="0.35">
      <c r="A31" s="419" t="s">
        <v>67</v>
      </c>
      <c r="B31" s="210" t="s">
        <v>43</v>
      </c>
      <c r="C31" s="95"/>
      <c r="D31" s="209"/>
      <c r="E31" s="209"/>
      <c r="F31" s="209"/>
      <c r="G31" s="96"/>
      <c r="H31" s="81"/>
      <c r="I31" s="81"/>
      <c r="J31" s="81"/>
      <c r="K31" s="356" t="s">
        <v>44</v>
      </c>
      <c r="L31" s="357"/>
      <c r="M31" s="357"/>
      <c r="N31" s="357"/>
      <c r="O31" s="358"/>
      <c r="P31" s="205"/>
    </row>
    <row r="32" spans="1:16" ht="36" x14ac:dyDescent="0.35">
      <c r="A32" s="419"/>
      <c r="B32" s="97" t="s">
        <v>45</v>
      </c>
      <c r="C32" s="359" t="s">
        <v>46</v>
      </c>
      <c r="D32" s="359" t="s">
        <v>47</v>
      </c>
      <c r="E32" s="359" t="s">
        <v>48</v>
      </c>
      <c r="F32" s="359" t="s">
        <v>49</v>
      </c>
      <c r="G32" s="360" t="s">
        <v>50</v>
      </c>
      <c r="H32" s="81"/>
      <c r="I32" s="81"/>
      <c r="J32" s="81"/>
      <c r="K32" s="98" t="s">
        <v>51</v>
      </c>
      <c r="L32" s="33"/>
      <c r="M32" s="361" t="s">
        <v>52</v>
      </c>
      <c r="N32" s="361" t="s">
        <v>53</v>
      </c>
      <c r="O32" s="99" t="s">
        <v>54</v>
      </c>
      <c r="P32" s="205"/>
    </row>
    <row r="33" spans="1:16" ht="14.5" x14ac:dyDescent="0.35">
      <c r="A33" s="83"/>
      <c r="B33" s="195">
        <f>COUNTIF('Gen Test Cases'!$I:$I,"Pass")+COUNTIF('Debian 10'!J3:J200,"Pass")</f>
        <v>0</v>
      </c>
      <c r="C33" s="195">
        <f>COUNTIF('Gen Test Cases'!$I$3:$I$12,"Fail")+COUNTIF('Debian 10'!J3:J200,"Fail")</f>
        <v>0</v>
      </c>
      <c r="D33" s="195">
        <f>COUNTIF('Gen Test Cases'!$I$3:$I$12,"Info")+COUNTIF('Debian 10'!J3:J200,"Info")</f>
        <v>0</v>
      </c>
      <c r="E33" s="195">
        <f>COUNTIF('Gen Test Cases'!$I$3:$I$12,"N/A")+COUNTIF('Debian 10'!J3:J200,"N/A")</f>
        <v>0</v>
      </c>
      <c r="F33" s="195">
        <f>B33+C33</f>
        <v>0</v>
      </c>
      <c r="G33" s="196">
        <f>D45/100</f>
        <v>0</v>
      </c>
      <c r="H33" s="81"/>
      <c r="I33" s="81"/>
      <c r="J33" s="81"/>
      <c r="K33" s="100" t="s">
        <v>55</v>
      </c>
      <c r="L33" s="101"/>
      <c r="M33" s="362">
        <f>COUNTA('Gen Test Cases'!I3:I12)+COUNTA('Debian 10'!J3:J200)</f>
        <v>0</v>
      </c>
      <c r="N33" s="362">
        <f>O33-M33</f>
        <v>208</v>
      </c>
      <c r="O33" s="197">
        <f>COUNTA('Gen Test Cases'!A3:A12)+COUNTA('Debian 10'!A3:A200)</f>
        <v>208</v>
      </c>
      <c r="P33" s="205"/>
    </row>
    <row r="34" spans="1:16" ht="12.75" customHeight="1" x14ac:dyDescent="0.35">
      <c r="A34" s="83"/>
      <c r="B34" s="102"/>
      <c r="C34" s="81"/>
      <c r="D34" s="81"/>
      <c r="E34" s="81"/>
      <c r="F34" s="81"/>
      <c r="G34" s="81"/>
      <c r="H34" s="81"/>
      <c r="I34" s="81"/>
      <c r="J34" s="81"/>
      <c r="K34" s="84"/>
      <c r="L34" s="84"/>
      <c r="M34" s="84"/>
      <c r="N34" s="84"/>
      <c r="O34" s="84"/>
      <c r="P34" s="205"/>
    </row>
    <row r="35" spans="1:16" ht="12.75" customHeight="1" x14ac:dyDescent="0.35">
      <c r="A35" s="83"/>
      <c r="B35" s="363" t="s">
        <v>56</v>
      </c>
      <c r="C35" s="364"/>
      <c r="D35" s="364"/>
      <c r="E35" s="364"/>
      <c r="F35" s="364"/>
      <c r="G35" s="365"/>
      <c r="H35" s="81"/>
      <c r="I35" s="81"/>
      <c r="J35" s="81"/>
      <c r="K35" s="84"/>
      <c r="L35" s="84"/>
      <c r="M35" s="84"/>
      <c r="N35" s="84"/>
      <c r="O35" s="84"/>
      <c r="P35" s="205"/>
    </row>
    <row r="36" spans="1:16" ht="12.75" customHeight="1" x14ac:dyDescent="0.35">
      <c r="A36" s="82"/>
      <c r="B36" s="103" t="s">
        <v>57</v>
      </c>
      <c r="C36" s="103" t="s">
        <v>58</v>
      </c>
      <c r="D36" s="103" t="s">
        <v>59</v>
      </c>
      <c r="E36" s="103" t="s">
        <v>60</v>
      </c>
      <c r="F36" s="103" t="s">
        <v>48</v>
      </c>
      <c r="G36" s="103" t="s">
        <v>61</v>
      </c>
      <c r="H36" s="104" t="s">
        <v>62</v>
      </c>
      <c r="I36" s="104" t="s">
        <v>63</v>
      </c>
      <c r="J36" s="81"/>
      <c r="K36" s="85"/>
      <c r="L36" s="85"/>
      <c r="M36" s="85"/>
      <c r="N36" s="85"/>
      <c r="O36" s="85"/>
      <c r="P36" s="205"/>
    </row>
    <row r="37" spans="1:16" ht="12.75" customHeight="1" x14ac:dyDescent="0.35">
      <c r="A37" s="82"/>
      <c r="B37" s="200">
        <v>8</v>
      </c>
      <c r="C37" s="201">
        <f>COUNTIF('Gen Test Cases'!$AA:$AA,$B37)+COUNTIF('Debian 10'!$AA:$AA,$B37)</f>
        <v>0</v>
      </c>
      <c r="D37" s="198">
        <f>COUNTIFS('Gen Test Cases'!$AA:$AA,B37,'Gen Test Cases'!$I:$I,D$16)+COUNTIFS('Debian 10'!$AA:$AA,B37,'Debian 10'!$J:$J,D$36)</f>
        <v>0</v>
      </c>
      <c r="E37" s="198">
        <f>COUNTIFS('Gen Test Cases'!$AA:$AA,$B37,'Gen Test Cases'!$I:$I,E$36)+COUNTIFS('Debian 10'!AA:AA,$B37,'Debian 10'!$J:$J,E$36)</f>
        <v>0</v>
      </c>
      <c r="F37" s="198">
        <f>COUNTIFS('Gen Test Cases'!$AA:$AA,$B37,'Gen Test Cases'!$I:$I,F$36)+COUNTIFS('Debian 10'!AA:AA,$B37,'Debian 10'!$J:$J,F$36)</f>
        <v>0</v>
      </c>
      <c r="G37" s="199">
        <v>1500</v>
      </c>
      <c r="H37" s="81">
        <f>(C37-F37)*(G37)</f>
        <v>0</v>
      </c>
      <c r="I37" s="81">
        <f>D37*G37</f>
        <v>0</v>
      </c>
      <c r="J37" s="206">
        <f>D33+N33</f>
        <v>208</v>
      </c>
      <c r="K37" s="207" t="str">
        <f>"WARNING: THERE IS AT LEAST ONE TEST CASE WITH"</f>
        <v>WARNING: THERE IS AT LEAST ONE TEST CASE WITH</v>
      </c>
      <c r="L37" s="81"/>
      <c r="M37" s="81"/>
      <c r="N37" s="81"/>
      <c r="O37" s="81"/>
      <c r="P37" s="205"/>
    </row>
    <row r="38" spans="1:16" ht="12.75" customHeight="1" x14ac:dyDescent="0.35">
      <c r="A38" s="82"/>
      <c r="B38" s="200">
        <v>7</v>
      </c>
      <c r="C38" s="201">
        <f>COUNTIF('Gen Test Cases'!$AA:$AA,$B38)+COUNTIF('Debian 10'!$AA:$AA,$B38)</f>
        <v>3</v>
      </c>
      <c r="D38" s="198">
        <f>COUNTIFS('Gen Test Cases'!$AA:$AA,B38,'Gen Test Cases'!$I:$I,D$16)+COUNTIFS('Debian 10'!$AA:$AA,B38,'Debian 10'!$J:$J,D$36)</f>
        <v>0</v>
      </c>
      <c r="E38" s="198">
        <f>COUNTIFS('Gen Test Cases'!$AA:$AA,$B38,'Gen Test Cases'!$I:$I,E$36)+COUNTIFS('Debian 10'!AA:AA,$B38,'Debian 10'!$J:$J,E$36)</f>
        <v>0</v>
      </c>
      <c r="F38" s="198">
        <f>COUNTIFS('Gen Test Cases'!$AA:$AA,$B38,'Gen Test Cases'!$I:$I,F$36)+COUNTIFS('Debian 10'!AA:AA,$B38,'Debian 10'!$J:$J,F$36)</f>
        <v>0</v>
      </c>
      <c r="G38" s="199">
        <v>750</v>
      </c>
      <c r="H38" s="81">
        <f t="shared" ref="H38:H44" si="2">(C38-F38)*(G38)</f>
        <v>2250</v>
      </c>
      <c r="I38" s="81">
        <f t="shared" ref="I38:I44" si="3">D38*G38</f>
        <v>0</v>
      </c>
      <c r="J38" s="81"/>
      <c r="K38" s="207" t="str">
        <f>"AN 'INFO' OR BLANK STATUS (SEE ABOVE)"</f>
        <v>AN 'INFO' OR BLANK STATUS (SEE ABOVE)</v>
      </c>
      <c r="L38" s="81"/>
      <c r="M38" s="81"/>
      <c r="N38" s="81"/>
      <c r="O38" s="81"/>
      <c r="P38" s="205"/>
    </row>
    <row r="39" spans="1:16" ht="12.75" customHeight="1" x14ac:dyDescent="0.35">
      <c r="A39" s="82"/>
      <c r="B39" s="200">
        <v>6</v>
      </c>
      <c r="C39" s="201">
        <f>COUNTIF('Gen Test Cases'!$AA:$AA,$B39)+COUNTIF('Debian 10'!$AA:$AA,$B39)</f>
        <v>11</v>
      </c>
      <c r="D39" s="198">
        <f>COUNTIFS('Gen Test Cases'!$AA:$AA,B39,'Gen Test Cases'!$I:$I,D$16)+COUNTIFS('Debian 10'!$AA:$AA,B39,'Debian 10'!$J:$J,D$36)</f>
        <v>0</v>
      </c>
      <c r="E39" s="198">
        <f>COUNTIFS('Gen Test Cases'!$AA:$AA,$B39,'Gen Test Cases'!$I:$I,E$36)+COUNTIFS('Debian 10'!AA:AA,$B39,'Debian 10'!$J:$J,E$36)</f>
        <v>0</v>
      </c>
      <c r="F39" s="198">
        <f>COUNTIFS('Gen Test Cases'!$AA:$AA,$B39,'Gen Test Cases'!$I:$I,F$36)+COUNTIFS('Debian 10'!AA:AA,$B39,'Debian 10'!$J:$J,F$36)</f>
        <v>0</v>
      </c>
      <c r="G39" s="199">
        <v>100</v>
      </c>
      <c r="H39" s="81">
        <f t="shared" si="2"/>
        <v>1100</v>
      </c>
      <c r="I39" s="81">
        <f t="shared" si="3"/>
        <v>0</v>
      </c>
      <c r="J39" s="81"/>
      <c r="K39" s="81"/>
      <c r="L39" s="81"/>
      <c r="M39" s="81"/>
      <c r="N39" s="81"/>
      <c r="O39" s="81"/>
      <c r="P39" s="205"/>
    </row>
    <row r="40" spans="1:16" ht="12.75" customHeight="1" x14ac:dyDescent="0.35">
      <c r="A40" s="82"/>
      <c r="B40" s="200">
        <v>5</v>
      </c>
      <c r="C40" s="201">
        <f>COUNTIF('Gen Test Cases'!$AA:$AA,$B40)+COUNTIF('Debian 10'!$AA:$AA,$B40)</f>
        <v>136</v>
      </c>
      <c r="D40" s="198">
        <f>COUNTIFS('Gen Test Cases'!$AA:$AA,B40,'Gen Test Cases'!$I:$I,D$16)+COUNTIFS('Debian 10'!$AA:$AA,B40,'Debian 10'!$J:$J,D$36)</f>
        <v>0</v>
      </c>
      <c r="E40" s="198">
        <f>COUNTIFS('Gen Test Cases'!$AA:$AA,$B40,'Gen Test Cases'!$I:$I,E$36)+COUNTIFS('Debian 10'!AA:AA,$B40,'Debian 10'!$J:$J,E$36)</f>
        <v>0</v>
      </c>
      <c r="F40" s="198">
        <f>COUNTIFS('Gen Test Cases'!$AA:$AA,$B40,'Gen Test Cases'!$I:$I,F$36)+COUNTIFS('Debian 10'!AA:AA,$B40,'Debian 10'!$J:$J,F$36)</f>
        <v>0</v>
      </c>
      <c r="G40" s="199">
        <v>50</v>
      </c>
      <c r="H40" s="81">
        <f t="shared" si="2"/>
        <v>6800</v>
      </c>
      <c r="I40" s="81">
        <f t="shared" si="3"/>
        <v>0</v>
      </c>
      <c r="J40" s="81"/>
      <c r="K40" s="81"/>
      <c r="L40" s="81"/>
      <c r="M40" s="81"/>
      <c r="N40" s="81"/>
      <c r="O40" s="81"/>
      <c r="P40" s="205"/>
    </row>
    <row r="41" spans="1:16" ht="12.75" customHeight="1" x14ac:dyDescent="0.35">
      <c r="A41" s="82"/>
      <c r="B41" s="200">
        <v>4</v>
      </c>
      <c r="C41" s="201">
        <f>COUNTIF('Gen Test Cases'!$AA:$AA,$B41)+COUNTIF('Debian 10'!$AA:$AA,$B41)</f>
        <v>41</v>
      </c>
      <c r="D41" s="198">
        <f>COUNTIFS('Gen Test Cases'!$AA:$AA,B41,'Gen Test Cases'!$I:$I,D$16)+COUNTIFS('Debian 10'!$AA:$AA,B41,'Debian 10'!$J:$J,D$36)</f>
        <v>0</v>
      </c>
      <c r="E41" s="198">
        <f>COUNTIFS('Gen Test Cases'!$AA:$AA,$B41,'Gen Test Cases'!$I:$I,E$36)+COUNTIFS('Debian 10'!AA:AA,$B41,'Debian 10'!$J:$J,E$36)</f>
        <v>0</v>
      </c>
      <c r="F41" s="198">
        <f>COUNTIFS('Gen Test Cases'!$AA:$AA,$B41,'Gen Test Cases'!$I:$I,F$36)+COUNTIFS('Debian 10'!AA:AA,$B41,'Debian 10'!$J:$J,F$36)</f>
        <v>0</v>
      </c>
      <c r="G41" s="199">
        <v>10</v>
      </c>
      <c r="H41" s="81">
        <f t="shared" si="2"/>
        <v>410</v>
      </c>
      <c r="I41" s="81">
        <f t="shared" si="3"/>
        <v>0</v>
      </c>
      <c r="J41" s="206">
        <f>SUMPRODUCT(--ISERROR('Gen Test Cases'!AA3:AA12))+SUMPRODUCT(--ISERROR(#REF!))</f>
        <v>4</v>
      </c>
      <c r="K41" s="207" t="str">
        <f>"WARNING: THERE IS AT LEAST ONE TEST CASE WITH"</f>
        <v>WARNING: THERE IS AT LEAST ONE TEST CASE WITH</v>
      </c>
      <c r="L41" s="81"/>
      <c r="M41" s="81"/>
      <c r="N41" s="81"/>
      <c r="O41" s="81"/>
      <c r="P41" s="205"/>
    </row>
    <row r="42" spans="1:16" ht="12.75" customHeight="1" x14ac:dyDescent="0.35">
      <c r="A42" s="82"/>
      <c r="B42" s="200">
        <v>3</v>
      </c>
      <c r="C42" s="201">
        <f>COUNTIF('Gen Test Cases'!$AA:$AA,$B42)+COUNTIF('Debian 10'!$AA:$AA,$B42)</f>
        <v>4</v>
      </c>
      <c r="D42" s="198">
        <f>COUNTIFS('Gen Test Cases'!$AA:$AA,B42,'Gen Test Cases'!$I:$I,D$16)+COUNTIFS('Debian 10'!$AA:$AA,B42,'Debian 10'!$J:$J,D$36)</f>
        <v>0</v>
      </c>
      <c r="E42" s="198">
        <f>COUNTIFS('Gen Test Cases'!$AA:$AA,$B42,'Gen Test Cases'!$I:$I,E$36)+COUNTIFS('Debian 10'!AA:AA,$B42,'Debian 10'!$J:$J,E$36)</f>
        <v>0</v>
      </c>
      <c r="F42" s="198">
        <f>COUNTIFS('Gen Test Cases'!$AA:$AA,$B42,'Gen Test Cases'!$I:$I,F$36)+COUNTIFS('Debian 10'!AA:AA,$B42,'Debian 10'!$J:$J,F$36)</f>
        <v>0</v>
      </c>
      <c r="G42" s="199">
        <v>5</v>
      </c>
      <c r="H42" s="81">
        <f t="shared" si="2"/>
        <v>20</v>
      </c>
      <c r="I42" s="81">
        <f t="shared" si="3"/>
        <v>0</v>
      </c>
      <c r="J42" s="81"/>
      <c r="K42" s="207" t="str">
        <f>"MULTIPLE OR INVALID ISSUE CODES (SEE TEST CASES TABS)"</f>
        <v>MULTIPLE OR INVALID ISSUE CODES (SEE TEST CASES TABS)</v>
      </c>
      <c r="L42" s="81"/>
      <c r="M42" s="81"/>
      <c r="N42" s="81"/>
      <c r="O42" s="81"/>
      <c r="P42" s="205"/>
    </row>
    <row r="43" spans="1:16" ht="14.5" x14ac:dyDescent="0.35">
      <c r="A43" s="82"/>
      <c r="B43" s="200">
        <v>2</v>
      </c>
      <c r="C43" s="201">
        <f>COUNTIF('Gen Test Cases'!$AA:$AA,$B43)+COUNTIF('Debian 10'!$AA:$AA,$B43)</f>
        <v>2</v>
      </c>
      <c r="D43" s="198">
        <f>COUNTIFS('Gen Test Cases'!$AA:$AA,B43,'Gen Test Cases'!$I:$I,D$16)+COUNTIFS('Debian 10'!$AA:$AA,B43,'Debian 10'!$J:$J,D$36)</f>
        <v>0</v>
      </c>
      <c r="E43" s="198">
        <f>COUNTIFS('Gen Test Cases'!$AA:$AA,$B43,'Gen Test Cases'!$I:$I,E$36)+COUNTIFS('Debian 10'!AA:AA,$B43,'Debian 10'!$J:$J,E$36)</f>
        <v>0</v>
      </c>
      <c r="F43" s="198">
        <f>COUNTIFS('Gen Test Cases'!$AA:$AA,$B43,'Gen Test Cases'!$I:$I,F$36)+COUNTIFS('Debian 10'!AA:AA,$B43,'Debian 10'!$J:$J,F$36)</f>
        <v>0</v>
      </c>
      <c r="G43" s="199">
        <v>2</v>
      </c>
      <c r="H43" s="81">
        <f t="shared" si="2"/>
        <v>4</v>
      </c>
      <c r="I43" s="81">
        <f t="shared" si="3"/>
        <v>0</v>
      </c>
      <c r="J43" s="81"/>
      <c r="K43" s="81"/>
      <c r="L43" s="81"/>
      <c r="M43" s="81"/>
      <c r="N43" s="81"/>
      <c r="O43" s="81"/>
      <c r="P43" s="205"/>
    </row>
    <row r="44" spans="1:16" ht="14.5" x14ac:dyDescent="0.35">
      <c r="A44" s="82"/>
      <c r="B44" s="200">
        <v>1</v>
      </c>
      <c r="C44" s="201">
        <f>COUNTIF('Gen Test Cases'!$AA:$AA,$B44)+COUNTIF('Debian 10'!$AA:$AA,$B44)</f>
        <v>4</v>
      </c>
      <c r="D44" s="198">
        <f>COUNTIFS('Gen Test Cases'!$AA:$AA,B44,'Gen Test Cases'!$I:$I,D$16)+COUNTIFS('Debian 10'!$AA:$AA,B44,'Debian 10'!$J:$J,D$36)</f>
        <v>0</v>
      </c>
      <c r="E44" s="198">
        <f>COUNTIFS('Gen Test Cases'!$AA:$AA,$B44,'Gen Test Cases'!$I:$I,E$36)+COUNTIFS('Debian 10'!AA:AA,$B44,'Debian 10'!$J:$J,E$36)</f>
        <v>0</v>
      </c>
      <c r="F44" s="198">
        <f>COUNTIFS('Gen Test Cases'!$AA:$AA,$B44,'Gen Test Cases'!$I:$I,F$36)+COUNTIFS('Debian 10'!AA:AA,$B44,'Debian 10'!$J:$J,F$36)</f>
        <v>0</v>
      </c>
      <c r="G44" s="199">
        <v>1</v>
      </c>
      <c r="H44" s="81">
        <f t="shared" si="2"/>
        <v>4</v>
      </c>
      <c r="I44" s="81">
        <f t="shared" si="3"/>
        <v>0</v>
      </c>
      <c r="J44" s="81"/>
      <c r="K44" s="81"/>
      <c r="L44" s="81"/>
      <c r="M44" s="81"/>
      <c r="N44" s="81"/>
      <c r="O44" s="81"/>
      <c r="P44" s="205"/>
    </row>
    <row r="45" spans="1:16" ht="14.5" hidden="1" x14ac:dyDescent="0.35">
      <c r="A45" s="82"/>
      <c r="B45" s="366" t="s">
        <v>64</v>
      </c>
      <c r="C45" s="367"/>
      <c r="D45" s="368">
        <f>SUM(I37:I44)/SUM(H37:H44)*100</f>
        <v>0</v>
      </c>
      <c r="E45" s="198"/>
      <c r="F45" s="81"/>
      <c r="G45" s="81"/>
      <c r="H45" s="81"/>
      <c r="I45" s="81"/>
      <c r="J45" s="81"/>
      <c r="K45" s="81"/>
      <c r="L45" s="81"/>
      <c r="M45" s="81"/>
      <c r="N45" s="81"/>
      <c r="O45" s="81"/>
      <c r="P45" s="205"/>
    </row>
    <row r="46" spans="1:16" ht="12.75" customHeight="1" x14ac:dyDescent="0.35">
      <c r="A46" s="86"/>
      <c r="B46" s="87"/>
      <c r="C46" s="87"/>
      <c r="D46" s="87"/>
      <c r="E46" s="87"/>
      <c r="F46" s="87"/>
      <c r="G46" s="87"/>
      <c r="H46" s="87"/>
      <c r="I46" s="87"/>
      <c r="J46" s="87"/>
      <c r="K46" s="106"/>
      <c r="L46" s="106"/>
      <c r="M46" s="106"/>
      <c r="N46" s="106"/>
      <c r="O46" s="106"/>
      <c r="P46" s="194"/>
    </row>
    <row r="47" spans="1:16" ht="12.75" customHeight="1" x14ac:dyDescent="0.35">
      <c r="A47" s="79"/>
      <c r="B47" s="80"/>
      <c r="C47" s="80"/>
      <c r="D47" s="80"/>
      <c r="E47" s="80"/>
      <c r="F47" s="80"/>
      <c r="G47" s="80"/>
      <c r="H47" s="80"/>
      <c r="I47" s="80"/>
      <c r="J47" s="80"/>
      <c r="K47" s="80"/>
      <c r="L47" s="80"/>
      <c r="M47" s="80"/>
      <c r="N47" s="80"/>
      <c r="O47" s="80"/>
      <c r="P47" s="204"/>
    </row>
    <row r="48" spans="1:16" ht="14.5" x14ac:dyDescent="0.35">
      <c r="A48" s="88"/>
      <c r="B48" s="89" t="s">
        <v>68</v>
      </c>
      <c r="C48" s="90"/>
      <c r="D48" s="90"/>
      <c r="E48" s="90"/>
      <c r="F48" s="90"/>
      <c r="G48" s="91"/>
      <c r="H48" s="81"/>
      <c r="I48" s="81"/>
      <c r="J48" s="81"/>
      <c r="K48" s="81"/>
      <c r="L48" s="81"/>
      <c r="M48" s="81"/>
      <c r="N48" s="81"/>
      <c r="O48" s="81"/>
      <c r="P48" s="205"/>
    </row>
    <row r="49" spans="1:16" ht="12.75" customHeight="1" x14ac:dyDescent="0.35">
      <c r="A49" s="88"/>
      <c r="B49" s="92" t="s">
        <v>66</v>
      </c>
      <c r="C49" s="93"/>
      <c r="D49" s="93"/>
      <c r="E49" s="93"/>
      <c r="F49" s="93"/>
      <c r="G49" s="94"/>
      <c r="H49" s="81"/>
      <c r="I49" s="81"/>
      <c r="J49" s="81"/>
      <c r="K49" s="81"/>
      <c r="L49" s="81"/>
      <c r="M49" s="81"/>
      <c r="N49" s="81"/>
      <c r="O49" s="81"/>
      <c r="P49" s="205"/>
    </row>
    <row r="50" spans="1:16" ht="14.5" x14ac:dyDescent="0.35">
      <c r="A50" s="419" t="s">
        <v>69</v>
      </c>
      <c r="B50" s="210" t="s">
        <v>43</v>
      </c>
      <c r="C50" s="95"/>
      <c r="D50" s="209"/>
      <c r="E50" s="209"/>
      <c r="F50" s="209"/>
      <c r="G50" s="96"/>
      <c r="H50" s="81"/>
      <c r="I50" s="81"/>
      <c r="J50" s="81"/>
      <c r="K50" s="356" t="s">
        <v>44</v>
      </c>
      <c r="L50" s="357"/>
      <c r="M50" s="357"/>
      <c r="N50" s="357"/>
      <c r="O50" s="358"/>
      <c r="P50" s="205"/>
    </row>
    <row r="51" spans="1:16" ht="36" x14ac:dyDescent="0.35">
      <c r="A51" s="419"/>
      <c r="B51" s="97" t="s">
        <v>45</v>
      </c>
      <c r="C51" s="359" t="s">
        <v>46</v>
      </c>
      <c r="D51" s="359" t="s">
        <v>47</v>
      </c>
      <c r="E51" s="359" t="s">
        <v>48</v>
      </c>
      <c r="F51" s="359" t="s">
        <v>49</v>
      </c>
      <c r="G51" s="360" t="s">
        <v>50</v>
      </c>
      <c r="H51" s="81"/>
      <c r="I51" s="81"/>
      <c r="J51" s="81"/>
      <c r="K51" s="98" t="s">
        <v>51</v>
      </c>
      <c r="L51" s="33"/>
      <c r="M51" s="361" t="s">
        <v>52</v>
      </c>
      <c r="N51" s="361" t="s">
        <v>53</v>
      </c>
      <c r="O51" s="99" t="s">
        <v>54</v>
      </c>
      <c r="P51" s="205"/>
    </row>
    <row r="52" spans="1:16" ht="14.5" x14ac:dyDescent="0.35">
      <c r="A52" s="83"/>
      <c r="B52" s="195">
        <f>COUNTIF('Gen Test Cases'!$I:$I,"Pass")+COUNTIF('Debian 11'!J3:J227,"Pass")</f>
        <v>0</v>
      </c>
      <c r="C52" s="195">
        <f>COUNTIF('Gen Test Cases'!$I$3:$I$12,"Fail")+COUNTIF('Debian 11'!J3:J227,"Fail")</f>
        <v>0</v>
      </c>
      <c r="D52" s="195">
        <f>COUNTIF('Gen Test Cases'!$I$3:$I$12,"Info")+COUNTIF('Debian 11'!J3:J227,"Info")</f>
        <v>0</v>
      </c>
      <c r="E52" s="195">
        <f>COUNTIF('Gen Test Cases'!$I$3:$I$12,"N/A")+COUNTIF('Debian 11'!J3:J227,"N/A")</f>
        <v>0</v>
      </c>
      <c r="F52" s="195">
        <f>B52+C52</f>
        <v>0</v>
      </c>
      <c r="G52" s="196">
        <f>D64/100</f>
        <v>0</v>
      </c>
      <c r="H52" s="81"/>
      <c r="I52" s="81"/>
      <c r="J52" s="81"/>
      <c r="K52" s="100" t="s">
        <v>55</v>
      </c>
      <c r="L52" s="101"/>
      <c r="M52" s="362">
        <f>COUNTA('Gen Test Cases'!I3:I12)+COUNTA('Debian 11'!J3:J227)</f>
        <v>0</v>
      </c>
      <c r="N52" s="362">
        <f>O52-M52</f>
        <v>235</v>
      </c>
      <c r="O52" s="197">
        <f>COUNTA('Gen Test Cases'!A3:A12)+COUNTA('Debian 11'!A3:A227)</f>
        <v>235</v>
      </c>
      <c r="P52" s="205"/>
    </row>
    <row r="53" spans="1:16" ht="12.75" customHeight="1" x14ac:dyDescent="0.35">
      <c r="A53" s="83"/>
      <c r="B53" s="102"/>
      <c r="C53" s="81"/>
      <c r="D53" s="81"/>
      <c r="E53" s="81"/>
      <c r="F53" s="81"/>
      <c r="G53" s="81"/>
      <c r="H53" s="81"/>
      <c r="I53" s="81"/>
      <c r="J53" s="81"/>
      <c r="K53" s="84"/>
      <c r="L53" s="84"/>
      <c r="M53" s="84"/>
      <c r="N53" s="84"/>
      <c r="O53" s="84"/>
      <c r="P53" s="205"/>
    </row>
    <row r="54" spans="1:16" ht="12.75" customHeight="1" x14ac:dyDescent="0.35">
      <c r="A54" s="83"/>
      <c r="B54" s="363" t="s">
        <v>56</v>
      </c>
      <c r="C54" s="364"/>
      <c r="D54" s="364"/>
      <c r="E54" s="364"/>
      <c r="F54" s="364"/>
      <c r="G54" s="365"/>
      <c r="H54" s="81"/>
      <c r="I54" s="81"/>
      <c r="J54" s="81"/>
      <c r="K54" s="84"/>
      <c r="L54" s="84"/>
      <c r="M54" s="84"/>
      <c r="N54" s="84"/>
      <c r="O54" s="84"/>
      <c r="P54" s="205"/>
    </row>
    <row r="55" spans="1:16" ht="12.75" customHeight="1" x14ac:dyDescent="0.35">
      <c r="A55" s="82"/>
      <c r="B55" s="103" t="s">
        <v>57</v>
      </c>
      <c r="C55" s="103" t="s">
        <v>58</v>
      </c>
      <c r="D55" s="103" t="s">
        <v>59</v>
      </c>
      <c r="E55" s="103" t="s">
        <v>60</v>
      </c>
      <c r="F55" s="103" t="s">
        <v>48</v>
      </c>
      <c r="G55" s="103" t="s">
        <v>61</v>
      </c>
      <c r="H55" s="104" t="s">
        <v>62</v>
      </c>
      <c r="I55" s="104" t="s">
        <v>63</v>
      </c>
      <c r="J55" s="81"/>
      <c r="K55" s="85"/>
      <c r="L55" s="85"/>
      <c r="M55" s="85"/>
      <c r="N55" s="85"/>
      <c r="O55" s="85"/>
      <c r="P55" s="205"/>
    </row>
    <row r="56" spans="1:16" ht="12.75" customHeight="1" x14ac:dyDescent="0.35">
      <c r="A56" s="82"/>
      <c r="B56" s="200">
        <v>8</v>
      </c>
      <c r="C56" s="201">
        <f>COUNTIF('Gen Test Cases'!$AA:$AA,$B56)+COUNTIF('Debian 11'!AA:AA,$B56)</f>
        <v>1</v>
      </c>
      <c r="D56" s="198">
        <f>COUNTIFS('Gen Test Cases'!$AA:$AA,B56,'Gen Test Cases'!$I:$I,D$55)+COUNTIFS('Debian 11'!AA:AA,B56,'Debian 11'!J:J,D$55)</f>
        <v>0</v>
      </c>
      <c r="E56" s="198">
        <f>COUNTIFS('Gen Test Cases'!$AA:$AA,$B56,'Gen Test Cases'!$I:$I,E$55)+COUNTIFS('Debian 11'!AA:AA,$B56,'Debian 11'!J:J,E$55)</f>
        <v>0</v>
      </c>
      <c r="F56" s="198">
        <f>COUNTIFS('Gen Test Cases'!$AA:$AA,$B56,'Gen Test Cases'!$I:$I,F$55)+COUNTIFS('Debian 11'!AA:AA,$B56,'Debian 11'!J:J,F$55)</f>
        <v>0</v>
      </c>
      <c r="G56" s="199">
        <v>1500</v>
      </c>
      <c r="H56" s="81">
        <f>(C56-F56)*(G56)</f>
        <v>1500</v>
      </c>
      <c r="I56" s="81">
        <f>D56*G56</f>
        <v>0</v>
      </c>
      <c r="J56" s="206">
        <f>D52+N52</f>
        <v>235</v>
      </c>
      <c r="K56" s="207" t="str">
        <f>"WARNING: THERE IS AT LEAST ONE TEST CASE WITH"</f>
        <v>WARNING: THERE IS AT LEAST ONE TEST CASE WITH</v>
      </c>
      <c r="L56" s="81"/>
      <c r="M56" s="81"/>
      <c r="N56" s="81"/>
      <c r="O56" s="81"/>
      <c r="P56" s="205"/>
    </row>
    <row r="57" spans="1:16" ht="12.75" customHeight="1" x14ac:dyDescent="0.35">
      <c r="A57" s="82"/>
      <c r="B57" s="200">
        <v>7</v>
      </c>
      <c r="C57" s="201">
        <f>COUNTIF('Gen Test Cases'!$AA:$AA,$B57)+COUNTIF('Debian 11'!AA:AA,$B57)</f>
        <v>2</v>
      </c>
      <c r="D57" s="198">
        <f>COUNTIFS('Gen Test Cases'!$AA:$AA,B57,'Gen Test Cases'!$I:$I,D$55)+COUNTIFS('Debian 11'!AA:AA,B57,'Debian 11'!J:J,D$55)</f>
        <v>0</v>
      </c>
      <c r="E57" s="198">
        <f>COUNTIFS('Gen Test Cases'!$AA:$AA,$B57,'Gen Test Cases'!$I:$I,E$55)+COUNTIFS('Debian 11'!AA:AA,$B57,'Debian 11'!J:J,E$55)</f>
        <v>0</v>
      </c>
      <c r="F57" s="198">
        <f>COUNTIFS('Gen Test Cases'!$AA:$AA,$B57,'Gen Test Cases'!$I:$I,F$55)+COUNTIFS('Debian 11'!AA:AA,$B57,'Debian 11'!J:J,F$55)</f>
        <v>0</v>
      </c>
      <c r="G57" s="199">
        <v>750</v>
      </c>
      <c r="H57" s="81">
        <f t="shared" ref="H57:H63" si="4">(C57-F57)*(G57)</f>
        <v>1500</v>
      </c>
      <c r="I57" s="81">
        <f t="shared" ref="I57:I63" si="5">D57*G57</f>
        <v>0</v>
      </c>
      <c r="J57" s="81"/>
      <c r="K57" s="207" t="str">
        <f>"AN 'INFO' OR BLANK STATUS (SEE ABOVE)"</f>
        <v>AN 'INFO' OR BLANK STATUS (SEE ABOVE)</v>
      </c>
      <c r="L57" s="81"/>
      <c r="M57" s="81"/>
      <c r="N57" s="81"/>
      <c r="O57" s="81"/>
      <c r="P57" s="205"/>
    </row>
    <row r="58" spans="1:16" ht="12.75" customHeight="1" x14ac:dyDescent="0.35">
      <c r="A58" s="82"/>
      <c r="B58" s="200">
        <v>6</v>
      </c>
      <c r="C58" s="201">
        <f>COUNTIF('Gen Test Cases'!$AA:$AA,$B58)+COUNTIF('Debian 11'!AA:AA,$B58)</f>
        <v>11</v>
      </c>
      <c r="D58" s="198">
        <f>COUNTIFS('Gen Test Cases'!$AA:$AA,B58,'Gen Test Cases'!$I:$I,D$55)+COUNTIFS('Debian 11'!AA:AA,B58,'Debian 11'!J:J,D$55)</f>
        <v>0</v>
      </c>
      <c r="E58" s="198">
        <f>COUNTIFS('Gen Test Cases'!$AA:$AA,$B58,'Gen Test Cases'!$I:$I,E$55)+COUNTIFS('Debian 11'!AA:AA,$B58,'Debian 11'!J:J,E$55)</f>
        <v>0</v>
      </c>
      <c r="F58" s="198">
        <f>COUNTIFS('Gen Test Cases'!$AA:$AA,$B58,'Gen Test Cases'!$I:$I,F$55)+COUNTIFS('Debian 11'!AA:AA,$B58,'Debian 11'!J:J,F$55)</f>
        <v>0</v>
      </c>
      <c r="G58" s="199">
        <v>100</v>
      </c>
      <c r="H58" s="81">
        <f t="shared" si="4"/>
        <v>1100</v>
      </c>
      <c r="I58" s="81">
        <f t="shared" si="5"/>
        <v>0</v>
      </c>
      <c r="J58" s="81"/>
      <c r="K58" s="81"/>
      <c r="L58" s="81"/>
      <c r="M58" s="81"/>
      <c r="N58" s="81"/>
      <c r="O58" s="81"/>
      <c r="P58" s="205"/>
    </row>
    <row r="59" spans="1:16" ht="12.75" customHeight="1" x14ac:dyDescent="0.35">
      <c r="A59" s="82"/>
      <c r="B59" s="200">
        <v>5</v>
      </c>
      <c r="C59" s="201">
        <f>COUNTIF('Gen Test Cases'!$AA:$AA,$B59)+COUNTIF('Debian 11'!AA:AA,$B59)</f>
        <v>142</v>
      </c>
      <c r="D59" s="198">
        <f>COUNTIFS('Gen Test Cases'!$AA:$AA,B59,'Gen Test Cases'!$I:$I,D$55)+COUNTIFS('Debian 11'!AA:AA,B59,'Debian 11'!J:J,D$55)</f>
        <v>0</v>
      </c>
      <c r="E59" s="198">
        <f>COUNTIFS('Gen Test Cases'!$AA:$AA,$B59,'Gen Test Cases'!$I:$I,E$55)+COUNTIFS('Debian 11'!AA:AA,$B59,'Debian 11'!J:J,E$55)</f>
        <v>0</v>
      </c>
      <c r="F59" s="198">
        <f>COUNTIFS('Gen Test Cases'!$AA:$AA,$B59,'Gen Test Cases'!$I:$I,F$55)+COUNTIFS('Debian 11'!AA:AA,$B59,'Debian 11'!J:J,F$55)</f>
        <v>0</v>
      </c>
      <c r="G59" s="199">
        <v>50</v>
      </c>
      <c r="H59" s="81">
        <f t="shared" si="4"/>
        <v>7100</v>
      </c>
      <c r="I59" s="81">
        <f t="shared" si="5"/>
        <v>0</v>
      </c>
      <c r="J59" s="81"/>
      <c r="K59" s="81"/>
      <c r="L59" s="81"/>
      <c r="M59" s="81"/>
      <c r="N59" s="81"/>
      <c r="O59" s="81"/>
      <c r="P59" s="205"/>
    </row>
    <row r="60" spans="1:16" ht="12.75" customHeight="1" x14ac:dyDescent="0.35">
      <c r="A60" s="82"/>
      <c r="B60" s="200">
        <v>4</v>
      </c>
      <c r="C60" s="201">
        <f>COUNTIF('Gen Test Cases'!$AA:$AA,$B60)+COUNTIF('Debian 11'!AA:AA,$B60)</f>
        <v>54</v>
      </c>
      <c r="D60" s="198">
        <f>COUNTIFS('Gen Test Cases'!$AA:$AA,B60,'Gen Test Cases'!$I:$I,D$55)+COUNTIFS('Debian 11'!AA:AA,B60,'Debian 11'!J:J,D$55)</f>
        <v>0</v>
      </c>
      <c r="E60" s="198">
        <f>COUNTIFS('Gen Test Cases'!$AA:$AA,$B60,'Gen Test Cases'!$I:$I,E$55)+COUNTIFS('Debian 11'!AA:AA,$B60,'Debian 11'!J:J,E$55)</f>
        <v>0</v>
      </c>
      <c r="F60" s="198">
        <f>COUNTIFS('Gen Test Cases'!$AA:$AA,$B60,'Gen Test Cases'!$I:$I,F$55)+COUNTIFS('Debian 11'!AA:AA,$B60,'Debian 11'!J:J,F$55)</f>
        <v>0</v>
      </c>
      <c r="G60" s="199">
        <v>10</v>
      </c>
      <c r="H60" s="81">
        <f t="shared" si="4"/>
        <v>540</v>
      </c>
      <c r="I60" s="81">
        <f t="shared" si="5"/>
        <v>0</v>
      </c>
      <c r="J60" s="206">
        <f>SUMPRODUCT(--ISERROR('Gen Test Cases'!AA22:AA31))+SUMPRODUCT(--ISERROR(#REF!))</f>
        <v>1</v>
      </c>
      <c r="K60" s="207" t="str">
        <f>"WARNING: THERE IS AT LEAST ONE TEST CASE WITH"</f>
        <v>WARNING: THERE IS AT LEAST ONE TEST CASE WITH</v>
      </c>
      <c r="L60" s="81"/>
      <c r="M60" s="81"/>
      <c r="N60" s="81"/>
      <c r="O60" s="81"/>
      <c r="P60" s="205"/>
    </row>
    <row r="61" spans="1:16" ht="12.75" customHeight="1" x14ac:dyDescent="0.35">
      <c r="A61" s="82"/>
      <c r="B61" s="200">
        <v>3</v>
      </c>
      <c r="C61" s="201">
        <f>COUNTIF('Gen Test Cases'!$AA:$AA,$B61)+COUNTIF('Debian 11'!AA:AA,$B61)</f>
        <v>13</v>
      </c>
      <c r="D61" s="198">
        <f>COUNTIFS('Gen Test Cases'!$AA:$AA,B61,'Gen Test Cases'!$I:$I,D$55)+COUNTIFS('Debian 11'!AA:AA,B61,'Debian 11'!J:J,D$55)</f>
        <v>0</v>
      </c>
      <c r="E61" s="198">
        <f>COUNTIFS('Gen Test Cases'!$AA:$AA,$B61,'Gen Test Cases'!$I:$I,E$55)+COUNTIFS('Debian 11'!AA:AA,$B61,'Debian 11'!J:J,E$55)</f>
        <v>0</v>
      </c>
      <c r="F61" s="198">
        <f>COUNTIFS('Gen Test Cases'!$AA:$AA,$B61,'Gen Test Cases'!$I:$I,F$55)+COUNTIFS('Debian 11'!AA:AA,$B61,'Debian 11'!J:J,F$55)</f>
        <v>0</v>
      </c>
      <c r="G61" s="199">
        <v>5</v>
      </c>
      <c r="H61" s="81">
        <f t="shared" si="4"/>
        <v>65</v>
      </c>
      <c r="I61" s="81">
        <f t="shared" si="5"/>
        <v>0</v>
      </c>
      <c r="J61" s="81"/>
      <c r="K61" s="207" t="str">
        <f>"MULTIPLE OR INVALID ISSUE CODES (SEE TEST CASES TABS)"</f>
        <v>MULTIPLE OR INVALID ISSUE CODES (SEE TEST CASES TABS)</v>
      </c>
      <c r="L61" s="81"/>
      <c r="M61" s="81"/>
      <c r="N61" s="81"/>
      <c r="O61" s="81"/>
      <c r="P61" s="205"/>
    </row>
    <row r="62" spans="1:16" ht="14.5" x14ac:dyDescent="0.35">
      <c r="A62" s="82"/>
      <c r="B62" s="200">
        <v>2</v>
      </c>
      <c r="C62" s="201">
        <f>COUNTIF('Gen Test Cases'!$AA:$AA,$B62)+COUNTIF('Debian 11'!AA:AA,$B62)</f>
        <v>6</v>
      </c>
      <c r="D62" s="198">
        <f>COUNTIFS('Gen Test Cases'!$AA:$AA,B62,'Gen Test Cases'!$I:$I,D$55)+COUNTIFS('Debian 11'!AA:AA,B62,'Debian 11'!J:J,D$55)</f>
        <v>0</v>
      </c>
      <c r="E62" s="198">
        <f>COUNTIFS('Gen Test Cases'!$AA:$AA,$B62,'Gen Test Cases'!$I:$I,E$55)+COUNTIFS('Debian 11'!AA:AA,$B62,'Debian 11'!J:J,E$55)</f>
        <v>0</v>
      </c>
      <c r="F62" s="198">
        <f>COUNTIFS('Gen Test Cases'!$AA:$AA,$B62,'Gen Test Cases'!$I:$I,F$55)+COUNTIFS('Debian 11'!AA:AA,$B62,'Debian 11'!J:J,F$55)</f>
        <v>0</v>
      </c>
      <c r="G62" s="199">
        <v>2</v>
      </c>
      <c r="H62" s="81">
        <f t="shared" si="4"/>
        <v>12</v>
      </c>
      <c r="I62" s="81">
        <f t="shared" si="5"/>
        <v>0</v>
      </c>
      <c r="J62" s="81"/>
      <c r="K62" s="81"/>
      <c r="L62" s="81"/>
      <c r="M62" s="81"/>
      <c r="N62" s="81"/>
      <c r="O62" s="81"/>
      <c r="P62" s="205"/>
    </row>
    <row r="63" spans="1:16" ht="14.5" x14ac:dyDescent="0.35">
      <c r="A63" s="82"/>
      <c r="B63" s="200">
        <v>1</v>
      </c>
      <c r="C63" s="201">
        <f>COUNTIF('Gen Test Cases'!$AA:$AA,$B63)+COUNTIF('Debian 11'!AA:AA,$B63)</f>
        <v>1</v>
      </c>
      <c r="D63" s="198">
        <f>COUNTIFS('Gen Test Cases'!$AA:$AA,B63,'Gen Test Cases'!$I:$I,D$55)+COUNTIFS('Debian 11'!AA:AA,B63,'Debian 11'!J:J,D$55)</f>
        <v>0</v>
      </c>
      <c r="E63" s="198">
        <f>COUNTIFS('Gen Test Cases'!$AA:$AA,$B63,'Gen Test Cases'!$I:$I,E$55)+COUNTIFS('Debian 11'!AA:AA,$B63,'Debian 11'!J:J,E$55)</f>
        <v>0</v>
      </c>
      <c r="F63" s="198">
        <f>COUNTIFS('Gen Test Cases'!$AA:$AA,$B63,'Gen Test Cases'!$I:$I,F$55)+COUNTIFS('Debian 11'!AA:AA,$B63,'Debian 11'!J:J,F$55)</f>
        <v>0</v>
      </c>
      <c r="G63" s="199">
        <v>1</v>
      </c>
      <c r="H63" s="81">
        <f t="shared" si="4"/>
        <v>1</v>
      </c>
      <c r="I63" s="81">
        <f t="shared" si="5"/>
        <v>0</v>
      </c>
      <c r="J63" s="81"/>
      <c r="K63" s="81"/>
      <c r="L63" s="81"/>
      <c r="M63" s="81"/>
      <c r="N63" s="81"/>
      <c r="O63" s="81"/>
      <c r="P63" s="205"/>
    </row>
    <row r="64" spans="1:16" ht="14.5" hidden="1" x14ac:dyDescent="0.35">
      <c r="A64" s="82"/>
      <c r="B64" s="366" t="s">
        <v>64</v>
      </c>
      <c r="C64" s="367"/>
      <c r="D64" s="368">
        <f>SUM(I56:I63)/SUM(H56:H63)*100</f>
        <v>0</v>
      </c>
      <c r="E64" s="198"/>
      <c r="F64" s="81"/>
      <c r="G64" s="81"/>
      <c r="H64" s="81"/>
      <c r="I64" s="81"/>
      <c r="J64" s="81"/>
      <c r="K64" s="81"/>
      <c r="L64" s="81"/>
      <c r="M64" s="81"/>
      <c r="N64" s="81"/>
      <c r="O64" s="81"/>
      <c r="P64" s="205"/>
    </row>
    <row r="65" spans="1:16" ht="12.75" customHeight="1" x14ac:dyDescent="0.35">
      <c r="A65" s="86"/>
      <c r="B65" s="87"/>
      <c r="C65" s="87"/>
      <c r="D65" s="87"/>
      <c r="E65" s="87"/>
      <c r="F65" s="87"/>
      <c r="G65" s="87"/>
      <c r="H65" s="87"/>
      <c r="I65" s="87"/>
      <c r="J65" s="87"/>
      <c r="K65" s="106"/>
      <c r="L65" s="106"/>
      <c r="M65" s="106"/>
      <c r="N65" s="106"/>
      <c r="O65" s="106"/>
      <c r="P65" s="194"/>
    </row>
  </sheetData>
  <mergeCells count="3">
    <mergeCell ref="A11:A12"/>
    <mergeCell ref="A31:A32"/>
    <mergeCell ref="A50:A51"/>
  </mergeCells>
  <conditionalFormatting sqref="K17:K18">
    <cfRule type="expression" dxfId="251" priority="10" stopIfTrue="1">
      <formula>$J$17=0</formula>
    </cfRule>
  </conditionalFormatting>
  <conditionalFormatting sqref="K21:K22">
    <cfRule type="expression" dxfId="250" priority="11" stopIfTrue="1">
      <formula>$J$21=0</formula>
    </cfRule>
  </conditionalFormatting>
  <conditionalFormatting sqref="K37:K38">
    <cfRule type="expression" dxfId="249" priority="455" stopIfTrue="1">
      <formula>#REF!=0</formula>
    </cfRule>
  </conditionalFormatting>
  <conditionalFormatting sqref="K41:K42">
    <cfRule type="expression" dxfId="248" priority="456" stopIfTrue="1">
      <formula>#REF!=0</formula>
    </cfRule>
  </conditionalFormatting>
  <conditionalFormatting sqref="K56:K57">
    <cfRule type="expression" dxfId="247" priority="1" stopIfTrue="1">
      <formula>#REF!=0</formula>
    </cfRule>
  </conditionalFormatting>
  <conditionalFormatting sqref="K60:K61">
    <cfRule type="expression" dxfId="246" priority="2" stopIfTrue="1">
      <formula>#REF!=0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80" zoomScaleNormal="80" workbookViewId="0">
      <selection activeCell="T23" sqref="T23"/>
    </sheetView>
  </sheetViews>
  <sheetFormatPr defaultColWidth="11.26953125" defaultRowHeight="12.75" customHeight="1" x14ac:dyDescent="0.35"/>
  <cols>
    <col min="1" max="13" width="11.26953125" style="126" customWidth="1"/>
    <col min="14" max="14" width="9.26953125" style="126" customWidth="1"/>
    <col min="15" max="16384" width="11.26953125" style="126"/>
  </cols>
  <sheetData>
    <row r="1" spans="1:14" ht="14.5" x14ac:dyDescent="0.35">
      <c r="A1" s="35" t="s">
        <v>70</v>
      </c>
      <c r="B1" s="36"/>
      <c r="C1" s="36"/>
      <c r="D1" s="36"/>
      <c r="E1" s="36"/>
      <c r="F1" s="36"/>
      <c r="G1" s="36"/>
      <c r="H1" s="36"/>
      <c r="I1" s="36"/>
      <c r="J1" s="36"/>
      <c r="K1" s="36"/>
      <c r="L1" s="36"/>
      <c r="M1" s="36"/>
      <c r="N1" s="37"/>
    </row>
    <row r="2" spans="1:14" ht="12.75" customHeight="1" x14ac:dyDescent="0.35">
      <c r="A2" s="69" t="s">
        <v>71</v>
      </c>
      <c r="B2" s="70"/>
      <c r="C2" s="70"/>
      <c r="D2" s="70"/>
      <c r="E2" s="70"/>
      <c r="F2" s="70"/>
      <c r="G2" s="70"/>
      <c r="H2" s="70"/>
      <c r="I2" s="70"/>
      <c r="J2" s="70"/>
      <c r="K2" s="70"/>
      <c r="L2" s="70"/>
      <c r="M2" s="70"/>
      <c r="N2" s="369"/>
    </row>
    <row r="3" spans="1:14" s="125" customFormat="1" ht="12.75" customHeight="1" x14ac:dyDescent="0.25">
      <c r="A3" s="420" t="s">
        <v>72</v>
      </c>
      <c r="B3" s="421"/>
      <c r="C3" s="421"/>
      <c r="D3" s="421"/>
      <c r="E3" s="421"/>
      <c r="F3" s="421"/>
      <c r="G3" s="421"/>
      <c r="H3" s="421"/>
      <c r="I3" s="421"/>
      <c r="J3" s="421"/>
      <c r="K3" s="421"/>
      <c r="L3" s="421"/>
      <c r="M3" s="421"/>
      <c r="N3" s="422"/>
    </row>
    <row r="4" spans="1:14" s="125" customFormat="1" ht="12.5" x14ac:dyDescent="0.25">
      <c r="A4" s="423"/>
      <c r="B4" s="424"/>
      <c r="C4" s="424"/>
      <c r="D4" s="424"/>
      <c r="E4" s="424"/>
      <c r="F4" s="424"/>
      <c r="G4" s="424"/>
      <c r="H4" s="424"/>
      <c r="I4" s="424"/>
      <c r="J4" s="424"/>
      <c r="K4" s="424"/>
      <c r="L4" s="424"/>
      <c r="M4" s="424"/>
      <c r="N4" s="425"/>
    </row>
    <row r="5" spans="1:14" s="125" customFormat="1" ht="12.5" x14ac:dyDescent="0.25">
      <c r="A5" s="423"/>
      <c r="B5" s="424"/>
      <c r="C5" s="424"/>
      <c r="D5" s="424"/>
      <c r="E5" s="424"/>
      <c r="F5" s="424"/>
      <c r="G5" s="424"/>
      <c r="H5" s="424"/>
      <c r="I5" s="424"/>
      <c r="J5" s="424"/>
      <c r="K5" s="424"/>
      <c r="L5" s="424"/>
      <c r="M5" s="424"/>
      <c r="N5" s="425"/>
    </row>
    <row r="6" spans="1:14" s="125" customFormat="1" ht="12.5" x14ac:dyDescent="0.25">
      <c r="A6" s="423"/>
      <c r="B6" s="424"/>
      <c r="C6" s="424"/>
      <c r="D6" s="424"/>
      <c r="E6" s="424"/>
      <c r="F6" s="424"/>
      <c r="G6" s="424"/>
      <c r="H6" s="424"/>
      <c r="I6" s="424"/>
      <c r="J6" s="424"/>
      <c r="K6" s="424"/>
      <c r="L6" s="424"/>
      <c r="M6" s="424"/>
      <c r="N6" s="425"/>
    </row>
    <row r="7" spans="1:14" s="125" customFormat="1" ht="12.5" x14ac:dyDescent="0.25">
      <c r="A7" s="423"/>
      <c r="B7" s="424"/>
      <c r="C7" s="424"/>
      <c r="D7" s="424"/>
      <c r="E7" s="424"/>
      <c r="F7" s="424"/>
      <c r="G7" s="424"/>
      <c r="H7" s="424"/>
      <c r="I7" s="424"/>
      <c r="J7" s="424"/>
      <c r="K7" s="424"/>
      <c r="L7" s="424"/>
      <c r="M7" s="424"/>
      <c r="N7" s="425"/>
    </row>
    <row r="8" spans="1:14" s="125" customFormat="1" ht="12.5" x14ac:dyDescent="0.25">
      <c r="A8" s="423"/>
      <c r="B8" s="424"/>
      <c r="C8" s="424"/>
      <c r="D8" s="424"/>
      <c r="E8" s="424"/>
      <c r="F8" s="424"/>
      <c r="G8" s="424"/>
      <c r="H8" s="424"/>
      <c r="I8" s="424"/>
      <c r="J8" s="424"/>
      <c r="K8" s="424"/>
      <c r="L8" s="424"/>
      <c r="M8" s="424"/>
      <c r="N8" s="425"/>
    </row>
    <row r="9" spans="1:14" s="125" customFormat="1" ht="12.5" x14ac:dyDescent="0.25">
      <c r="A9" s="423"/>
      <c r="B9" s="424"/>
      <c r="C9" s="424"/>
      <c r="D9" s="424"/>
      <c r="E9" s="424"/>
      <c r="F9" s="424"/>
      <c r="G9" s="424"/>
      <c r="H9" s="424"/>
      <c r="I9" s="424"/>
      <c r="J9" s="424"/>
      <c r="K9" s="424"/>
      <c r="L9" s="424"/>
      <c r="M9" s="424"/>
      <c r="N9" s="425"/>
    </row>
    <row r="10" spans="1:14" s="125" customFormat="1" ht="12.5" x14ac:dyDescent="0.25">
      <c r="A10" s="423"/>
      <c r="B10" s="424"/>
      <c r="C10" s="424"/>
      <c r="D10" s="424"/>
      <c r="E10" s="424"/>
      <c r="F10" s="424"/>
      <c r="G10" s="424"/>
      <c r="H10" s="424"/>
      <c r="I10" s="424"/>
      <c r="J10" s="424"/>
      <c r="K10" s="424"/>
      <c r="L10" s="424"/>
      <c r="M10" s="424"/>
      <c r="N10" s="425"/>
    </row>
    <row r="11" spans="1:14" s="125" customFormat="1" ht="12.5" x14ac:dyDescent="0.25">
      <c r="A11" s="423"/>
      <c r="B11" s="424"/>
      <c r="C11" s="424"/>
      <c r="D11" s="424"/>
      <c r="E11" s="424"/>
      <c r="F11" s="424"/>
      <c r="G11" s="424"/>
      <c r="H11" s="424"/>
      <c r="I11" s="424"/>
      <c r="J11" s="424"/>
      <c r="K11" s="424"/>
      <c r="L11" s="424"/>
      <c r="M11" s="424"/>
      <c r="N11" s="425"/>
    </row>
    <row r="12" spans="1:14" s="125" customFormat="1" ht="12.5" x14ac:dyDescent="0.25">
      <c r="A12" s="423"/>
      <c r="B12" s="424"/>
      <c r="C12" s="424"/>
      <c r="D12" s="424"/>
      <c r="E12" s="424"/>
      <c r="F12" s="424"/>
      <c r="G12" s="424"/>
      <c r="H12" s="424"/>
      <c r="I12" s="424"/>
      <c r="J12" s="424"/>
      <c r="K12" s="424"/>
      <c r="L12" s="424"/>
      <c r="M12" s="424"/>
      <c r="N12" s="425"/>
    </row>
    <row r="13" spans="1:14" s="125" customFormat="1" ht="12.75" customHeight="1" x14ac:dyDescent="0.25">
      <c r="A13" s="423"/>
      <c r="B13" s="424"/>
      <c r="C13" s="424"/>
      <c r="D13" s="424"/>
      <c r="E13" s="424"/>
      <c r="F13" s="424"/>
      <c r="G13" s="424"/>
      <c r="H13" s="424"/>
      <c r="I13" s="424"/>
      <c r="J13" s="424"/>
      <c r="K13" s="424"/>
      <c r="L13" s="424"/>
      <c r="M13" s="424"/>
      <c r="N13" s="425"/>
    </row>
    <row r="14" spans="1:14" s="125" customFormat="1" ht="7.5" customHeight="1" x14ac:dyDescent="0.25">
      <c r="A14" s="423"/>
      <c r="B14" s="424"/>
      <c r="C14" s="424"/>
      <c r="D14" s="424"/>
      <c r="E14" s="424"/>
      <c r="F14" s="424"/>
      <c r="G14" s="424"/>
      <c r="H14" s="424"/>
      <c r="I14" s="424"/>
      <c r="J14" s="424"/>
      <c r="K14" s="424"/>
      <c r="L14" s="424"/>
      <c r="M14" s="424"/>
      <c r="N14" s="425"/>
    </row>
    <row r="15" spans="1:14" ht="36" customHeight="1" x14ac:dyDescent="0.35">
      <c r="A15" s="426"/>
      <c r="B15" s="427"/>
      <c r="C15" s="427"/>
      <c r="D15" s="427"/>
      <c r="E15" s="427"/>
      <c r="F15" s="427"/>
      <c r="G15" s="427"/>
      <c r="H15" s="427"/>
      <c r="I15" s="427"/>
      <c r="J15" s="427"/>
      <c r="K15" s="427"/>
      <c r="L15" s="427"/>
      <c r="M15" s="427"/>
      <c r="N15" s="428"/>
    </row>
    <row r="16" spans="1:14" s="125" customFormat="1" ht="12.75" customHeight="1" x14ac:dyDescent="0.25">
      <c r="A16" s="124"/>
      <c r="B16" s="124"/>
      <c r="C16" s="124"/>
      <c r="D16" s="124"/>
      <c r="E16" s="124"/>
      <c r="F16" s="124"/>
      <c r="G16" s="124"/>
      <c r="H16" s="124"/>
      <c r="I16" s="124"/>
      <c r="J16" s="124"/>
      <c r="K16" s="124"/>
      <c r="L16" s="124"/>
      <c r="M16" s="124"/>
      <c r="N16" s="124"/>
    </row>
    <row r="17" spans="1:14" s="125" customFormat="1" ht="13" x14ac:dyDescent="0.25">
      <c r="A17" s="38" t="s">
        <v>73</v>
      </c>
      <c r="B17" s="39"/>
      <c r="C17" s="39"/>
      <c r="D17" s="39"/>
      <c r="E17" s="39"/>
      <c r="F17" s="39"/>
      <c r="G17" s="39"/>
      <c r="H17" s="39"/>
      <c r="I17" s="39"/>
      <c r="J17" s="39"/>
      <c r="K17" s="39"/>
      <c r="L17" s="39"/>
      <c r="M17" s="39"/>
      <c r="N17" s="40"/>
    </row>
    <row r="18" spans="1:14" s="125" customFormat="1" ht="12.75" customHeight="1" x14ac:dyDescent="0.25">
      <c r="A18" s="41" t="s">
        <v>74</v>
      </c>
      <c r="B18" s="42"/>
      <c r="C18" s="370"/>
      <c r="D18" s="127" t="s">
        <v>75</v>
      </c>
      <c r="E18" s="128"/>
      <c r="F18" s="128"/>
      <c r="G18" s="128"/>
      <c r="H18" s="128"/>
      <c r="I18" s="128"/>
      <c r="J18" s="128"/>
      <c r="K18" s="128"/>
      <c r="L18" s="128"/>
      <c r="M18" s="128"/>
      <c r="N18" s="371"/>
    </row>
    <row r="19" spans="1:14" ht="12.75" customHeight="1" x14ac:dyDescent="0.35">
      <c r="A19" s="43"/>
      <c r="B19" s="44"/>
      <c r="C19" s="45"/>
      <c r="D19" s="129" t="s">
        <v>76</v>
      </c>
      <c r="E19" s="130"/>
      <c r="F19" s="130"/>
      <c r="G19" s="130"/>
      <c r="H19" s="130"/>
      <c r="I19" s="130"/>
      <c r="J19" s="130"/>
      <c r="K19" s="130"/>
      <c r="L19" s="130"/>
      <c r="M19" s="130"/>
      <c r="N19" s="131"/>
    </row>
    <row r="20" spans="1:14" ht="14.5" x14ac:dyDescent="0.35">
      <c r="A20" s="46" t="s">
        <v>77</v>
      </c>
      <c r="B20" s="47"/>
      <c r="C20" s="48"/>
      <c r="D20" s="132" t="s">
        <v>78</v>
      </c>
      <c r="E20" s="133"/>
      <c r="F20" s="133"/>
      <c r="G20" s="133"/>
      <c r="H20" s="133"/>
      <c r="I20" s="133"/>
      <c r="J20" s="133"/>
      <c r="K20" s="133"/>
      <c r="L20" s="133"/>
      <c r="M20" s="133"/>
      <c r="N20" s="134"/>
    </row>
    <row r="21" spans="1:14" ht="12.75" customHeight="1" x14ac:dyDescent="0.35">
      <c r="A21" s="41" t="s">
        <v>79</v>
      </c>
      <c r="B21" s="42"/>
      <c r="C21" s="370"/>
      <c r="D21" s="127" t="s">
        <v>80</v>
      </c>
      <c r="E21" s="128"/>
      <c r="F21" s="128"/>
      <c r="G21" s="128"/>
      <c r="H21" s="128"/>
      <c r="I21" s="128"/>
      <c r="J21" s="128"/>
      <c r="K21" s="128"/>
      <c r="L21" s="128"/>
      <c r="M21" s="128"/>
      <c r="N21" s="371"/>
    </row>
    <row r="22" spans="1:14" ht="14.5" x14ac:dyDescent="0.35">
      <c r="A22" s="41" t="s">
        <v>81</v>
      </c>
      <c r="B22" s="42"/>
      <c r="C22" s="370"/>
      <c r="D22" s="429" t="s">
        <v>82</v>
      </c>
      <c r="E22" s="430"/>
      <c r="F22" s="430"/>
      <c r="G22" s="430"/>
      <c r="H22" s="430"/>
      <c r="I22" s="430"/>
      <c r="J22" s="430"/>
      <c r="K22" s="430"/>
      <c r="L22" s="430"/>
      <c r="M22" s="430"/>
      <c r="N22" s="431"/>
    </row>
    <row r="23" spans="1:14" ht="12.75" customHeight="1" x14ac:dyDescent="0.35">
      <c r="A23" s="49"/>
      <c r="B23" s="50"/>
      <c r="C23" s="51"/>
      <c r="D23" s="432"/>
      <c r="E23" s="433"/>
      <c r="F23" s="433"/>
      <c r="G23" s="433"/>
      <c r="H23" s="433"/>
      <c r="I23" s="433"/>
      <c r="J23" s="433"/>
      <c r="K23" s="433"/>
      <c r="L23" s="433"/>
      <c r="M23" s="433"/>
      <c r="N23" s="434"/>
    </row>
    <row r="24" spans="1:14" ht="12.75" customHeight="1" x14ac:dyDescent="0.35">
      <c r="A24" s="372" t="s">
        <v>83</v>
      </c>
      <c r="B24" s="373"/>
      <c r="C24" s="374"/>
      <c r="D24" s="375" t="s">
        <v>84</v>
      </c>
      <c r="E24" s="376"/>
      <c r="F24" s="376"/>
      <c r="G24" s="376"/>
      <c r="H24" s="376"/>
      <c r="I24" s="376"/>
      <c r="J24" s="376"/>
      <c r="K24" s="376"/>
      <c r="L24" s="376"/>
      <c r="M24" s="376"/>
      <c r="N24" s="377"/>
    </row>
    <row r="25" spans="1:14" ht="14.5" x14ac:dyDescent="0.35">
      <c r="A25" s="49" t="s">
        <v>85</v>
      </c>
      <c r="B25" s="50"/>
      <c r="C25" s="51"/>
      <c r="D25" s="135" t="s">
        <v>86</v>
      </c>
      <c r="E25" s="136"/>
      <c r="F25" s="136"/>
      <c r="G25" s="136"/>
      <c r="H25" s="136"/>
      <c r="I25" s="136"/>
      <c r="J25" s="136"/>
      <c r="K25" s="136"/>
      <c r="L25" s="136"/>
      <c r="M25" s="136"/>
      <c r="N25" s="137"/>
    </row>
    <row r="26" spans="1:14" ht="12.75" customHeight="1" x14ac:dyDescent="0.35">
      <c r="A26" s="43"/>
      <c r="B26" s="44"/>
      <c r="C26" s="45"/>
      <c r="D26" s="129" t="s">
        <v>87</v>
      </c>
      <c r="E26" s="130"/>
      <c r="F26" s="130"/>
      <c r="G26" s="130"/>
      <c r="H26" s="130"/>
      <c r="I26" s="130"/>
      <c r="J26" s="130"/>
      <c r="K26" s="130"/>
      <c r="L26" s="130"/>
      <c r="M26" s="130"/>
      <c r="N26" s="131"/>
    </row>
    <row r="27" spans="1:14" ht="14.5" x14ac:dyDescent="0.35">
      <c r="A27" s="41" t="s">
        <v>88</v>
      </c>
      <c r="B27" s="42"/>
      <c r="C27" s="370"/>
      <c r="D27" s="127" t="s">
        <v>89</v>
      </c>
      <c r="E27" s="128"/>
      <c r="F27" s="128"/>
      <c r="G27" s="128"/>
      <c r="H27" s="128"/>
      <c r="I27" s="128"/>
      <c r="J27" s="128"/>
      <c r="K27" s="128"/>
      <c r="L27" s="128"/>
      <c r="M27" s="128"/>
      <c r="N27" s="371"/>
    </row>
    <row r="28" spans="1:14" ht="14.5" x14ac:dyDescent="0.35">
      <c r="A28" s="43"/>
      <c r="B28" s="44"/>
      <c r="C28" s="45"/>
      <c r="D28" s="129" t="s">
        <v>90</v>
      </c>
      <c r="E28" s="130"/>
      <c r="F28" s="130"/>
      <c r="G28" s="130"/>
      <c r="H28" s="130"/>
      <c r="I28" s="130"/>
      <c r="J28" s="130"/>
      <c r="K28" s="130"/>
      <c r="L28" s="130"/>
      <c r="M28" s="130"/>
      <c r="N28" s="131"/>
    </row>
    <row r="29" spans="1:14" ht="14.5" x14ac:dyDescent="0.35">
      <c r="A29" s="46" t="s">
        <v>91</v>
      </c>
      <c r="B29" s="47"/>
      <c r="C29" s="48"/>
      <c r="D29" s="132" t="s">
        <v>92</v>
      </c>
      <c r="E29" s="133"/>
      <c r="F29" s="133"/>
      <c r="G29" s="133"/>
      <c r="H29" s="133"/>
      <c r="I29" s="133"/>
      <c r="J29" s="133"/>
      <c r="K29" s="133"/>
      <c r="L29" s="133"/>
      <c r="M29" s="133"/>
      <c r="N29" s="134"/>
    </row>
    <row r="30" spans="1:14" ht="14.5" x14ac:dyDescent="0.35">
      <c r="A30" s="41" t="s">
        <v>93</v>
      </c>
      <c r="B30" s="42"/>
      <c r="C30" s="370"/>
      <c r="D30" s="127" t="s">
        <v>94</v>
      </c>
      <c r="E30" s="128"/>
      <c r="F30" s="128"/>
      <c r="G30" s="128"/>
      <c r="H30" s="128"/>
      <c r="I30" s="128"/>
      <c r="J30" s="128"/>
      <c r="K30" s="128"/>
      <c r="L30" s="128"/>
      <c r="M30" s="128"/>
      <c r="N30" s="371"/>
    </row>
    <row r="31" spans="1:14" ht="12.75" customHeight="1" x14ac:dyDescent="0.35">
      <c r="A31" s="43"/>
      <c r="B31" s="44"/>
      <c r="C31" s="45"/>
      <c r="D31" s="129" t="s">
        <v>95</v>
      </c>
      <c r="E31" s="130"/>
      <c r="F31" s="130"/>
      <c r="G31" s="130"/>
      <c r="H31" s="130"/>
      <c r="I31" s="130"/>
      <c r="J31" s="130"/>
      <c r="K31" s="130"/>
      <c r="L31" s="130"/>
      <c r="M31" s="130"/>
      <c r="N31" s="131"/>
    </row>
    <row r="32" spans="1:14" ht="14.5" x14ac:dyDescent="0.35">
      <c r="A32" s="41" t="s">
        <v>96</v>
      </c>
      <c r="B32" s="42"/>
      <c r="C32" s="370"/>
      <c r="D32" s="127" t="s">
        <v>97</v>
      </c>
      <c r="E32" s="128"/>
      <c r="F32" s="128"/>
      <c r="G32" s="128"/>
      <c r="H32" s="128"/>
      <c r="I32" s="128"/>
      <c r="J32" s="128"/>
      <c r="K32" s="128"/>
      <c r="L32" s="128"/>
      <c r="M32" s="128"/>
      <c r="N32" s="371"/>
    </row>
    <row r="33" spans="1:14" ht="15" customHeight="1" x14ac:dyDescent="0.35">
      <c r="A33" s="49"/>
      <c r="B33" s="50"/>
      <c r="C33" s="51"/>
      <c r="D33" s="135" t="s">
        <v>98</v>
      </c>
      <c r="E33" s="136"/>
      <c r="F33" s="136"/>
      <c r="G33" s="136"/>
      <c r="H33" s="136"/>
      <c r="I33" s="136"/>
      <c r="J33" s="136"/>
      <c r="K33" s="136"/>
      <c r="L33" s="136"/>
      <c r="M33" s="136"/>
      <c r="N33" s="137"/>
    </row>
    <row r="34" spans="1:14" ht="14.5" x14ac:dyDescent="0.35">
      <c r="A34" s="49"/>
      <c r="B34" s="50"/>
      <c r="C34" s="51"/>
      <c r="D34" s="135" t="s">
        <v>99</v>
      </c>
      <c r="E34" s="136"/>
      <c r="F34" s="136"/>
      <c r="G34" s="136"/>
      <c r="H34" s="136"/>
      <c r="I34" s="136"/>
      <c r="J34" s="136"/>
      <c r="K34" s="136"/>
      <c r="L34" s="136"/>
      <c r="M34" s="136"/>
      <c r="N34" s="137"/>
    </row>
    <row r="35" spans="1:14" ht="14.5" x14ac:dyDescent="0.35">
      <c r="A35" s="49"/>
      <c r="B35" s="50"/>
      <c r="C35" s="51"/>
      <c r="D35" s="135" t="s">
        <v>100</v>
      </c>
      <c r="E35" s="136"/>
      <c r="F35" s="136"/>
      <c r="G35" s="136"/>
      <c r="H35" s="136"/>
      <c r="I35" s="136"/>
      <c r="J35" s="136"/>
      <c r="K35" s="136"/>
      <c r="L35" s="136"/>
      <c r="M35" s="136"/>
      <c r="N35" s="137"/>
    </row>
    <row r="36" spans="1:14" ht="14.5" x14ac:dyDescent="0.35">
      <c r="A36" s="43"/>
      <c r="B36" s="44"/>
      <c r="C36" s="45"/>
      <c r="D36" s="129" t="s">
        <v>101</v>
      </c>
      <c r="E36" s="130"/>
      <c r="F36" s="130"/>
      <c r="G36" s="130"/>
      <c r="H36" s="130"/>
      <c r="I36" s="130"/>
      <c r="J36" s="130"/>
      <c r="K36" s="130"/>
      <c r="L36" s="130"/>
      <c r="M36" s="130"/>
      <c r="N36" s="131"/>
    </row>
    <row r="37" spans="1:14" ht="14.5" x14ac:dyDescent="0.35">
      <c r="A37" s="41" t="s">
        <v>102</v>
      </c>
      <c r="B37" s="42"/>
      <c r="C37" s="370"/>
      <c r="D37" s="127" t="s">
        <v>103</v>
      </c>
      <c r="E37" s="128"/>
      <c r="F37" s="128"/>
      <c r="G37" s="128"/>
      <c r="H37" s="128"/>
      <c r="I37" s="128"/>
      <c r="J37" s="128"/>
      <c r="K37" s="128"/>
      <c r="L37" s="128"/>
      <c r="M37" s="128"/>
      <c r="N37" s="371"/>
    </row>
    <row r="38" spans="1:14" ht="14.5" x14ac:dyDescent="0.35">
      <c r="A38" s="43"/>
      <c r="B38" s="44"/>
      <c r="C38" s="45"/>
      <c r="D38" s="129" t="s">
        <v>104</v>
      </c>
      <c r="E38" s="130"/>
      <c r="F38" s="130"/>
      <c r="G38" s="130"/>
      <c r="H38" s="130"/>
      <c r="I38" s="130"/>
      <c r="J38" s="130"/>
      <c r="K38" s="130"/>
      <c r="L38" s="130"/>
      <c r="M38" s="130"/>
      <c r="N38" s="131"/>
    </row>
    <row r="39" spans="1:14" ht="14.5" x14ac:dyDescent="0.35">
      <c r="A39" s="107" t="s">
        <v>105</v>
      </c>
      <c r="B39" s="108"/>
      <c r="C39" s="109"/>
      <c r="D39" s="435" t="s">
        <v>106</v>
      </c>
      <c r="E39" s="436"/>
      <c r="F39" s="436"/>
      <c r="G39" s="436"/>
      <c r="H39" s="436"/>
      <c r="I39" s="436"/>
      <c r="J39" s="436"/>
      <c r="K39" s="436"/>
      <c r="L39" s="436"/>
      <c r="M39" s="436"/>
      <c r="N39" s="437"/>
    </row>
    <row r="40" spans="1:14" ht="14.5" x14ac:dyDescent="0.35">
      <c r="A40" s="110"/>
      <c r="B40" s="50"/>
      <c r="C40" s="111"/>
      <c r="D40" s="438"/>
      <c r="E40" s="439"/>
      <c r="F40" s="439"/>
      <c r="G40" s="439"/>
      <c r="H40" s="439"/>
      <c r="I40" s="439"/>
      <c r="J40" s="439"/>
      <c r="K40" s="439"/>
      <c r="L40" s="439"/>
      <c r="M40" s="439"/>
      <c r="N40" s="440"/>
    </row>
    <row r="41" spans="1:14" ht="14.5" x14ac:dyDescent="0.35">
      <c r="A41" s="378" t="s">
        <v>107</v>
      </c>
      <c r="B41" s="373"/>
      <c r="C41" s="379"/>
      <c r="D41" s="132" t="s">
        <v>108</v>
      </c>
      <c r="E41" s="133"/>
      <c r="F41" s="133"/>
      <c r="G41" s="133"/>
      <c r="H41" s="133"/>
      <c r="I41" s="133"/>
      <c r="J41" s="133"/>
      <c r="K41" s="133"/>
      <c r="L41" s="133"/>
      <c r="M41" s="133"/>
      <c r="N41" s="134"/>
    </row>
    <row r="42" spans="1:14" ht="14.5" x14ac:dyDescent="0.35">
      <c r="A42" s="372" t="s">
        <v>109</v>
      </c>
      <c r="B42" s="373"/>
      <c r="C42" s="379"/>
      <c r="D42" s="132" t="s">
        <v>110</v>
      </c>
      <c r="E42" s="133"/>
      <c r="F42" s="133"/>
      <c r="G42" s="133"/>
      <c r="H42" s="133"/>
      <c r="I42" s="133"/>
      <c r="J42" s="133"/>
      <c r="K42" s="133"/>
      <c r="L42" s="133"/>
      <c r="M42" s="133"/>
      <c r="N42" s="134"/>
    </row>
    <row r="43" spans="1:14" ht="14.5" x14ac:dyDescent="0.35">
      <c r="A43" s="441" t="s">
        <v>111</v>
      </c>
      <c r="B43" s="442"/>
      <c r="C43" s="443"/>
      <c r="D43" s="435" t="s">
        <v>112</v>
      </c>
      <c r="E43" s="436"/>
      <c r="F43" s="436"/>
      <c r="G43" s="436"/>
      <c r="H43" s="436"/>
      <c r="I43" s="436"/>
      <c r="J43" s="436"/>
      <c r="K43" s="436"/>
      <c r="L43" s="436"/>
      <c r="M43" s="436"/>
      <c r="N43" s="437"/>
    </row>
    <row r="44" spans="1:14" ht="14.5" x14ac:dyDescent="0.35">
      <c r="A44" s="444"/>
      <c r="B44" s="445"/>
      <c r="C44" s="446"/>
      <c r="D44" s="447"/>
      <c r="E44" s="448"/>
      <c r="F44" s="448"/>
      <c r="G44" s="448"/>
      <c r="H44" s="448"/>
      <c r="I44" s="448"/>
      <c r="J44" s="448"/>
      <c r="K44" s="448"/>
      <c r="L44" s="448"/>
      <c r="M44" s="448"/>
      <c r="N44" s="449"/>
    </row>
    <row r="45" spans="1:14" ht="14.5" x14ac:dyDescent="0.35">
      <c r="A45" s="441" t="s">
        <v>113</v>
      </c>
      <c r="B45" s="442"/>
      <c r="C45" s="443"/>
      <c r="D45" s="435" t="s">
        <v>114</v>
      </c>
      <c r="E45" s="436"/>
      <c r="F45" s="436"/>
      <c r="G45" s="436"/>
      <c r="H45" s="436"/>
      <c r="I45" s="436"/>
      <c r="J45" s="436"/>
      <c r="K45" s="436"/>
      <c r="L45" s="436"/>
      <c r="M45" s="436"/>
      <c r="N45" s="437"/>
    </row>
    <row r="46" spans="1:14" ht="14.5" x14ac:dyDescent="0.35">
      <c r="A46" s="444"/>
      <c r="B46" s="445"/>
      <c r="C46" s="446"/>
      <c r="D46" s="447"/>
      <c r="E46" s="448"/>
      <c r="F46" s="448"/>
      <c r="G46" s="448"/>
      <c r="H46" s="448"/>
      <c r="I46" s="448"/>
      <c r="J46" s="448"/>
      <c r="K46" s="448"/>
      <c r="L46" s="448"/>
      <c r="M46" s="448"/>
      <c r="N46" s="449"/>
    </row>
    <row r="47" spans="1:14" ht="14.5" x14ac:dyDescent="0.35">
      <c r="A47" s="107" t="s">
        <v>115</v>
      </c>
      <c r="B47" s="108"/>
      <c r="C47" s="109"/>
      <c r="D47" s="420" t="s">
        <v>116</v>
      </c>
      <c r="E47" s="421"/>
      <c r="F47" s="421"/>
      <c r="G47" s="421"/>
      <c r="H47" s="421"/>
      <c r="I47" s="421"/>
      <c r="J47" s="421"/>
      <c r="K47" s="421"/>
      <c r="L47" s="421"/>
      <c r="M47" s="421"/>
      <c r="N47" s="422"/>
    </row>
    <row r="48" spans="1:14" ht="14.5" x14ac:dyDescent="0.35">
      <c r="A48" s="148"/>
      <c r="B48" s="149"/>
      <c r="C48" s="150"/>
      <c r="D48" s="426"/>
      <c r="E48" s="427"/>
      <c r="F48" s="427"/>
      <c r="G48" s="427"/>
      <c r="H48" s="427"/>
      <c r="I48" s="427"/>
      <c r="J48" s="427"/>
      <c r="K48" s="427"/>
      <c r="L48" s="427"/>
      <c r="M48" s="427"/>
      <c r="N48" s="428"/>
    </row>
  </sheetData>
  <mergeCells count="8">
    <mergeCell ref="A3:N15"/>
    <mergeCell ref="D22:N23"/>
    <mergeCell ref="D39:N40"/>
    <mergeCell ref="D47:N48"/>
    <mergeCell ref="A43:C44"/>
    <mergeCell ref="D43:N44"/>
    <mergeCell ref="A45:C46"/>
    <mergeCell ref="D45:N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60"/>
  <sheetViews>
    <sheetView zoomScaleNormal="100" workbookViewId="0">
      <pane ySplit="2" topLeftCell="A3" activePane="bottomLeft" state="frozen"/>
      <selection pane="bottomLeft" activeCell="I3" sqref="I3:I12"/>
    </sheetView>
  </sheetViews>
  <sheetFormatPr defaultRowHeight="12.75" customHeight="1" x14ac:dyDescent="0.35"/>
  <cols>
    <col min="1" max="1" width="11.7265625" customWidth="1"/>
    <col min="2" max="2" width="11.26953125" customWidth="1"/>
    <col min="3" max="3" width="23" customWidth="1"/>
    <col min="4" max="4" width="20.54296875" customWidth="1"/>
    <col min="5" max="5" width="35" customWidth="1"/>
    <col min="6" max="6" width="33.26953125" customWidth="1"/>
    <col min="7" max="7" width="23" customWidth="1"/>
    <col min="8" max="8" width="23.26953125" customWidth="1"/>
    <col min="9" max="9" width="17.7265625" customWidth="1"/>
    <col min="10" max="10" width="18" customWidth="1"/>
    <col min="11" max="12" width="12.7265625" style="113" customWidth="1"/>
    <col min="13" max="13" width="79.7265625" style="113" customWidth="1"/>
    <col min="14" max="14" width="9.26953125" style="113" customWidth="1"/>
    <col min="15" max="19" width="9.26953125" customWidth="1"/>
    <col min="21" max="21" width="8.1796875" customWidth="1"/>
    <col min="22" max="25" width="9.1796875" customWidth="1"/>
    <col min="27" max="27" width="13.453125" style="1" customWidth="1"/>
  </cols>
  <sheetData>
    <row r="1" spans="1:27" s="1" customFormat="1" ht="14.5" x14ac:dyDescent="0.35">
      <c r="A1" s="35" t="s">
        <v>58</v>
      </c>
      <c r="B1" s="36"/>
      <c r="C1" s="36"/>
      <c r="D1" s="36"/>
      <c r="E1" s="36"/>
      <c r="F1" s="36"/>
      <c r="G1" s="36"/>
      <c r="H1" s="36"/>
      <c r="I1" s="36"/>
      <c r="J1" s="36"/>
      <c r="K1" s="380"/>
      <c r="L1" s="153"/>
      <c r="M1" s="153"/>
      <c r="N1" s="154"/>
      <c r="O1" s="154"/>
      <c r="P1" s="154"/>
      <c r="Q1" s="154"/>
      <c r="R1" s="154"/>
      <c r="S1" s="154"/>
      <c r="T1" s="154"/>
      <c r="Y1" s="32"/>
      <c r="AA1" s="36"/>
    </row>
    <row r="2" spans="1:27" ht="42.75" customHeight="1" x14ac:dyDescent="0.35">
      <c r="A2" s="57" t="s">
        <v>117</v>
      </c>
      <c r="B2" s="57" t="s">
        <v>118</v>
      </c>
      <c r="C2" s="57" t="s">
        <v>119</v>
      </c>
      <c r="D2" s="57" t="s">
        <v>120</v>
      </c>
      <c r="E2" s="57" t="s">
        <v>121</v>
      </c>
      <c r="F2" s="57" t="s">
        <v>122</v>
      </c>
      <c r="G2" s="381" t="s">
        <v>123</v>
      </c>
      <c r="H2" s="57" t="s">
        <v>124</v>
      </c>
      <c r="I2" s="57" t="s">
        <v>125</v>
      </c>
      <c r="J2" s="381" t="s">
        <v>126</v>
      </c>
      <c r="K2" s="382" t="s">
        <v>127</v>
      </c>
      <c r="L2" s="112" t="s">
        <v>128</v>
      </c>
      <c r="M2" s="112" t="s">
        <v>129</v>
      </c>
      <c r="AA2" s="112" t="s">
        <v>130</v>
      </c>
    </row>
    <row r="3" spans="1:27" ht="108.75" customHeight="1" x14ac:dyDescent="0.35">
      <c r="A3" s="185" t="s">
        <v>131</v>
      </c>
      <c r="B3" s="59" t="s">
        <v>132</v>
      </c>
      <c r="C3" s="59" t="s">
        <v>133</v>
      </c>
      <c r="D3" s="223" t="s">
        <v>134</v>
      </c>
      <c r="E3" s="184" t="s">
        <v>135</v>
      </c>
      <c r="F3" s="62" t="s">
        <v>136</v>
      </c>
      <c r="G3" s="62" t="s">
        <v>137</v>
      </c>
      <c r="H3" s="183"/>
      <c r="I3" s="383"/>
      <c r="J3" s="183" t="s">
        <v>138</v>
      </c>
      <c r="K3" s="183" t="s">
        <v>139</v>
      </c>
      <c r="L3" s="183" t="s">
        <v>140</v>
      </c>
      <c r="M3" s="186" t="s">
        <v>141</v>
      </c>
      <c r="AA3" s="142" t="e">
        <f>IF(OR(I3="Fail",ISBLANK(I3)),INDEX('Issue Code Table'!C:C,MATCH(L:L,'Issue Code Table'!A:A,0)),IF(K3="Critical",6,IF(K3="Significant",5,IF(K3="Moderate",3,2))))</f>
        <v>#N/A</v>
      </c>
    </row>
    <row r="4" spans="1:27" ht="82.5" customHeight="1" x14ac:dyDescent="0.35">
      <c r="A4" s="185" t="s">
        <v>142</v>
      </c>
      <c r="B4" s="60" t="s">
        <v>143</v>
      </c>
      <c r="C4" s="59" t="s">
        <v>144</v>
      </c>
      <c r="D4" s="223" t="s">
        <v>145</v>
      </c>
      <c r="E4" s="184" t="s">
        <v>146</v>
      </c>
      <c r="F4" s="190" t="s">
        <v>147</v>
      </c>
      <c r="G4" s="184" t="s">
        <v>148</v>
      </c>
      <c r="H4" s="183"/>
      <c r="I4" s="383"/>
      <c r="J4" s="183"/>
      <c r="K4" s="183" t="s">
        <v>149</v>
      </c>
      <c r="L4" s="183" t="s">
        <v>150</v>
      </c>
      <c r="M4" s="183" t="s">
        <v>151</v>
      </c>
      <c r="N4"/>
      <c r="AA4" s="142" t="e">
        <f>IF(OR(I4="Fail",ISBLANK(I4)),INDEX('Issue Code Table'!C:C,MATCH(L:L,'Issue Code Table'!A:A,0)),IF(K4="Critical",6,IF(K4="Significant",5,IF(K4="Moderate",3,2))))</f>
        <v>#N/A</v>
      </c>
    </row>
    <row r="5" spans="1:27" ht="75.75" customHeight="1" x14ac:dyDescent="0.35">
      <c r="A5" s="185" t="s">
        <v>152</v>
      </c>
      <c r="B5" s="59" t="s">
        <v>153</v>
      </c>
      <c r="C5" s="59" t="s">
        <v>154</v>
      </c>
      <c r="D5" s="59" t="s">
        <v>155</v>
      </c>
      <c r="E5" s="59" t="s">
        <v>156</v>
      </c>
      <c r="F5" s="59" t="s">
        <v>157</v>
      </c>
      <c r="G5" s="59" t="s">
        <v>158</v>
      </c>
      <c r="H5" s="71"/>
      <c r="I5" s="383"/>
      <c r="J5" s="68" t="s">
        <v>159</v>
      </c>
      <c r="K5" s="384" t="s">
        <v>160</v>
      </c>
      <c r="L5" s="182" t="s">
        <v>161</v>
      </c>
      <c r="M5" s="182" t="s">
        <v>162</v>
      </c>
      <c r="AA5" s="142">
        <f>IF(OR(I5="Fail",ISBLANK(I5)),INDEX('Issue Code Table'!C:C,MATCH(L:L,'Issue Code Table'!A:A,0)),IF(K5="Critical",6,IF(K5="Significant",5,IF(K5="Moderate",3,2))))</f>
        <v>2</v>
      </c>
    </row>
    <row r="6" spans="1:27" ht="75.75" customHeight="1" x14ac:dyDescent="0.35">
      <c r="A6" s="185" t="s">
        <v>163</v>
      </c>
      <c r="B6" s="183" t="s">
        <v>164</v>
      </c>
      <c r="C6" s="183" t="s">
        <v>165</v>
      </c>
      <c r="D6" s="223" t="s">
        <v>145</v>
      </c>
      <c r="E6" s="183" t="s">
        <v>166</v>
      </c>
      <c r="F6" s="183" t="s">
        <v>167</v>
      </c>
      <c r="G6" s="183" t="s">
        <v>168</v>
      </c>
      <c r="H6" s="71"/>
      <c r="I6" s="383"/>
      <c r="J6" s="68" t="s">
        <v>169</v>
      </c>
      <c r="K6" s="158" t="s">
        <v>149</v>
      </c>
      <c r="L6" s="276" t="s">
        <v>170</v>
      </c>
      <c r="M6" s="193" t="s">
        <v>171</v>
      </c>
      <c r="AA6" s="142" t="e">
        <f>IF(OR(I6="Fail",ISBLANK(I6)),INDEX('Issue Code Table'!C:C,MATCH(L:L,'Issue Code Table'!A:A,0)),IF(K6="Critical",6,IF(K6="Significant",5,IF(K6="Moderate",3,2))))</f>
        <v>#N/A</v>
      </c>
    </row>
    <row r="7" spans="1:27" ht="75.75" customHeight="1" x14ac:dyDescent="0.35">
      <c r="A7" s="185" t="s">
        <v>172</v>
      </c>
      <c r="B7" s="183" t="s">
        <v>173</v>
      </c>
      <c r="C7" s="183" t="s">
        <v>174</v>
      </c>
      <c r="D7" s="223" t="s">
        <v>145</v>
      </c>
      <c r="E7" s="183" t="s">
        <v>175</v>
      </c>
      <c r="F7" s="183" t="s">
        <v>176</v>
      </c>
      <c r="G7" s="183" t="s">
        <v>177</v>
      </c>
      <c r="H7" s="71"/>
      <c r="I7" s="383"/>
      <c r="J7" s="68"/>
      <c r="K7" s="158" t="s">
        <v>149</v>
      </c>
      <c r="L7" s="193" t="s">
        <v>178</v>
      </c>
      <c r="M7" s="193" t="s">
        <v>179</v>
      </c>
      <c r="AA7" s="142">
        <f>IF(OR(I7="Fail",ISBLANK(I7)),INDEX('Issue Code Table'!C:C,MATCH(L:L,'Issue Code Table'!A:A,0)),IF(K7="Critical",6,IF(K7="Significant",5,IF(K7="Moderate",3,2))))</f>
        <v>6</v>
      </c>
    </row>
    <row r="8" spans="1:27" ht="199.5" customHeight="1" x14ac:dyDescent="0.35">
      <c r="A8" s="185" t="s">
        <v>180</v>
      </c>
      <c r="B8" s="60" t="s">
        <v>181</v>
      </c>
      <c r="C8" s="59" t="s">
        <v>182</v>
      </c>
      <c r="D8" s="59" t="s">
        <v>155</v>
      </c>
      <c r="E8" s="59" t="s">
        <v>183</v>
      </c>
      <c r="F8" s="59" t="s">
        <v>184</v>
      </c>
      <c r="G8" s="59" t="s">
        <v>185</v>
      </c>
      <c r="H8" s="71"/>
      <c r="I8" s="383"/>
      <c r="J8" s="68" t="s">
        <v>159</v>
      </c>
      <c r="K8" s="384" t="s">
        <v>160</v>
      </c>
      <c r="L8" s="181" t="s">
        <v>186</v>
      </c>
      <c r="M8" s="181" t="s">
        <v>187</v>
      </c>
      <c r="AA8" s="142">
        <f>IF(OR(I8="Fail",ISBLANK(I8)),INDEX('Issue Code Table'!C:C,MATCH(L:L,'Issue Code Table'!A:A,0)),IF(K8="Critical",6,IF(K8="Significant",5,IF(K8="Moderate",3,2))))</f>
        <v>5</v>
      </c>
    </row>
    <row r="9" spans="1:27" ht="186" customHeight="1" x14ac:dyDescent="0.35">
      <c r="A9" s="185" t="s">
        <v>188</v>
      </c>
      <c r="B9" s="60" t="s">
        <v>189</v>
      </c>
      <c r="C9" s="59" t="s">
        <v>190</v>
      </c>
      <c r="D9" s="59" t="s">
        <v>191</v>
      </c>
      <c r="E9" s="59" t="s">
        <v>192</v>
      </c>
      <c r="F9" s="59" t="s">
        <v>193</v>
      </c>
      <c r="G9" s="59" t="s">
        <v>194</v>
      </c>
      <c r="H9" s="71"/>
      <c r="I9" s="383"/>
      <c r="J9" s="68" t="s">
        <v>159</v>
      </c>
      <c r="K9" s="384" t="s">
        <v>160</v>
      </c>
      <c r="L9" s="182" t="s">
        <v>195</v>
      </c>
      <c r="M9" s="181" t="s">
        <v>196</v>
      </c>
      <c r="AA9" s="142">
        <f>IF(OR(I9="Fail",ISBLANK(I9)),INDEX('Issue Code Table'!C:C,MATCH(L:L,'Issue Code Table'!A:A,0)),IF(K9="Critical",6,IF(K9="Significant",5,IF(K9="Moderate",3,2))))</f>
        <v>4</v>
      </c>
    </row>
    <row r="10" spans="1:27" ht="74.25" customHeight="1" x14ac:dyDescent="0.35">
      <c r="A10" s="185" t="s">
        <v>197</v>
      </c>
      <c r="B10" s="60" t="s">
        <v>198</v>
      </c>
      <c r="C10" s="59" t="s">
        <v>199</v>
      </c>
      <c r="D10" s="59" t="s">
        <v>155</v>
      </c>
      <c r="E10" s="59" t="s">
        <v>200</v>
      </c>
      <c r="F10" s="61" t="s">
        <v>201</v>
      </c>
      <c r="G10" s="59" t="s">
        <v>202</v>
      </c>
      <c r="H10" s="71"/>
      <c r="I10" s="383"/>
      <c r="J10" s="68" t="s">
        <v>159</v>
      </c>
      <c r="K10" s="384" t="s">
        <v>160</v>
      </c>
      <c r="L10" s="181" t="s">
        <v>203</v>
      </c>
      <c r="M10" s="181" t="s">
        <v>204</v>
      </c>
      <c r="AA10" s="142">
        <f>IF(OR(I10="Fail",ISBLANK(I10)),INDEX('Issue Code Table'!C:C,MATCH(L:L,'Issue Code Table'!A:A,0)),IF(K10="Critical",6,IF(K10="Significant",5,IF(K10="Moderate",3,2))))</f>
        <v>4</v>
      </c>
    </row>
    <row r="11" spans="1:27" ht="137.5" x14ac:dyDescent="0.35">
      <c r="A11" s="185" t="s">
        <v>205</v>
      </c>
      <c r="B11" s="60" t="s">
        <v>206</v>
      </c>
      <c r="C11" s="59" t="s">
        <v>207</v>
      </c>
      <c r="D11" s="59" t="s">
        <v>155</v>
      </c>
      <c r="E11" s="59" t="s">
        <v>208</v>
      </c>
      <c r="F11" s="59" t="s">
        <v>209</v>
      </c>
      <c r="G11" s="59" t="s">
        <v>210</v>
      </c>
      <c r="H11" s="71"/>
      <c r="I11" s="383"/>
      <c r="J11" s="68" t="s">
        <v>159</v>
      </c>
      <c r="K11" s="384" t="s">
        <v>149</v>
      </c>
      <c r="L11" s="182" t="s">
        <v>211</v>
      </c>
      <c r="M11" s="181" t="s">
        <v>212</v>
      </c>
      <c r="AA11" s="142">
        <f>IF(OR(I11="Fail",ISBLANK(I11)),INDEX('Issue Code Table'!C:C,MATCH(L:L,'Issue Code Table'!A:A,0)),IF(K11="Critical",6,IF(K11="Significant",5,IF(K11="Moderate",3,2))))</f>
        <v>5</v>
      </c>
    </row>
    <row r="12" spans="1:27" ht="144.75" customHeight="1" x14ac:dyDescent="0.35">
      <c r="A12" s="185" t="s">
        <v>213</v>
      </c>
      <c r="B12" s="59" t="s">
        <v>214</v>
      </c>
      <c r="C12" s="59" t="s">
        <v>215</v>
      </c>
      <c r="D12" s="59" t="s">
        <v>155</v>
      </c>
      <c r="E12" s="62" t="s">
        <v>216</v>
      </c>
      <c r="F12" s="62" t="s">
        <v>217</v>
      </c>
      <c r="G12" s="62" t="s">
        <v>218</v>
      </c>
      <c r="H12" s="71"/>
      <c r="I12" s="383"/>
      <c r="J12" s="68" t="s">
        <v>159</v>
      </c>
      <c r="K12" s="385" t="s">
        <v>160</v>
      </c>
      <c r="L12" s="386" t="s">
        <v>219</v>
      </c>
      <c r="M12" s="181" t="s">
        <v>220</v>
      </c>
      <c r="N12" s="151"/>
      <c r="O12" s="152"/>
      <c r="P12" s="152"/>
      <c r="Q12" s="152"/>
      <c r="R12" s="152"/>
      <c r="S12" s="152"/>
      <c r="AA12" s="142">
        <f>IF(OR(I12="Fail",ISBLANK(I12)),INDEX('Issue Code Table'!C:C,MATCH(L:L,'Issue Code Table'!A:A,0)),IF(K12="Critical",6,IF(K12="Significant",5,IF(K12="Moderate",3,2))))</f>
        <v>2</v>
      </c>
    </row>
    <row r="13" spans="1:27" ht="14.5" x14ac:dyDescent="0.35">
      <c r="A13" s="115"/>
      <c r="B13" s="387" t="s">
        <v>221</v>
      </c>
      <c r="C13" s="115"/>
      <c r="D13" s="115"/>
      <c r="E13" s="115"/>
      <c r="F13" s="115"/>
      <c r="G13" s="115"/>
      <c r="H13" s="115"/>
      <c r="I13" s="115"/>
      <c r="J13" s="115"/>
      <c r="K13" s="115"/>
      <c r="L13" s="115"/>
      <c r="M13" s="115"/>
      <c r="O13" s="113"/>
      <c r="P13" s="113"/>
      <c r="Q13" s="113"/>
      <c r="R13" s="113"/>
      <c r="S13" s="113"/>
      <c r="AA13" s="115"/>
    </row>
    <row r="14" spans="1:27" ht="14.5" hidden="1" x14ac:dyDescent="0.35">
      <c r="G14" s="67" t="s">
        <v>59</v>
      </c>
      <c r="K14" s="116"/>
      <c r="L14" s="116"/>
      <c r="M14" s="116"/>
      <c r="N14" s="117"/>
      <c r="O14" s="117"/>
      <c r="P14" s="117"/>
      <c r="Q14" s="117"/>
      <c r="R14" s="117"/>
      <c r="S14" s="117"/>
      <c r="AA14" s="117"/>
    </row>
    <row r="15" spans="1:27" ht="14.5" hidden="1" x14ac:dyDescent="0.35">
      <c r="G15" s="67" t="s">
        <v>60</v>
      </c>
      <c r="K15"/>
      <c r="L15"/>
      <c r="M15"/>
      <c r="N15"/>
      <c r="AA15"/>
    </row>
    <row r="16" spans="1:27" ht="14.5" hidden="1" x14ac:dyDescent="0.35">
      <c r="G16" s="67" t="s">
        <v>48</v>
      </c>
      <c r="K16"/>
      <c r="L16"/>
      <c r="M16"/>
      <c r="N16"/>
      <c r="AA16"/>
    </row>
    <row r="17" spans="7:27" ht="14.5" hidden="1" x14ac:dyDescent="0.35">
      <c r="G17" s="67" t="s">
        <v>222</v>
      </c>
      <c r="K17"/>
      <c r="L17"/>
      <c r="M17"/>
      <c r="N17"/>
      <c r="AA17"/>
    </row>
    <row r="18" spans="7:27" ht="14.5" hidden="1" x14ac:dyDescent="0.35">
      <c r="K18"/>
      <c r="L18"/>
      <c r="M18"/>
      <c r="N18"/>
      <c r="AA18"/>
    </row>
    <row r="19" spans="7:27" ht="14.5" hidden="1" x14ac:dyDescent="0.35">
      <c r="G19" s="67" t="s">
        <v>223</v>
      </c>
      <c r="K19"/>
      <c r="L19"/>
      <c r="M19"/>
      <c r="N19"/>
      <c r="AA19"/>
    </row>
    <row r="20" spans="7:27" ht="14.5" hidden="1" x14ac:dyDescent="0.35">
      <c r="G20" s="67" t="s">
        <v>139</v>
      </c>
      <c r="K20"/>
      <c r="L20"/>
      <c r="M20"/>
      <c r="N20"/>
      <c r="AA20"/>
    </row>
    <row r="21" spans="7:27" ht="14.5" hidden="1" x14ac:dyDescent="0.35">
      <c r="G21" s="67" t="s">
        <v>149</v>
      </c>
      <c r="K21"/>
      <c r="L21"/>
      <c r="M21"/>
      <c r="N21"/>
      <c r="AA21"/>
    </row>
    <row r="22" spans="7:27" ht="14.5" hidden="1" x14ac:dyDescent="0.35">
      <c r="G22" s="67" t="s">
        <v>160</v>
      </c>
      <c r="K22"/>
      <c r="L22"/>
      <c r="M22"/>
      <c r="N22"/>
      <c r="AA22"/>
    </row>
    <row r="23" spans="7:27" ht="14.5" hidden="1" x14ac:dyDescent="0.35">
      <c r="G23" s="67" t="s">
        <v>224</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row r="29" spans="7:27" ht="12.75" hidden="1" customHeight="1" x14ac:dyDescent="0.35"/>
    <row r="30" spans="7:27" ht="12.75" hidden="1" customHeight="1" x14ac:dyDescent="0.35"/>
    <row r="31" spans="7:27" ht="12.75" hidden="1" customHeight="1" x14ac:dyDescent="0.35"/>
    <row r="32" spans="7:27" ht="12.75" hidden="1" customHeight="1" x14ac:dyDescent="0.35"/>
    <row r="33" ht="12.75" hidden="1" customHeight="1" x14ac:dyDescent="0.35"/>
    <row r="34" ht="12.75" hidden="1" customHeight="1" x14ac:dyDescent="0.35"/>
    <row r="35" ht="12.75" hidden="1" customHeight="1" x14ac:dyDescent="0.35"/>
    <row r="36" ht="12.75" hidden="1" customHeight="1" x14ac:dyDescent="0.35"/>
    <row r="37" ht="12.75" hidden="1" customHeight="1" x14ac:dyDescent="0.35"/>
    <row r="38" ht="12.75" hidden="1" customHeight="1" x14ac:dyDescent="0.35"/>
    <row r="39" ht="12.75" hidden="1" customHeight="1" x14ac:dyDescent="0.35"/>
    <row r="40" ht="12.75" hidden="1" customHeight="1" x14ac:dyDescent="0.35"/>
    <row r="41" ht="12.75" hidden="1" customHeight="1" x14ac:dyDescent="0.35"/>
    <row r="42" ht="12.75" hidden="1" customHeight="1" x14ac:dyDescent="0.35"/>
    <row r="43" ht="12.75" hidden="1" customHeight="1" x14ac:dyDescent="0.35"/>
    <row r="44" ht="12.75" hidden="1" customHeight="1" x14ac:dyDescent="0.35"/>
    <row r="45" ht="12.75" hidden="1" customHeight="1" x14ac:dyDescent="0.35"/>
    <row r="46" ht="12.75" hidden="1" customHeight="1" x14ac:dyDescent="0.35"/>
    <row r="47" ht="12.75" hidden="1" customHeight="1" x14ac:dyDescent="0.35"/>
    <row r="48" ht="12.75" hidden="1" customHeight="1" x14ac:dyDescent="0.35"/>
    <row r="49" ht="12.75" hidden="1" customHeight="1" x14ac:dyDescent="0.35"/>
    <row r="50" ht="12.75" hidden="1" customHeight="1" x14ac:dyDescent="0.35"/>
    <row r="51" ht="12.75" hidden="1" customHeight="1" x14ac:dyDescent="0.35"/>
    <row r="52" ht="12.75" hidden="1" customHeight="1" x14ac:dyDescent="0.35"/>
    <row r="53" ht="12.75" hidden="1" customHeight="1" x14ac:dyDescent="0.35"/>
    <row r="54" ht="12.75" hidden="1" customHeight="1" x14ac:dyDescent="0.35"/>
    <row r="55" ht="12.75" hidden="1" customHeight="1" x14ac:dyDescent="0.35"/>
    <row r="56" ht="12.75" hidden="1" customHeight="1" x14ac:dyDescent="0.35"/>
    <row r="57" ht="12.75" hidden="1" customHeight="1" x14ac:dyDescent="0.35"/>
    <row r="58" ht="12.75" hidden="1" customHeight="1" x14ac:dyDescent="0.35"/>
    <row r="59" ht="12.75" hidden="1" customHeight="1" x14ac:dyDescent="0.35"/>
    <row r="60" ht="12.75" hidden="1" customHeight="1" x14ac:dyDescent="0.35"/>
  </sheetData>
  <protectedRanges>
    <protectedRange password="E1A2" sqref="AA2 L2 AA15:AA26 L15:L26 N15:N26 L5 N2:N3 N5 L8:L12 N8:N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N6:N7" name="Range1_3"/>
    <protectedRange password="E1A2" sqref="M6" name="Range1_1_2_1"/>
  </protectedRanges>
  <phoneticPr fontId="24" type="noConversion"/>
  <conditionalFormatting sqref="L3:L12">
    <cfRule type="expression" dxfId="245" priority="22" stopIfTrue="1">
      <formula>ISERROR(AA3)</formula>
    </cfRule>
  </conditionalFormatting>
  <conditionalFormatting sqref="I3:I12">
    <cfRule type="cellIs" dxfId="244" priority="8" stopIfTrue="1" operator="equal">
      <formula>"Fail"</formula>
    </cfRule>
    <cfRule type="cellIs" dxfId="243" priority="9" stopIfTrue="1" operator="equal">
      <formula>"Pass"</formula>
    </cfRule>
    <cfRule type="cellIs" dxfId="242" priority="10" stopIfTrue="1"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A201"/>
  <sheetViews>
    <sheetView zoomScale="90" zoomScaleNormal="90" workbookViewId="0">
      <pane ySplit="2" topLeftCell="A183" activePane="bottomLeft" state="frozen"/>
      <selection activeCell="E1" sqref="E1"/>
      <selection pane="bottomLeft" activeCell="J3" sqref="J3:J184"/>
    </sheetView>
  </sheetViews>
  <sheetFormatPr defaultColWidth="9.26953125" defaultRowHeight="57" customHeight="1" x14ac:dyDescent="0.35"/>
  <cols>
    <col min="1" max="1" width="9.26953125" style="58" customWidth="1"/>
    <col min="2" max="2" width="10" style="58" customWidth="1"/>
    <col min="3" max="3" width="14" style="66" customWidth="1"/>
    <col min="4" max="4" width="12.26953125" style="58" customWidth="1"/>
    <col min="5" max="5" width="18.1796875" style="58" customWidth="1"/>
    <col min="6" max="6" width="36.26953125" style="58" customWidth="1"/>
    <col min="7" max="7" width="47.453125" style="58" customWidth="1"/>
    <col min="8" max="8" width="38.26953125" style="58" customWidth="1"/>
    <col min="9" max="10" width="23" style="58" customWidth="1"/>
    <col min="11" max="11" width="29.26953125" style="58" hidden="1" customWidth="1"/>
    <col min="12" max="12" width="23" style="58" customWidth="1"/>
    <col min="13" max="14" width="12.7265625" style="113" customWidth="1"/>
    <col min="15" max="15" width="40" style="189" customWidth="1"/>
    <col min="16" max="16" width="4.26953125" style="58" customWidth="1"/>
    <col min="17" max="17" width="14.7265625" style="58" customWidth="1"/>
    <col min="18" max="18" width="23" style="58" customWidth="1"/>
    <col min="19" max="19" width="31.26953125" style="58" customWidth="1"/>
    <col min="20" max="20" width="28.54296875" style="58" customWidth="1"/>
    <col min="21" max="21" width="46.54296875" style="58" hidden="1" customWidth="1"/>
    <col min="22" max="22" width="43" style="58" hidden="1" customWidth="1"/>
    <col min="23" max="24" width="8.7265625" customWidth="1"/>
    <col min="26" max="26" width="8.7265625" customWidth="1"/>
    <col min="27" max="27" width="11" style="1" hidden="1" customWidth="1"/>
    <col min="28" max="16384" width="9.26953125" style="58"/>
  </cols>
  <sheetData>
    <row r="1" spans="1:27" s="1" customFormat="1" ht="14.5" x14ac:dyDescent="0.35">
      <c r="A1" s="35" t="s">
        <v>58</v>
      </c>
      <c r="B1" s="36"/>
      <c r="C1" s="36"/>
      <c r="D1" s="36"/>
      <c r="E1" s="36"/>
      <c r="F1" s="36"/>
      <c r="G1" s="36"/>
      <c r="H1" s="36"/>
      <c r="I1" s="36"/>
      <c r="J1" s="36"/>
      <c r="K1" s="380"/>
      <c r="L1" s="153"/>
      <c r="M1" s="153"/>
      <c r="N1" s="153"/>
      <c r="O1" s="187"/>
      <c r="P1" s="153"/>
      <c r="Q1" s="153"/>
      <c r="R1" s="153"/>
      <c r="S1" s="153"/>
      <c r="T1" s="153"/>
      <c r="U1" s="153"/>
      <c r="V1" s="153"/>
      <c r="W1" s="143"/>
      <c r="X1" s="32"/>
      <c r="AA1" s="36"/>
    </row>
    <row r="2" spans="1:27" ht="42.75" customHeight="1" x14ac:dyDescent="0.35">
      <c r="A2" s="57" t="s">
        <v>117</v>
      </c>
      <c r="B2" s="57" t="s">
        <v>118</v>
      </c>
      <c r="C2" s="65" t="s">
        <v>119</v>
      </c>
      <c r="D2" s="57" t="s">
        <v>120</v>
      </c>
      <c r="E2" s="57" t="s">
        <v>225</v>
      </c>
      <c r="F2" s="57" t="s">
        <v>121</v>
      </c>
      <c r="G2" s="57" t="s">
        <v>122</v>
      </c>
      <c r="H2" s="381" t="s">
        <v>123</v>
      </c>
      <c r="I2" s="381" t="s">
        <v>124</v>
      </c>
      <c r="J2" s="381" t="s">
        <v>125</v>
      </c>
      <c r="K2" s="64" t="s">
        <v>226</v>
      </c>
      <c r="L2" s="381" t="s">
        <v>126</v>
      </c>
      <c r="M2" s="112" t="s">
        <v>127</v>
      </c>
      <c r="N2" s="112" t="s">
        <v>128</v>
      </c>
      <c r="O2" s="112" t="s">
        <v>129</v>
      </c>
      <c r="P2" s="270"/>
      <c r="Q2" s="226" t="s">
        <v>227</v>
      </c>
      <c r="R2" s="226" t="s">
        <v>228</v>
      </c>
      <c r="S2" s="226" t="s">
        <v>229</v>
      </c>
      <c r="T2" s="226" t="s">
        <v>230</v>
      </c>
      <c r="U2" s="215" t="s">
        <v>231</v>
      </c>
      <c r="V2" s="388" t="s">
        <v>232</v>
      </c>
      <c r="W2" s="143"/>
      <c r="AA2" s="112" t="s">
        <v>130</v>
      </c>
    </row>
    <row r="3" spans="1:27" ht="184.5" customHeight="1" x14ac:dyDescent="0.35">
      <c r="A3" s="73" t="s">
        <v>233</v>
      </c>
      <c r="B3" s="220" t="s">
        <v>143</v>
      </c>
      <c r="C3" s="222" t="s">
        <v>144</v>
      </c>
      <c r="D3" s="234" t="s">
        <v>234</v>
      </c>
      <c r="E3" s="73" t="s">
        <v>235</v>
      </c>
      <c r="F3" s="73" t="s">
        <v>236</v>
      </c>
      <c r="G3" s="73" t="s">
        <v>237</v>
      </c>
      <c r="H3" s="73" t="s">
        <v>238</v>
      </c>
      <c r="I3" s="236"/>
      <c r="J3" s="389"/>
      <c r="K3" s="237" t="s">
        <v>239</v>
      </c>
      <c r="L3" s="238"/>
      <c r="M3" s="239" t="s">
        <v>149</v>
      </c>
      <c r="N3" s="238" t="s">
        <v>150</v>
      </c>
      <c r="O3" s="238" t="s">
        <v>240</v>
      </c>
      <c r="P3" s="240"/>
      <c r="Q3" s="236" t="s">
        <v>241</v>
      </c>
      <c r="R3" s="236" t="s">
        <v>242</v>
      </c>
      <c r="S3" s="234" t="s">
        <v>243</v>
      </c>
      <c r="T3" s="234" t="s">
        <v>244</v>
      </c>
      <c r="U3" s="259" t="s">
        <v>245</v>
      </c>
      <c r="V3" s="259" t="s">
        <v>246</v>
      </c>
      <c r="W3" s="143"/>
      <c r="AA3" s="142" t="e">
        <f>IF(OR(J3="Fail",ISBLANK(J3)),INDEX('Issue Code Table'!C:C,MATCH(N:N,'Issue Code Table'!A:A,0)),IF(M3="Critical",6,IF(M3="Significant",5,IF(M3="Moderate",3,2))))</f>
        <v>#N/A</v>
      </c>
    </row>
    <row r="4" spans="1:27" ht="312.5" x14ac:dyDescent="0.35">
      <c r="A4" s="73" t="s">
        <v>247</v>
      </c>
      <c r="B4" s="220" t="s">
        <v>248</v>
      </c>
      <c r="C4" s="222" t="s">
        <v>249</v>
      </c>
      <c r="D4" s="234" t="s">
        <v>234</v>
      </c>
      <c r="E4" s="73" t="s">
        <v>250</v>
      </c>
      <c r="F4" s="73" t="s">
        <v>251</v>
      </c>
      <c r="G4" s="73" t="s">
        <v>252</v>
      </c>
      <c r="H4" s="73" t="s">
        <v>253</v>
      </c>
      <c r="I4" s="236"/>
      <c r="J4" s="389"/>
      <c r="K4" s="237" t="s">
        <v>254</v>
      </c>
      <c r="L4" s="238"/>
      <c r="M4" s="239" t="s">
        <v>149</v>
      </c>
      <c r="N4" s="241" t="s">
        <v>211</v>
      </c>
      <c r="O4" s="238" t="s">
        <v>212</v>
      </c>
      <c r="P4" s="240"/>
      <c r="Q4" s="236" t="s">
        <v>255</v>
      </c>
      <c r="R4" s="236" t="s">
        <v>256</v>
      </c>
      <c r="S4" s="234" t="s">
        <v>257</v>
      </c>
      <c r="T4" s="234" t="s">
        <v>258</v>
      </c>
      <c r="U4" s="259" t="s">
        <v>259</v>
      </c>
      <c r="V4" s="259" t="s">
        <v>260</v>
      </c>
      <c r="W4" s="143"/>
      <c r="AA4" s="142">
        <f>IF(OR(J4="Fail",ISBLANK(J4)),INDEX('Issue Code Table'!C:C,MATCH(N:N,'Issue Code Table'!A:A,0)),IF(M4="Critical",6,IF(M4="Significant",5,IF(M4="Moderate",3,2))))</f>
        <v>5</v>
      </c>
    </row>
    <row r="5" spans="1:27" ht="187.5" x14ac:dyDescent="0.35">
      <c r="A5" s="73" t="s">
        <v>261</v>
      </c>
      <c r="B5" s="73" t="s">
        <v>262</v>
      </c>
      <c r="C5" s="221" t="s">
        <v>263</v>
      </c>
      <c r="D5" s="234" t="s">
        <v>234</v>
      </c>
      <c r="E5" s="73" t="s">
        <v>264</v>
      </c>
      <c r="F5" s="73" t="s">
        <v>265</v>
      </c>
      <c r="G5" s="73" t="s">
        <v>266</v>
      </c>
      <c r="H5" s="73" t="s">
        <v>267</v>
      </c>
      <c r="I5" s="236"/>
      <c r="J5" s="389"/>
      <c r="K5" s="237" t="s">
        <v>268</v>
      </c>
      <c r="L5" s="236"/>
      <c r="M5" s="239" t="s">
        <v>149</v>
      </c>
      <c r="N5" s="241" t="s">
        <v>211</v>
      </c>
      <c r="O5" s="238" t="s">
        <v>212</v>
      </c>
      <c r="P5" s="240"/>
      <c r="Q5" s="236" t="s">
        <v>255</v>
      </c>
      <c r="R5" s="236" t="s">
        <v>269</v>
      </c>
      <c r="S5" s="234" t="s">
        <v>270</v>
      </c>
      <c r="T5" s="234" t="s">
        <v>271</v>
      </c>
      <c r="U5" s="259" t="s">
        <v>272</v>
      </c>
      <c r="V5" s="259" t="s">
        <v>273</v>
      </c>
      <c r="W5" s="143"/>
      <c r="AA5" s="142">
        <f>IF(OR(J5="Fail",ISBLANK(J5)),INDEX('Issue Code Table'!C:C,MATCH(N:N,'Issue Code Table'!A:A,0)),IF(M5="Critical",6,IF(M5="Significant",5,IF(M5="Moderate",3,2))))</f>
        <v>5</v>
      </c>
    </row>
    <row r="6" spans="1:27" ht="150" x14ac:dyDescent="0.35">
      <c r="A6" s="73" t="s">
        <v>274</v>
      </c>
      <c r="B6" s="73" t="s">
        <v>262</v>
      </c>
      <c r="C6" s="221" t="s">
        <v>263</v>
      </c>
      <c r="D6" s="234" t="s">
        <v>234</v>
      </c>
      <c r="E6" s="73" t="s">
        <v>275</v>
      </c>
      <c r="F6" s="73" t="s">
        <v>276</v>
      </c>
      <c r="G6" s="73" t="s">
        <v>277</v>
      </c>
      <c r="H6" s="73" t="s">
        <v>278</v>
      </c>
      <c r="I6" s="236"/>
      <c r="J6" s="389"/>
      <c r="K6" s="237" t="s">
        <v>279</v>
      </c>
      <c r="L6" s="236"/>
      <c r="M6" s="239" t="s">
        <v>149</v>
      </c>
      <c r="N6" s="241" t="s">
        <v>211</v>
      </c>
      <c r="O6" s="238" t="s">
        <v>212</v>
      </c>
      <c r="P6" s="240"/>
      <c r="Q6" s="236" t="s">
        <v>255</v>
      </c>
      <c r="R6" s="236" t="s">
        <v>280</v>
      </c>
      <c r="S6" s="234" t="s">
        <v>281</v>
      </c>
      <c r="T6" s="234" t="s">
        <v>282</v>
      </c>
      <c r="U6" s="259" t="s">
        <v>283</v>
      </c>
      <c r="V6" s="259" t="s">
        <v>284</v>
      </c>
      <c r="W6" s="143"/>
      <c r="AA6" s="142">
        <f>IF(OR(J6="Fail",ISBLANK(J6)),INDEX('Issue Code Table'!C:C,MATCH(N:N,'Issue Code Table'!A:A,0)),IF(M6="Critical",6,IF(M6="Significant",5,IF(M6="Moderate",3,2))))</f>
        <v>5</v>
      </c>
    </row>
    <row r="7" spans="1:27" ht="150" x14ac:dyDescent="0.35">
      <c r="A7" s="73" t="s">
        <v>285</v>
      </c>
      <c r="B7" s="73" t="s">
        <v>262</v>
      </c>
      <c r="C7" s="221" t="s">
        <v>263</v>
      </c>
      <c r="D7" s="234" t="s">
        <v>234</v>
      </c>
      <c r="E7" s="73" t="s">
        <v>286</v>
      </c>
      <c r="F7" s="73" t="s">
        <v>287</v>
      </c>
      <c r="G7" s="73" t="s">
        <v>288</v>
      </c>
      <c r="H7" s="73" t="s">
        <v>289</v>
      </c>
      <c r="I7" s="236"/>
      <c r="J7" s="389"/>
      <c r="K7" s="237" t="s">
        <v>290</v>
      </c>
      <c r="L7" s="236"/>
      <c r="M7" s="239" t="s">
        <v>149</v>
      </c>
      <c r="N7" s="241" t="s">
        <v>211</v>
      </c>
      <c r="O7" s="238" t="s">
        <v>212</v>
      </c>
      <c r="P7" s="240"/>
      <c r="Q7" s="236" t="s">
        <v>255</v>
      </c>
      <c r="R7" s="236" t="s">
        <v>291</v>
      </c>
      <c r="S7" s="234" t="s">
        <v>292</v>
      </c>
      <c r="T7" s="234" t="s">
        <v>293</v>
      </c>
      <c r="U7" s="259" t="s">
        <v>294</v>
      </c>
      <c r="V7" s="259" t="s">
        <v>295</v>
      </c>
      <c r="W7" s="143"/>
      <c r="AA7" s="142">
        <f>IF(OR(J7="Fail",ISBLANK(J7)),INDEX('Issue Code Table'!C:C,MATCH(N:N,'Issue Code Table'!A:A,0)),IF(M7="Critical",6,IF(M7="Significant",5,IF(M7="Moderate",3,2))))</f>
        <v>5</v>
      </c>
    </row>
    <row r="8" spans="1:27" ht="112.5" x14ac:dyDescent="0.35">
      <c r="A8" s="73" t="s">
        <v>296</v>
      </c>
      <c r="B8" s="73" t="s">
        <v>262</v>
      </c>
      <c r="C8" s="221" t="s">
        <v>263</v>
      </c>
      <c r="D8" s="234" t="s">
        <v>234</v>
      </c>
      <c r="E8" s="73" t="s">
        <v>297</v>
      </c>
      <c r="F8" s="73" t="s">
        <v>265</v>
      </c>
      <c r="G8" s="73" t="s">
        <v>298</v>
      </c>
      <c r="H8" s="73" t="s">
        <v>267</v>
      </c>
      <c r="I8" s="236"/>
      <c r="J8" s="389"/>
      <c r="K8" s="237" t="s">
        <v>299</v>
      </c>
      <c r="L8" s="236"/>
      <c r="M8" s="239" t="s">
        <v>149</v>
      </c>
      <c r="N8" s="241" t="s">
        <v>211</v>
      </c>
      <c r="O8" s="238" t="s">
        <v>212</v>
      </c>
      <c r="P8" s="240"/>
      <c r="Q8" s="236" t="s">
        <v>255</v>
      </c>
      <c r="R8" s="236" t="s">
        <v>300</v>
      </c>
      <c r="S8" s="234" t="s">
        <v>301</v>
      </c>
      <c r="T8" s="234" t="s">
        <v>302</v>
      </c>
      <c r="U8" s="259" t="s">
        <v>303</v>
      </c>
      <c r="V8" s="259" t="s">
        <v>273</v>
      </c>
      <c r="W8" s="143"/>
      <c r="AA8" s="142">
        <f>IF(OR(J8="Fail",ISBLANK(J8)),INDEX('Issue Code Table'!C:C,MATCH(N:N,'Issue Code Table'!A:A,0)),IF(M8="Critical",6,IF(M8="Significant",5,IF(M8="Moderate",3,2))))</f>
        <v>5</v>
      </c>
    </row>
    <row r="9" spans="1:27" ht="112.5" x14ac:dyDescent="0.35">
      <c r="A9" s="73" t="s">
        <v>304</v>
      </c>
      <c r="B9" s="73" t="s">
        <v>262</v>
      </c>
      <c r="C9" s="221" t="s">
        <v>263</v>
      </c>
      <c r="D9" s="234" t="s">
        <v>234</v>
      </c>
      <c r="E9" s="73" t="s">
        <v>305</v>
      </c>
      <c r="F9" s="73" t="s">
        <v>276</v>
      </c>
      <c r="G9" s="73" t="s">
        <v>306</v>
      </c>
      <c r="H9" s="73" t="s">
        <v>278</v>
      </c>
      <c r="I9" s="236"/>
      <c r="J9" s="389"/>
      <c r="K9" s="237" t="s">
        <v>307</v>
      </c>
      <c r="L9" s="236"/>
      <c r="M9" s="239" t="s">
        <v>149</v>
      </c>
      <c r="N9" s="241" t="s">
        <v>211</v>
      </c>
      <c r="O9" s="238" t="s">
        <v>212</v>
      </c>
      <c r="P9" s="240"/>
      <c r="Q9" s="236" t="s">
        <v>255</v>
      </c>
      <c r="R9" s="236" t="s">
        <v>308</v>
      </c>
      <c r="S9" s="234" t="s">
        <v>309</v>
      </c>
      <c r="T9" s="234" t="s">
        <v>310</v>
      </c>
      <c r="U9" s="259" t="s">
        <v>311</v>
      </c>
      <c r="V9" s="259" t="s">
        <v>284</v>
      </c>
      <c r="W9" s="143"/>
      <c r="AA9" s="142">
        <f>IF(OR(J9="Fail",ISBLANK(J9)),INDEX('Issue Code Table'!C:C,MATCH(N:N,'Issue Code Table'!A:A,0)),IF(M9="Critical",6,IF(M9="Significant",5,IF(M9="Moderate",3,2))))</f>
        <v>5</v>
      </c>
    </row>
    <row r="10" spans="1:27" ht="137.5" x14ac:dyDescent="0.35">
      <c r="A10" s="73" t="s">
        <v>312</v>
      </c>
      <c r="B10" s="73" t="s">
        <v>262</v>
      </c>
      <c r="C10" s="221" t="s">
        <v>263</v>
      </c>
      <c r="D10" s="234" t="s">
        <v>234</v>
      </c>
      <c r="E10" s="73" t="s">
        <v>313</v>
      </c>
      <c r="F10" s="73" t="s">
        <v>287</v>
      </c>
      <c r="G10" s="73" t="s">
        <v>314</v>
      </c>
      <c r="H10" s="73" t="s">
        <v>289</v>
      </c>
      <c r="I10" s="236"/>
      <c r="J10" s="389"/>
      <c r="K10" s="237" t="s">
        <v>315</v>
      </c>
      <c r="L10" s="236"/>
      <c r="M10" s="239" t="s">
        <v>149</v>
      </c>
      <c r="N10" s="241" t="s">
        <v>211</v>
      </c>
      <c r="O10" s="238" t="s">
        <v>212</v>
      </c>
      <c r="P10" s="240"/>
      <c r="Q10" s="236" t="s">
        <v>255</v>
      </c>
      <c r="R10" s="236" t="s">
        <v>316</v>
      </c>
      <c r="S10" s="234" t="s">
        <v>317</v>
      </c>
      <c r="T10" s="234" t="s">
        <v>318</v>
      </c>
      <c r="U10" s="259" t="s">
        <v>319</v>
      </c>
      <c r="V10" s="259" t="s">
        <v>320</v>
      </c>
      <c r="W10" s="143"/>
      <c r="AA10" s="142">
        <f>IF(OR(J10="Fail",ISBLANK(J10)),INDEX('Issue Code Table'!C:C,MATCH(N:N,'Issue Code Table'!A:A,0)),IF(M10="Critical",6,IF(M10="Significant",5,IF(M10="Moderate",3,2))))</f>
        <v>5</v>
      </c>
    </row>
    <row r="11" spans="1:27" ht="100" x14ac:dyDescent="0.35">
      <c r="A11" s="73" t="s">
        <v>321</v>
      </c>
      <c r="B11" s="73" t="s">
        <v>262</v>
      </c>
      <c r="C11" s="221" t="s">
        <v>263</v>
      </c>
      <c r="D11" s="234" t="s">
        <v>234</v>
      </c>
      <c r="E11" s="73" t="s">
        <v>322</v>
      </c>
      <c r="F11" s="73" t="s">
        <v>265</v>
      </c>
      <c r="G11" s="73" t="s">
        <v>323</v>
      </c>
      <c r="H11" s="73" t="s">
        <v>267</v>
      </c>
      <c r="I11" s="236"/>
      <c r="J11" s="389"/>
      <c r="K11" s="237" t="s">
        <v>324</v>
      </c>
      <c r="L11" s="236"/>
      <c r="M11" s="239" t="s">
        <v>149</v>
      </c>
      <c r="N11" s="241" t="s">
        <v>211</v>
      </c>
      <c r="O11" s="238" t="s">
        <v>212</v>
      </c>
      <c r="P11" s="240"/>
      <c r="Q11" s="236" t="s">
        <v>255</v>
      </c>
      <c r="R11" s="236" t="s">
        <v>325</v>
      </c>
      <c r="S11" s="234" t="s">
        <v>326</v>
      </c>
      <c r="T11" s="234" t="s">
        <v>327</v>
      </c>
      <c r="U11" s="259" t="s">
        <v>328</v>
      </c>
      <c r="V11" s="259" t="s">
        <v>329</v>
      </c>
      <c r="W11" s="143"/>
      <c r="AA11" s="142">
        <f>IF(OR(J11="Fail",ISBLANK(J11)),INDEX('Issue Code Table'!C:C,MATCH(N:N,'Issue Code Table'!A:A,0)),IF(M11="Critical",6,IF(M11="Significant",5,IF(M11="Moderate",3,2))))</f>
        <v>5</v>
      </c>
    </row>
    <row r="12" spans="1:27" ht="112.5" x14ac:dyDescent="0.35">
      <c r="A12" s="73" t="s">
        <v>330</v>
      </c>
      <c r="B12" s="73" t="s">
        <v>262</v>
      </c>
      <c r="C12" s="221" t="s">
        <v>263</v>
      </c>
      <c r="D12" s="234" t="s">
        <v>234</v>
      </c>
      <c r="E12" s="73" t="s">
        <v>331</v>
      </c>
      <c r="F12" s="73" t="s">
        <v>265</v>
      </c>
      <c r="G12" s="73" t="s">
        <v>332</v>
      </c>
      <c r="H12" s="73" t="s">
        <v>267</v>
      </c>
      <c r="I12" s="236"/>
      <c r="J12" s="389"/>
      <c r="K12" s="237" t="s">
        <v>333</v>
      </c>
      <c r="L12" s="236"/>
      <c r="M12" s="239" t="s">
        <v>149</v>
      </c>
      <c r="N12" s="241" t="s">
        <v>211</v>
      </c>
      <c r="O12" s="238" t="s">
        <v>212</v>
      </c>
      <c r="P12" s="240"/>
      <c r="Q12" s="236" t="s">
        <v>255</v>
      </c>
      <c r="R12" s="236" t="s">
        <v>334</v>
      </c>
      <c r="S12" s="234" t="s">
        <v>335</v>
      </c>
      <c r="T12" s="234" t="s">
        <v>336</v>
      </c>
      <c r="U12" s="259" t="s">
        <v>337</v>
      </c>
      <c r="V12" s="259" t="s">
        <v>338</v>
      </c>
      <c r="W12" s="143"/>
      <c r="AA12" s="142">
        <f>IF(OR(J12="Fail",ISBLANK(J12)),INDEX('Issue Code Table'!C:C,MATCH(N:N,'Issue Code Table'!A:A,0)),IF(M12="Critical",6,IF(M12="Significant",5,IF(M12="Moderate",3,2))))</f>
        <v>5</v>
      </c>
    </row>
    <row r="13" spans="1:27" ht="125" x14ac:dyDescent="0.35">
      <c r="A13" s="73" t="s">
        <v>339</v>
      </c>
      <c r="B13" s="73" t="s">
        <v>262</v>
      </c>
      <c r="C13" s="221" t="s">
        <v>263</v>
      </c>
      <c r="D13" s="234" t="s">
        <v>234</v>
      </c>
      <c r="E13" s="73" t="s">
        <v>340</v>
      </c>
      <c r="F13" s="73" t="s">
        <v>341</v>
      </c>
      <c r="G13" s="73" t="s">
        <v>342</v>
      </c>
      <c r="H13" s="73" t="s">
        <v>278</v>
      </c>
      <c r="I13" s="236"/>
      <c r="J13" s="389"/>
      <c r="K13" s="237" t="s">
        <v>343</v>
      </c>
      <c r="L13" s="236"/>
      <c r="M13" s="239" t="s">
        <v>149</v>
      </c>
      <c r="N13" s="241" t="s">
        <v>211</v>
      </c>
      <c r="O13" s="238" t="s">
        <v>212</v>
      </c>
      <c r="P13" s="240"/>
      <c r="Q13" s="236" t="s">
        <v>255</v>
      </c>
      <c r="R13" s="236" t="s">
        <v>344</v>
      </c>
      <c r="S13" s="234" t="s">
        <v>345</v>
      </c>
      <c r="T13" s="234" t="s">
        <v>346</v>
      </c>
      <c r="U13" s="259" t="s">
        <v>347</v>
      </c>
      <c r="V13" s="259" t="s">
        <v>348</v>
      </c>
      <c r="W13" s="143"/>
      <c r="AA13" s="142">
        <f>IF(OR(J13="Fail",ISBLANK(J13)),INDEX('Issue Code Table'!C:C,MATCH(N:N,'Issue Code Table'!A:A,0)),IF(M13="Critical",6,IF(M13="Significant",5,IF(M13="Moderate",3,2))))</f>
        <v>5</v>
      </c>
    </row>
    <row r="14" spans="1:27" ht="125" x14ac:dyDescent="0.35">
      <c r="A14" s="73" t="s">
        <v>349</v>
      </c>
      <c r="B14" s="73" t="s">
        <v>262</v>
      </c>
      <c r="C14" s="221" t="s">
        <v>263</v>
      </c>
      <c r="D14" s="234" t="s">
        <v>234</v>
      </c>
      <c r="E14" s="73" t="s">
        <v>350</v>
      </c>
      <c r="F14" s="73" t="s">
        <v>287</v>
      </c>
      <c r="G14" s="73" t="s">
        <v>351</v>
      </c>
      <c r="H14" s="73" t="s">
        <v>289</v>
      </c>
      <c r="I14" s="236"/>
      <c r="J14" s="389"/>
      <c r="K14" s="237" t="s">
        <v>352</v>
      </c>
      <c r="L14" s="236"/>
      <c r="M14" s="239" t="s">
        <v>149</v>
      </c>
      <c r="N14" s="241" t="s">
        <v>211</v>
      </c>
      <c r="O14" s="238" t="s">
        <v>212</v>
      </c>
      <c r="P14" s="240"/>
      <c r="Q14" s="236" t="s">
        <v>255</v>
      </c>
      <c r="R14" s="236" t="s">
        <v>353</v>
      </c>
      <c r="S14" s="234" t="s">
        <v>354</v>
      </c>
      <c r="T14" s="234" t="s">
        <v>355</v>
      </c>
      <c r="U14" s="259" t="s">
        <v>356</v>
      </c>
      <c r="V14" s="259" t="s">
        <v>357</v>
      </c>
      <c r="W14" s="143"/>
      <c r="AA14" s="142">
        <f>IF(OR(J14="Fail",ISBLANK(J14)),INDEX('Issue Code Table'!C:C,MATCH(N:N,'Issue Code Table'!A:A,0)),IF(M14="Critical",6,IF(M14="Significant",5,IF(M14="Moderate",3,2))))</f>
        <v>5</v>
      </c>
    </row>
    <row r="15" spans="1:27" ht="112.5" x14ac:dyDescent="0.35">
      <c r="A15" s="73" t="s">
        <v>358</v>
      </c>
      <c r="B15" s="73" t="s">
        <v>262</v>
      </c>
      <c r="C15" s="221" t="s">
        <v>263</v>
      </c>
      <c r="D15" s="234" t="s">
        <v>234</v>
      </c>
      <c r="E15" s="73" t="s">
        <v>359</v>
      </c>
      <c r="F15" s="73" t="s">
        <v>265</v>
      </c>
      <c r="G15" s="73" t="s">
        <v>360</v>
      </c>
      <c r="H15" s="73" t="s">
        <v>267</v>
      </c>
      <c r="I15" s="236"/>
      <c r="J15" s="389"/>
      <c r="K15" s="237" t="s">
        <v>361</v>
      </c>
      <c r="L15" s="236"/>
      <c r="M15" s="239" t="s">
        <v>149</v>
      </c>
      <c r="N15" s="241" t="s">
        <v>211</v>
      </c>
      <c r="O15" s="238" t="s">
        <v>212</v>
      </c>
      <c r="P15" s="240"/>
      <c r="Q15" s="236" t="s">
        <v>255</v>
      </c>
      <c r="R15" s="236" t="s">
        <v>362</v>
      </c>
      <c r="S15" s="234" t="s">
        <v>363</v>
      </c>
      <c r="T15" s="234" t="s">
        <v>364</v>
      </c>
      <c r="U15" s="259" t="s">
        <v>365</v>
      </c>
      <c r="V15" s="259" t="s">
        <v>366</v>
      </c>
      <c r="W15" s="143"/>
      <c r="AA15" s="142">
        <f>IF(OR(J15="Fail",ISBLANK(J15)),INDEX('Issue Code Table'!C:C,MATCH(N:N,'Issue Code Table'!A:A,0)),IF(M15="Critical",6,IF(M15="Significant",5,IF(M15="Moderate",3,2))))</f>
        <v>5</v>
      </c>
    </row>
    <row r="16" spans="1:27" ht="100" x14ac:dyDescent="0.35">
      <c r="A16" s="73" t="s">
        <v>367</v>
      </c>
      <c r="B16" s="73" t="s">
        <v>262</v>
      </c>
      <c r="C16" s="221" t="s">
        <v>263</v>
      </c>
      <c r="D16" s="234" t="s">
        <v>234</v>
      </c>
      <c r="E16" s="73" t="s">
        <v>368</v>
      </c>
      <c r="F16" s="73" t="s">
        <v>276</v>
      </c>
      <c r="G16" s="73" t="s">
        <v>369</v>
      </c>
      <c r="H16" s="73" t="s">
        <v>278</v>
      </c>
      <c r="I16" s="236"/>
      <c r="J16" s="389"/>
      <c r="K16" s="237" t="s">
        <v>370</v>
      </c>
      <c r="L16" s="236"/>
      <c r="M16" s="239" t="s">
        <v>149</v>
      </c>
      <c r="N16" s="241" t="s">
        <v>211</v>
      </c>
      <c r="O16" s="238" t="s">
        <v>212</v>
      </c>
      <c r="P16" s="240"/>
      <c r="Q16" s="236" t="s">
        <v>255</v>
      </c>
      <c r="R16" s="236" t="s">
        <v>371</v>
      </c>
      <c r="S16" s="234" t="s">
        <v>345</v>
      </c>
      <c r="T16" s="234" t="s">
        <v>372</v>
      </c>
      <c r="U16" s="259" t="s">
        <v>373</v>
      </c>
      <c r="V16" s="259" t="s">
        <v>374</v>
      </c>
      <c r="W16" s="143"/>
      <c r="AA16" s="142">
        <f>IF(OR(J16="Fail",ISBLANK(J16)),INDEX('Issue Code Table'!C:C,MATCH(N:N,'Issue Code Table'!A:A,0)),IF(M16="Critical",6,IF(M16="Significant",5,IF(M16="Moderate",3,2))))</f>
        <v>5</v>
      </c>
    </row>
    <row r="17" spans="1:27" ht="87.5" x14ac:dyDescent="0.35">
      <c r="A17" s="73" t="s">
        <v>375</v>
      </c>
      <c r="B17" s="73" t="s">
        <v>262</v>
      </c>
      <c r="C17" s="221" t="s">
        <v>263</v>
      </c>
      <c r="D17" s="234" t="s">
        <v>234</v>
      </c>
      <c r="E17" s="73" t="s">
        <v>376</v>
      </c>
      <c r="F17" s="73" t="s">
        <v>287</v>
      </c>
      <c r="G17" s="73" t="s">
        <v>377</v>
      </c>
      <c r="H17" s="73" t="s">
        <v>289</v>
      </c>
      <c r="I17" s="236"/>
      <c r="J17" s="389"/>
      <c r="K17" s="237" t="s">
        <v>378</v>
      </c>
      <c r="L17" s="236"/>
      <c r="M17" s="239" t="s">
        <v>149</v>
      </c>
      <c r="N17" s="241" t="s">
        <v>211</v>
      </c>
      <c r="O17" s="238" t="s">
        <v>212</v>
      </c>
      <c r="P17" s="240"/>
      <c r="Q17" s="236" t="s">
        <v>255</v>
      </c>
      <c r="R17" s="236" t="s">
        <v>379</v>
      </c>
      <c r="S17" s="234" t="s">
        <v>380</v>
      </c>
      <c r="T17" s="234" t="s">
        <v>381</v>
      </c>
      <c r="U17" s="259" t="s">
        <v>382</v>
      </c>
      <c r="V17" s="259" t="s">
        <v>383</v>
      </c>
      <c r="W17" s="143"/>
      <c r="AA17" s="142">
        <f>IF(OR(J17="Fail",ISBLANK(J17)),INDEX('Issue Code Table'!C:C,MATCH(N:N,'Issue Code Table'!A:A,0)),IF(M17="Critical",6,IF(M17="Significant",5,IF(M17="Moderate",3,2))))</f>
        <v>5</v>
      </c>
    </row>
    <row r="18" spans="1:27" ht="100" x14ac:dyDescent="0.35">
      <c r="A18" s="73" t="s">
        <v>384</v>
      </c>
      <c r="B18" s="73" t="s">
        <v>385</v>
      </c>
      <c r="C18" s="221" t="s">
        <v>386</v>
      </c>
      <c r="D18" s="234" t="s">
        <v>234</v>
      </c>
      <c r="E18" s="73" t="s">
        <v>387</v>
      </c>
      <c r="F18" s="73" t="s">
        <v>388</v>
      </c>
      <c r="G18" s="73" t="s">
        <v>389</v>
      </c>
      <c r="H18" s="73" t="s">
        <v>390</v>
      </c>
      <c r="I18" s="236"/>
      <c r="J18" s="389"/>
      <c r="K18" s="237" t="s">
        <v>391</v>
      </c>
      <c r="L18" s="236"/>
      <c r="M18" s="239" t="s">
        <v>149</v>
      </c>
      <c r="N18" s="241" t="s">
        <v>211</v>
      </c>
      <c r="O18" s="238" t="s">
        <v>212</v>
      </c>
      <c r="P18" s="240"/>
      <c r="Q18" s="236" t="s">
        <v>255</v>
      </c>
      <c r="R18" s="236" t="s">
        <v>392</v>
      </c>
      <c r="S18" s="234" t="s">
        <v>393</v>
      </c>
      <c r="T18" s="234" t="s">
        <v>394</v>
      </c>
      <c r="U18" s="259" t="s">
        <v>395</v>
      </c>
      <c r="V18" s="259" t="s">
        <v>396</v>
      </c>
      <c r="W18" s="143"/>
      <c r="AA18" s="142">
        <f>IF(OR(J18="Fail",ISBLANK(J18)),INDEX('Issue Code Table'!C:C,MATCH(N:N,'Issue Code Table'!A:A,0)),IF(M18="Critical",6,IF(M18="Significant",5,IF(M18="Moderate",3,2))))</f>
        <v>5</v>
      </c>
    </row>
    <row r="19" spans="1:27" ht="87.5" x14ac:dyDescent="0.35">
      <c r="A19" s="73" t="s">
        <v>397</v>
      </c>
      <c r="B19" s="220" t="s">
        <v>206</v>
      </c>
      <c r="C19" s="222" t="s">
        <v>207</v>
      </c>
      <c r="D19" s="234" t="s">
        <v>234</v>
      </c>
      <c r="E19" s="73" t="s">
        <v>398</v>
      </c>
      <c r="F19" s="73" t="s">
        <v>399</v>
      </c>
      <c r="G19" s="73" t="s">
        <v>400</v>
      </c>
      <c r="H19" s="73" t="s">
        <v>401</v>
      </c>
      <c r="I19" s="236"/>
      <c r="J19" s="389"/>
      <c r="K19" s="237" t="s">
        <v>402</v>
      </c>
      <c r="L19" s="236"/>
      <c r="M19" s="239" t="s">
        <v>149</v>
      </c>
      <c r="N19" s="241" t="s">
        <v>211</v>
      </c>
      <c r="O19" s="238" t="s">
        <v>212</v>
      </c>
      <c r="P19" s="240"/>
      <c r="Q19" s="236" t="s">
        <v>255</v>
      </c>
      <c r="R19" s="236" t="s">
        <v>403</v>
      </c>
      <c r="S19" s="234" t="s">
        <v>404</v>
      </c>
      <c r="T19" s="234" t="s">
        <v>405</v>
      </c>
      <c r="U19" s="259" t="s">
        <v>406</v>
      </c>
      <c r="V19" s="259" t="s">
        <v>407</v>
      </c>
      <c r="W19" s="143"/>
      <c r="AA19" s="142">
        <f>IF(OR(J19="Fail",ISBLANK(J19)),INDEX('Issue Code Table'!C:C,MATCH(N:N,'Issue Code Table'!A:A,0)),IF(M19="Critical",6,IF(M19="Significant",5,IF(M19="Moderate",3,2))))</f>
        <v>5</v>
      </c>
    </row>
    <row r="20" spans="1:27" ht="150" x14ac:dyDescent="0.35">
      <c r="A20" s="73" t="s">
        <v>408</v>
      </c>
      <c r="B20" s="220" t="s">
        <v>206</v>
      </c>
      <c r="C20" s="222" t="s">
        <v>207</v>
      </c>
      <c r="D20" s="73" t="s">
        <v>409</v>
      </c>
      <c r="E20" s="73" t="s">
        <v>410</v>
      </c>
      <c r="F20" s="73" t="s">
        <v>411</v>
      </c>
      <c r="G20" s="73" t="s">
        <v>412</v>
      </c>
      <c r="H20" s="73" t="s">
        <v>413</v>
      </c>
      <c r="I20" s="63"/>
      <c r="J20" s="389"/>
      <c r="K20" s="230" t="s">
        <v>414</v>
      </c>
      <c r="L20" s="184"/>
      <c r="M20" s="217" t="s">
        <v>149</v>
      </c>
      <c r="N20" s="231" t="s">
        <v>211</v>
      </c>
      <c r="O20" s="213" t="s">
        <v>212</v>
      </c>
      <c r="P20" s="171"/>
      <c r="Q20" s="63" t="s">
        <v>415</v>
      </c>
      <c r="R20" s="63" t="s">
        <v>416</v>
      </c>
      <c r="S20" s="234" t="s">
        <v>417</v>
      </c>
      <c r="T20" s="234" t="s">
        <v>418</v>
      </c>
      <c r="U20" s="259" t="s">
        <v>419</v>
      </c>
      <c r="V20" s="259" t="s">
        <v>420</v>
      </c>
      <c r="W20" s="143"/>
      <c r="AA20" s="142">
        <f>IF(OR(J20="Fail",ISBLANK(J20)),INDEX('Issue Code Table'!C:C,MATCH(N:N,'Issue Code Table'!A:A,0)),IF(M20="Critical",6,IF(M20="Significant",5,IF(M20="Moderate",3,2))))</f>
        <v>5</v>
      </c>
    </row>
    <row r="21" spans="1:27" ht="137.5" x14ac:dyDescent="0.35">
      <c r="A21" s="73" t="s">
        <v>421</v>
      </c>
      <c r="B21" s="220" t="s">
        <v>206</v>
      </c>
      <c r="C21" s="222" t="s">
        <v>207</v>
      </c>
      <c r="D21" s="73" t="s">
        <v>409</v>
      </c>
      <c r="E21" s="73" t="s">
        <v>422</v>
      </c>
      <c r="F21" s="73" t="s">
        <v>423</v>
      </c>
      <c r="G21" s="73" t="s">
        <v>424</v>
      </c>
      <c r="H21" s="73" t="s">
        <v>425</v>
      </c>
      <c r="I21" s="63"/>
      <c r="J21" s="389"/>
      <c r="K21" s="73" t="s">
        <v>426</v>
      </c>
      <c r="L21" s="63"/>
      <c r="M21" s="114" t="s">
        <v>149</v>
      </c>
      <c r="N21" s="181" t="s">
        <v>211</v>
      </c>
      <c r="O21" s="182" t="s">
        <v>212</v>
      </c>
      <c r="P21" s="171"/>
      <c r="Q21" s="63" t="s">
        <v>415</v>
      </c>
      <c r="R21" s="63" t="s">
        <v>427</v>
      </c>
      <c r="S21" s="73" t="s">
        <v>417</v>
      </c>
      <c r="T21" s="73" t="s">
        <v>428</v>
      </c>
      <c r="U21" s="259" t="s">
        <v>429</v>
      </c>
      <c r="V21" s="259" t="s">
        <v>430</v>
      </c>
      <c r="W21" s="143"/>
      <c r="AA21" s="142">
        <f>IF(OR(J21="Fail",ISBLANK(J21)),INDEX('Issue Code Table'!C:C,MATCH(N:N,'Issue Code Table'!A:A,0)),IF(M21="Critical",6,IF(M21="Significant",5,IF(M21="Moderate",3,2))))</f>
        <v>5</v>
      </c>
    </row>
    <row r="22" spans="1:27" ht="137.5" x14ac:dyDescent="0.35">
      <c r="A22" s="73" t="s">
        <v>431</v>
      </c>
      <c r="B22" s="220" t="s">
        <v>206</v>
      </c>
      <c r="C22" s="222" t="s">
        <v>207</v>
      </c>
      <c r="D22" s="73" t="s">
        <v>409</v>
      </c>
      <c r="E22" s="73" t="s">
        <v>432</v>
      </c>
      <c r="F22" s="73" t="s">
        <v>433</v>
      </c>
      <c r="G22" s="73" t="s">
        <v>434</v>
      </c>
      <c r="H22" s="73" t="s">
        <v>435</v>
      </c>
      <c r="I22" s="63"/>
      <c r="J22" s="389"/>
      <c r="K22" s="63" t="s">
        <v>436</v>
      </c>
      <c r="L22" s="63"/>
      <c r="M22" s="217" t="s">
        <v>149</v>
      </c>
      <c r="N22" s="231" t="s">
        <v>211</v>
      </c>
      <c r="O22" s="213" t="s">
        <v>212</v>
      </c>
      <c r="P22" s="171"/>
      <c r="Q22" s="63" t="s">
        <v>415</v>
      </c>
      <c r="R22" s="63" t="s">
        <v>437</v>
      </c>
      <c r="S22" s="73" t="s">
        <v>417</v>
      </c>
      <c r="T22" s="73" t="s">
        <v>438</v>
      </c>
      <c r="U22" s="259" t="s">
        <v>439</v>
      </c>
      <c r="V22" s="259" t="s">
        <v>440</v>
      </c>
      <c r="W22" s="143"/>
      <c r="AA22" s="142">
        <f>IF(OR(J22="Fail",ISBLANK(J22)),INDEX('Issue Code Table'!C:C,MATCH(N:N,'Issue Code Table'!A:A,0)),IF(M22="Critical",6,IF(M22="Significant",5,IF(M22="Moderate",3,2))))</f>
        <v>5</v>
      </c>
    </row>
    <row r="23" spans="1:27" ht="150" x14ac:dyDescent="0.35">
      <c r="A23" s="73" t="s">
        <v>441</v>
      </c>
      <c r="B23" s="220" t="s">
        <v>206</v>
      </c>
      <c r="C23" s="222" t="s">
        <v>207</v>
      </c>
      <c r="D23" s="73" t="s">
        <v>409</v>
      </c>
      <c r="E23" s="73" t="s">
        <v>442</v>
      </c>
      <c r="F23" s="73" t="s">
        <v>443</v>
      </c>
      <c r="G23" s="73" t="s">
        <v>444</v>
      </c>
      <c r="H23" s="73" t="s">
        <v>445</v>
      </c>
      <c r="I23" s="63"/>
      <c r="J23" s="389"/>
      <c r="K23" s="63" t="s">
        <v>446</v>
      </c>
      <c r="L23" s="63"/>
      <c r="M23" s="217" t="s">
        <v>149</v>
      </c>
      <c r="N23" s="231" t="s">
        <v>211</v>
      </c>
      <c r="O23" s="213" t="s">
        <v>212</v>
      </c>
      <c r="P23" s="171"/>
      <c r="Q23" s="63" t="s">
        <v>415</v>
      </c>
      <c r="R23" s="63" t="s">
        <v>447</v>
      </c>
      <c r="S23" s="73" t="s">
        <v>417</v>
      </c>
      <c r="T23" s="73" t="s">
        <v>448</v>
      </c>
      <c r="U23" s="259" t="s">
        <v>449</v>
      </c>
      <c r="V23" s="259" t="s">
        <v>450</v>
      </c>
      <c r="W23" s="143"/>
      <c r="AA23" s="142">
        <f>IF(OR(J23="Fail",ISBLANK(J23)),INDEX('Issue Code Table'!C:C,MATCH(N:N,'Issue Code Table'!A:A,0)),IF(M23="Critical",6,IF(M23="Significant",5,IF(M23="Moderate",3,2))))</f>
        <v>5</v>
      </c>
    </row>
    <row r="24" spans="1:27" ht="137.5" x14ac:dyDescent="0.35">
      <c r="A24" s="73" t="s">
        <v>451</v>
      </c>
      <c r="B24" s="220" t="s">
        <v>206</v>
      </c>
      <c r="C24" s="222" t="s">
        <v>207</v>
      </c>
      <c r="D24" s="73" t="s">
        <v>409</v>
      </c>
      <c r="E24" s="73" t="s">
        <v>452</v>
      </c>
      <c r="F24" s="73" t="s">
        <v>453</v>
      </c>
      <c r="G24" s="73" t="s">
        <v>454</v>
      </c>
      <c r="H24" s="73" t="s">
        <v>455</v>
      </c>
      <c r="I24" s="63"/>
      <c r="J24" s="389"/>
      <c r="K24" s="230" t="s">
        <v>456</v>
      </c>
      <c r="L24" s="184" t="s">
        <v>457</v>
      </c>
      <c r="M24" s="217" t="s">
        <v>149</v>
      </c>
      <c r="N24" s="231" t="s">
        <v>211</v>
      </c>
      <c r="O24" s="213" t="s">
        <v>212</v>
      </c>
      <c r="P24" s="171"/>
      <c r="Q24" s="63" t="s">
        <v>415</v>
      </c>
      <c r="R24" s="63" t="s">
        <v>458</v>
      </c>
      <c r="S24" s="234" t="s">
        <v>417</v>
      </c>
      <c r="T24" s="234" t="s">
        <v>459</v>
      </c>
      <c r="U24" s="259" t="s">
        <v>460</v>
      </c>
      <c r="V24" s="259" t="s">
        <v>461</v>
      </c>
      <c r="W24" s="143"/>
      <c r="AA24" s="142">
        <f>IF(OR(J24="Fail",ISBLANK(J24)),INDEX('Issue Code Table'!C:C,MATCH(N:N,'Issue Code Table'!A:A,0)),IF(M24="Critical",6,IF(M24="Significant",5,IF(M24="Moderate",3,2))))</f>
        <v>5</v>
      </c>
    </row>
    <row r="25" spans="1:27" ht="62.5" x14ac:dyDescent="0.35">
      <c r="A25" s="73" t="s">
        <v>462</v>
      </c>
      <c r="B25" s="220" t="s">
        <v>143</v>
      </c>
      <c r="C25" s="222" t="s">
        <v>144</v>
      </c>
      <c r="D25" s="73" t="s">
        <v>234</v>
      </c>
      <c r="E25" s="73" t="s">
        <v>463</v>
      </c>
      <c r="F25" s="73" t="s">
        <v>464</v>
      </c>
      <c r="G25" s="73" t="s">
        <v>465</v>
      </c>
      <c r="H25" s="73" t="s">
        <v>466</v>
      </c>
      <c r="I25" s="63"/>
      <c r="J25" s="389"/>
      <c r="K25" s="230" t="s">
        <v>467</v>
      </c>
      <c r="L25" s="63"/>
      <c r="M25" s="217" t="s">
        <v>149</v>
      </c>
      <c r="N25" s="213" t="s">
        <v>468</v>
      </c>
      <c r="O25" s="213" t="s">
        <v>469</v>
      </c>
      <c r="P25" s="171"/>
      <c r="Q25" s="63" t="s">
        <v>470</v>
      </c>
      <c r="R25" s="63" t="s">
        <v>471</v>
      </c>
      <c r="S25" s="234" t="s">
        <v>472</v>
      </c>
      <c r="T25" s="234" t="s">
        <v>473</v>
      </c>
      <c r="U25" s="259" t="s">
        <v>474</v>
      </c>
      <c r="V25" s="259" t="s">
        <v>475</v>
      </c>
      <c r="W25" s="143"/>
      <c r="AA25" s="142">
        <f>IF(OR(J25="Fail",ISBLANK(J25)),INDEX('Issue Code Table'!C:C,MATCH(N:N,'Issue Code Table'!A:A,0)),IF(M25="Critical",6,IF(M25="Significant",5,IF(M25="Moderate",3,2))))</f>
        <v>5</v>
      </c>
    </row>
    <row r="26" spans="1:27" ht="62.5" x14ac:dyDescent="0.35">
      <c r="A26" s="73" t="s">
        <v>476</v>
      </c>
      <c r="B26" s="234" t="s">
        <v>477</v>
      </c>
      <c r="C26" s="235" t="s">
        <v>478</v>
      </c>
      <c r="D26" s="234" t="s">
        <v>234</v>
      </c>
      <c r="E26" s="73" t="s">
        <v>479</v>
      </c>
      <c r="F26" s="73" t="s">
        <v>480</v>
      </c>
      <c r="G26" s="73" t="s">
        <v>481</v>
      </c>
      <c r="H26" s="73" t="s">
        <v>482</v>
      </c>
      <c r="I26" s="236"/>
      <c r="J26" s="389"/>
      <c r="K26" s="237" t="s">
        <v>483</v>
      </c>
      <c r="L26" s="236"/>
      <c r="M26" s="239" t="s">
        <v>149</v>
      </c>
      <c r="N26" s="238" t="s">
        <v>484</v>
      </c>
      <c r="O26" s="238" t="s">
        <v>485</v>
      </c>
      <c r="P26" s="240"/>
      <c r="Q26" s="236" t="s">
        <v>470</v>
      </c>
      <c r="R26" s="236" t="s">
        <v>486</v>
      </c>
      <c r="S26" s="234" t="s">
        <v>487</v>
      </c>
      <c r="T26" s="234" t="s">
        <v>488</v>
      </c>
      <c r="U26" s="259" t="s">
        <v>489</v>
      </c>
      <c r="V26" s="259" t="s">
        <v>490</v>
      </c>
      <c r="W26" s="143"/>
      <c r="AA26" s="142">
        <f>IF(OR(J26="Fail",ISBLANK(J26)),INDEX('Issue Code Table'!C:C,MATCH(N:N,'Issue Code Table'!A:A,0)),IF(M26="Critical",6,IF(M26="Significant",5,IF(M26="Moderate",3,2))))</f>
        <v>4</v>
      </c>
    </row>
    <row r="27" spans="1:27" ht="225" x14ac:dyDescent="0.35">
      <c r="A27" s="73" t="s">
        <v>491</v>
      </c>
      <c r="B27" s="220" t="s">
        <v>206</v>
      </c>
      <c r="C27" s="222" t="s">
        <v>207</v>
      </c>
      <c r="D27" s="234" t="s">
        <v>409</v>
      </c>
      <c r="E27" s="73" t="s">
        <v>492</v>
      </c>
      <c r="F27" s="73" t="s">
        <v>493</v>
      </c>
      <c r="G27" s="73" t="s">
        <v>494</v>
      </c>
      <c r="H27" s="73" t="s">
        <v>495</v>
      </c>
      <c r="I27" s="236"/>
      <c r="J27" s="389"/>
      <c r="K27" s="237" t="s">
        <v>496</v>
      </c>
      <c r="L27" s="236"/>
      <c r="M27" s="239" t="s">
        <v>149</v>
      </c>
      <c r="N27" s="241" t="s">
        <v>497</v>
      </c>
      <c r="O27" s="238" t="s">
        <v>498</v>
      </c>
      <c r="P27" s="240"/>
      <c r="Q27" s="236" t="s">
        <v>499</v>
      </c>
      <c r="R27" s="236" t="s">
        <v>500</v>
      </c>
      <c r="S27" s="234" t="s">
        <v>501</v>
      </c>
      <c r="T27" s="234" t="s">
        <v>502</v>
      </c>
      <c r="U27" s="193" t="s">
        <v>503</v>
      </c>
      <c r="V27" s="259" t="s">
        <v>504</v>
      </c>
      <c r="W27" s="143"/>
      <c r="AA27" s="142">
        <f>IF(OR(J27="Fail",ISBLANK(J27)),INDEX('Issue Code Table'!C:C,MATCH(N:N,'Issue Code Table'!A:A,0)),IF(M27="Critical",6,IF(M27="Significant",5,IF(M27="Moderate",3,2))))</f>
        <v>5</v>
      </c>
    </row>
    <row r="28" spans="1:27" ht="112.5" x14ac:dyDescent="0.35">
      <c r="A28" s="73" t="s">
        <v>505</v>
      </c>
      <c r="B28" s="234" t="s">
        <v>477</v>
      </c>
      <c r="C28" s="235" t="s">
        <v>478</v>
      </c>
      <c r="D28" s="234" t="s">
        <v>409</v>
      </c>
      <c r="E28" s="73" t="s">
        <v>506</v>
      </c>
      <c r="F28" s="73" t="s">
        <v>507</v>
      </c>
      <c r="G28" s="73" t="s">
        <v>508</v>
      </c>
      <c r="H28" s="73" t="s">
        <v>509</v>
      </c>
      <c r="I28" s="236"/>
      <c r="J28" s="389"/>
      <c r="K28" s="237" t="s">
        <v>510</v>
      </c>
      <c r="L28" s="236"/>
      <c r="M28" s="239" t="s">
        <v>149</v>
      </c>
      <c r="N28" s="241" t="s">
        <v>497</v>
      </c>
      <c r="O28" s="238" t="s">
        <v>498</v>
      </c>
      <c r="P28" s="240"/>
      <c r="Q28" s="236" t="s">
        <v>499</v>
      </c>
      <c r="R28" s="236" t="s">
        <v>511</v>
      </c>
      <c r="S28" s="234" t="s">
        <v>512</v>
      </c>
      <c r="T28" s="234" t="s">
        <v>513</v>
      </c>
      <c r="U28" s="259" t="s">
        <v>514</v>
      </c>
      <c r="V28" s="259" t="s">
        <v>515</v>
      </c>
      <c r="W28" s="143"/>
      <c r="AA28" s="142">
        <f>IF(OR(J28="Fail",ISBLANK(J28)),INDEX('Issue Code Table'!C:C,MATCH(N:N,'Issue Code Table'!A:A,0)),IF(M28="Critical",6,IF(M28="Significant",5,IF(M28="Moderate",3,2))))</f>
        <v>5</v>
      </c>
    </row>
    <row r="29" spans="1:27" ht="100" x14ac:dyDescent="0.35">
      <c r="A29" s="73" t="s">
        <v>516</v>
      </c>
      <c r="B29" s="234" t="s">
        <v>477</v>
      </c>
      <c r="C29" s="235" t="s">
        <v>478</v>
      </c>
      <c r="D29" s="234" t="s">
        <v>409</v>
      </c>
      <c r="E29" s="73" t="s">
        <v>517</v>
      </c>
      <c r="F29" s="73" t="s">
        <v>518</v>
      </c>
      <c r="G29" s="73" t="s">
        <v>519</v>
      </c>
      <c r="H29" s="73" t="s">
        <v>520</v>
      </c>
      <c r="I29" s="236"/>
      <c r="J29" s="389"/>
      <c r="K29" s="237" t="s">
        <v>521</v>
      </c>
      <c r="L29" s="236"/>
      <c r="M29" s="239" t="s">
        <v>160</v>
      </c>
      <c r="N29" s="238" t="s">
        <v>522</v>
      </c>
      <c r="O29" s="238" t="s">
        <v>523</v>
      </c>
      <c r="P29" s="240"/>
      <c r="Q29" s="236" t="s">
        <v>524</v>
      </c>
      <c r="R29" s="236" t="s">
        <v>525</v>
      </c>
      <c r="S29" s="234" t="s">
        <v>526</v>
      </c>
      <c r="T29" s="234" t="s">
        <v>527</v>
      </c>
      <c r="U29" s="259" t="s">
        <v>528</v>
      </c>
      <c r="V29" s="259"/>
      <c r="W29" s="143"/>
      <c r="AA29" s="142">
        <f>IF(OR(J29="Fail",ISBLANK(J29)),INDEX('Issue Code Table'!C:C,MATCH(N:N,'Issue Code Table'!A:A,0)),IF(M29="Critical",6,IF(M29="Significant",5,IF(M29="Moderate",3,2))))</f>
        <v>4</v>
      </c>
    </row>
    <row r="30" spans="1:27" ht="175" x14ac:dyDescent="0.35">
      <c r="A30" s="73" t="s">
        <v>529</v>
      </c>
      <c r="B30" s="234" t="s">
        <v>477</v>
      </c>
      <c r="C30" s="235" t="s">
        <v>478</v>
      </c>
      <c r="D30" s="234" t="s">
        <v>409</v>
      </c>
      <c r="E30" s="73" t="s">
        <v>530</v>
      </c>
      <c r="F30" s="73" t="s">
        <v>531</v>
      </c>
      <c r="G30" s="73" t="s">
        <v>532</v>
      </c>
      <c r="H30" s="73" t="s">
        <v>533</v>
      </c>
      <c r="I30" s="236"/>
      <c r="J30" s="389"/>
      <c r="K30" s="237" t="s">
        <v>534</v>
      </c>
      <c r="L30" s="236"/>
      <c r="M30" s="239" t="s">
        <v>149</v>
      </c>
      <c r="N30" s="241" t="s">
        <v>211</v>
      </c>
      <c r="O30" s="238" t="s">
        <v>212</v>
      </c>
      <c r="P30" s="240"/>
      <c r="Q30" s="236" t="s">
        <v>524</v>
      </c>
      <c r="R30" s="236" t="s">
        <v>535</v>
      </c>
      <c r="S30" s="234" t="s">
        <v>536</v>
      </c>
      <c r="T30" s="234" t="s">
        <v>537</v>
      </c>
      <c r="U30" s="259" t="s">
        <v>538</v>
      </c>
      <c r="V30" s="259" t="s">
        <v>539</v>
      </c>
      <c r="W30" s="143"/>
      <c r="AA30" s="142">
        <f>IF(OR(J30="Fail",ISBLANK(J30)),INDEX('Issue Code Table'!C:C,MATCH(N:N,'Issue Code Table'!A:A,0)),IF(M30="Critical",6,IF(M30="Significant",5,IF(M30="Moderate",3,2))))</f>
        <v>5</v>
      </c>
    </row>
    <row r="31" spans="1:27" ht="87.5" x14ac:dyDescent="0.35">
      <c r="A31" s="73" t="s">
        <v>540</v>
      </c>
      <c r="B31" s="220" t="s">
        <v>541</v>
      </c>
      <c r="C31" s="219" t="s">
        <v>542</v>
      </c>
      <c r="D31" s="234" t="s">
        <v>409</v>
      </c>
      <c r="E31" s="73" t="s">
        <v>543</v>
      </c>
      <c r="F31" s="73" t="s">
        <v>544</v>
      </c>
      <c r="G31" s="73" t="s">
        <v>545</v>
      </c>
      <c r="H31" s="73" t="s">
        <v>546</v>
      </c>
      <c r="I31" s="236"/>
      <c r="J31" s="389"/>
      <c r="K31" s="237" t="s">
        <v>547</v>
      </c>
      <c r="L31" s="236"/>
      <c r="M31" s="239" t="s">
        <v>149</v>
      </c>
      <c r="N31" s="238" t="s">
        <v>548</v>
      </c>
      <c r="O31" s="238" t="s">
        <v>549</v>
      </c>
      <c r="P31" s="240"/>
      <c r="Q31" s="236" t="s">
        <v>524</v>
      </c>
      <c r="R31" s="236" t="s">
        <v>550</v>
      </c>
      <c r="S31" s="234" t="s">
        <v>551</v>
      </c>
      <c r="T31" s="234" t="s">
        <v>552</v>
      </c>
      <c r="U31" s="259" t="s">
        <v>553</v>
      </c>
      <c r="V31" s="259" t="s">
        <v>554</v>
      </c>
      <c r="W31" s="143"/>
      <c r="AA31" s="142">
        <f>IF(OR(J31="Fail",ISBLANK(J31)),INDEX('Issue Code Table'!C:C,MATCH(N:N,'Issue Code Table'!A:A,0)),IF(M31="Critical",6,IF(M31="Significant",5,IF(M31="Moderate",3,2))))</f>
        <v>7</v>
      </c>
    </row>
    <row r="32" spans="1:27" ht="162.5" x14ac:dyDescent="0.35">
      <c r="A32" s="73" t="s">
        <v>555</v>
      </c>
      <c r="B32" s="73" t="s">
        <v>262</v>
      </c>
      <c r="C32" s="221" t="s">
        <v>263</v>
      </c>
      <c r="D32" s="234" t="s">
        <v>409</v>
      </c>
      <c r="E32" s="73" t="s">
        <v>556</v>
      </c>
      <c r="F32" s="73" t="s">
        <v>557</v>
      </c>
      <c r="G32" s="73" t="s">
        <v>558</v>
      </c>
      <c r="H32" s="73" t="s">
        <v>559</v>
      </c>
      <c r="I32" s="236"/>
      <c r="J32" s="389"/>
      <c r="K32" s="237" t="s">
        <v>560</v>
      </c>
      <c r="L32" s="236"/>
      <c r="M32" s="239" t="s">
        <v>149</v>
      </c>
      <c r="N32" s="238" t="s">
        <v>211</v>
      </c>
      <c r="O32" s="238" t="s">
        <v>212</v>
      </c>
      <c r="P32" s="240"/>
      <c r="Q32" s="236" t="s">
        <v>561</v>
      </c>
      <c r="R32" s="236" t="s">
        <v>562</v>
      </c>
      <c r="S32" s="234" t="s">
        <v>563</v>
      </c>
      <c r="T32" s="234" t="s">
        <v>564</v>
      </c>
      <c r="U32" s="259" t="s">
        <v>565</v>
      </c>
      <c r="V32" s="259" t="s">
        <v>566</v>
      </c>
      <c r="W32" s="143"/>
      <c r="AA32" s="142">
        <f>IF(OR(J32="Fail",ISBLANK(J32)),INDEX('Issue Code Table'!C:C,MATCH(N:N,'Issue Code Table'!A:A,0)),IF(M32="Critical",6,IF(M32="Significant",5,IF(M32="Moderate",3,2))))</f>
        <v>5</v>
      </c>
    </row>
    <row r="33" spans="1:27" ht="200" x14ac:dyDescent="0.35">
      <c r="A33" s="73" t="s">
        <v>567</v>
      </c>
      <c r="B33" s="73" t="s">
        <v>568</v>
      </c>
      <c r="C33" s="221" t="s">
        <v>569</v>
      </c>
      <c r="D33" s="73" t="s">
        <v>234</v>
      </c>
      <c r="E33" s="73" t="s">
        <v>570</v>
      </c>
      <c r="F33" s="73" t="s">
        <v>571</v>
      </c>
      <c r="G33" s="73" t="s">
        <v>572</v>
      </c>
      <c r="H33" s="73" t="s">
        <v>573</v>
      </c>
      <c r="I33" s="63"/>
      <c r="J33" s="389"/>
      <c r="K33" s="63" t="s">
        <v>574</v>
      </c>
      <c r="L33" s="63"/>
      <c r="M33" s="217" t="s">
        <v>149</v>
      </c>
      <c r="N33" s="238" t="s">
        <v>211</v>
      </c>
      <c r="O33" s="238" t="s">
        <v>212</v>
      </c>
      <c r="P33" s="171"/>
      <c r="Q33" s="63" t="s">
        <v>561</v>
      </c>
      <c r="R33" s="63" t="s">
        <v>575</v>
      </c>
      <c r="S33" s="73" t="s">
        <v>576</v>
      </c>
      <c r="T33" s="73" t="s">
        <v>577</v>
      </c>
      <c r="U33" s="259" t="s">
        <v>578</v>
      </c>
      <c r="V33" s="259" t="s">
        <v>579</v>
      </c>
      <c r="W33" s="143"/>
      <c r="AA33" s="142">
        <f>IF(OR(J33="Fail",ISBLANK(J33)),INDEX('Issue Code Table'!C:C,MATCH(N:N,'Issue Code Table'!A:A,0)),IF(M33="Critical",6,IF(M33="Significant",5,IF(M33="Moderate",3,2))))</f>
        <v>5</v>
      </c>
    </row>
    <row r="34" spans="1:27" ht="112.5" x14ac:dyDescent="0.35">
      <c r="A34" s="73" t="s">
        <v>580</v>
      </c>
      <c r="B34" s="234" t="s">
        <v>568</v>
      </c>
      <c r="C34" s="235" t="s">
        <v>569</v>
      </c>
      <c r="D34" s="234" t="s">
        <v>409</v>
      </c>
      <c r="E34" s="73" t="s">
        <v>581</v>
      </c>
      <c r="F34" s="73" t="s">
        <v>582</v>
      </c>
      <c r="G34" s="73" t="s">
        <v>583</v>
      </c>
      <c r="H34" s="73" t="s">
        <v>584</v>
      </c>
      <c r="I34" s="242"/>
      <c r="J34" s="389"/>
      <c r="K34" s="237" t="s">
        <v>585</v>
      </c>
      <c r="L34" s="236"/>
      <c r="M34" s="239" t="s">
        <v>149</v>
      </c>
      <c r="N34" s="238" t="s">
        <v>211</v>
      </c>
      <c r="O34" s="238" t="s">
        <v>212</v>
      </c>
      <c r="P34" s="240"/>
      <c r="Q34" s="236" t="s">
        <v>561</v>
      </c>
      <c r="R34" s="236" t="s">
        <v>586</v>
      </c>
      <c r="S34" s="234" t="s">
        <v>587</v>
      </c>
      <c r="T34" s="234" t="s">
        <v>588</v>
      </c>
      <c r="U34" s="259" t="s">
        <v>589</v>
      </c>
      <c r="V34" s="259" t="s">
        <v>590</v>
      </c>
      <c r="W34" s="143"/>
      <c r="AA34" s="142">
        <f>IF(OR(J34="Fail",ISBLANK(J34)),INDEX('Issue Code Table'!C:C,MATCH(N:N,'Issue Code Table'!A:A,0)),IF(M34="Critical",6,IF(M34="Significant",5,IF(M34="Moderate",3,2))))</f>
        <v>5</v>
      </c>
    </row>
    <row r="35" spans="1:27" ht="87.5" x14ac:dyDescent="0.35">
      <c r="A35" s="73" t="s">
        <v>591</v>
      </c>
      <c r="B35" s="220" t="s">
        <v>206</v>
      </c>
      <c r="C35" s="222" t="s">
        <v>207</v>
      </c>
      <c r="D35" s="73" t="s">
        <v>409</v>
      </c>
      <c r="E35" s="73" t="s">
        <v>592</v>
      </c>
      <c r="F35" s="73" t="s">
        <v>593</v>
      </c>
      <c r="G35" s="73" t="s">
        <v>594</v>
      </c>
      <c r="H35" s="73" t="s">
        <v>595</v>
      </c>
      <c r="I35" s="63"/>
      <c r="J35" s="389"/>
      <c r="K35" s="63" t="s">
        <v>596</v>
      </c>
      <c r="L35" s="63"/>
      <c r="M35" s="217" t="s">
        <v>149</v>
      </c>
      <c r="N35" s="238" t="s">
        <v>211</v>
      </c>
      <c r="O35" s="238" t="s">
        <v>212</v>
      </c>
      <c r="P35" s="171"/>
      <c r="Q35" s="63" t="s">
        <v>561</v>
      </c>
      <c r="R35" s="63" t="s">
        <v>597</v>
      </c>
      <c r="S35" s="73" t="s">
        <v>598</v>
      </c>
      <c r="T35" s="73" t="s">
        <v>599</v>
      </c>
      <c r="U35" s="259" t="s">
        <v>600</v>
      </c>
      <c r="V35" s="259" t="s">
        <v>601</v>
      </c>
      <c r="W35" s="143"/>
      <c r="AA35" s="142">
        <f>IF(OR(J35="Fail",ISBLANK(J35)),INDEX('Issue Code Table'!C:C,MATCH(N:N,'Issue Code Table'!A:A,0)),IF(M35="Critical",6,IF(M35="Significant",5,IF(M35="Moderate",3,2))))</f>
        <v>5</v>
      </c>
    </row>
    <row r="36" spans="1:27" ht="409.5" x14ac:dyDescent="0.35">
      <c r="A36" s="73" t="s">
        <v>602</v>
      </c>
      <c r="B36" s="246" t="s">
        <v>603</v>
      </c>
      <c r="C36" s="221" t="s">
        <v>604</v>
      </c>
      <c r="D36" s="73" t="s">
        <v>234</v>
      </c>
      <c r="E36" s="73" t="s">
        <v>605</v>
      </c>
      <c r="F36" s="73" t="s">
        <v>606</v>
      </c>
      <c r="G36" s="73" t="s">
        <v>607</v>
      </c>
      <c r="H36" s="73" t="s">
        <v>608</v>
      </c>
      <c r="I36" s="63"/>
      <c r="J36" s="389"/>
      <c r="K36" s="230" t="s">
        <v>609</v>
      </c>
      <c r="L36" s="63"/>
      <c r="M36" s="217" t="s">
        <v>224</v>
      </c>
      <c r="N36" s="238" t="s">
        <v>610</v>
      </c>
      <c r="O36" s="238" t="s">
        <v>611</v>
      </c>
      <c r="P36" s="171"/>
      <c r="Q36" s="63" t="s">
        <v>612</v>
      </c>
      <c r="R36" s="63" t="s">
        <v>613</v>
      </c>
      <c r="S36" s="234" t="s">
        <v>614</v>
      </c>
      <c r="T36" s="234" t="s">
        <v>615</v>
      </c>
      <c r="U36" s="259" t="s">
        <v>616</v>
      </c>
      <c r="V36" s="259"/>
      <c r="W36" s="143"/>
      <c r="AA36" s="142" t="e">
        <f>IF(OR(J36="Fail",ISBLANK(J36)),INDEX('Issue Code Table'!C:C,MATCH(N:N,'Issue Code Table'!A:A,0)),IF(M36="Critical",6,IF(M36="Significant",5,IF(M36="Moderate",3,2))))</f>
        <v>#N/A</v>
      </c>
    </row>
    <row r="37" spans="1:27" ht="212.5" x14ac:dyDescent="0.35">
      <c r="A37" s="73" t="s">
        <v>617</v>
      </c>
      <c r="B37" s="220" t="s">
        <v>603</v>
      </c>
      <c r="C37" s="222" t="s">
        <v>604</v>
      </c>
      <c r="D37" s="73" t="s">
        <v>234</v>
      </c>
      <c r="E37" s="73" t="s">
        <v>618</v>
      </c>
      <c r="F37" s="73" t="s">
        <v>619</v>
      </c>
      <c r="G37" s="73" t="s">
        <v>620</v>
      </c>
      <c r="H37" s="73" t="s">
        <v>621</v>
      </c>
      <c r="I37" s="63"/>
      <c r="J37" s="389"/>
      <c r="K37" s="230" t="s">
        <v>622</v>
      </c>
      <c r="L37" s="184"/>
      <c r="M37" s="217" t="s">
        <v>224</v>
      </c>
      <c r="N37" s="238" t="s">
        <v>623</v>
      </c>
      <c r="O37" s="238" t="s">
        <v>624</v>
      </c>
      <c r="P37" s="171"/>
      <c r="Q37" s="63" t="s">
        <v>625</v>
      </c>
      <c r="R37" s="63" t="s">
        <v>626</v>
      </c>
      <c r="S37" s="234" t="s">
        <v>627</v>
      </c>
      <c r="T37" s="234" t="s">
        <v>628</v>
      </c>
      <c r="U37" s="259" t="s">
        <v>629</v>
      </c>
      <c r="V37" s="259"/>
      <c r="W37" s="143"/>
      <c r="AA37" s="142">
        <f>IF(OR(J37="Fail",ISBLANK(J37)),INDEX('Issue Code Table'!C:C,MATCH(N:N,'Issue Code Table'!A:A,0)),IF(M37="Critical",6,IF(M37="Significant",5,IF(M37="Moderate",3,2))))</f>
        <v>1</v>
      </c>
    </row>
    <row r="38" spans="1:27" ht="200" x14ac:dyDescent="0.35">
      <c r="A38" s="73" t="s">
        <v>630</v>
      </c>
      <c r="B38" s="246" t="s">
        <v>603</v>
      </c>
      <c r="C38" s="221" t="s">
        <v>604</v>
      </c>
      <c r="D38" s="73" t="s">
        <v>234</v>
      </c>
      <c r="E38" s="73" t="s">
        <v>631</v>
      </c>
      <c r="F38" s="73" t="s">
        <v>632</v>
      </c>
      <c r="G38" s="73" t="s">
        <v>633</v>
      </c>
      <c r="H38" s="73" t="s">
        <v>621</v>
      </c>
      <c r="I38" s="63"/>
      <c r="J38" s="389"/>
      <c r="K38" s="230" t="s">
        <v>622</v>
      </c>
      <c r="L38" s="184"/>
      <c r="M38" s="217" t="s">
        <v>224</v>
      </c>
      <c r="N38" s="238" t="s">
        <v>623</v>
      </c>
      <c r="O38" s="238" t="s">
        <v>624</v>
      </c>
      <c r="P38" s="171"/>
      <c r="Q38" s="63" t="s">
        <v>625</v>
      </c>
      <c r="R38" s="63" t="s">
        <v>634</v>
      </c>
      <c r="S38" s="234" t="s">
        <v>635</v>
      </c>
      <c r="T38" s="234" t="s">
        <v>636</v>
      </c>
      <c r="U38" s="259" t="s">
        <v>637</v>
      </c>
      <c r="V38" s="259"/>
      <c r="W38" s="143"/>
      <c r="AA38" s="142">
        <f>IF(OR(J38="Fail",ISBLANK(J38)),INDEX('Issue Code Table'!C:C,MATCH(N:N,'Issue Code Table'!A:A,0)),IF(M38="Critical",6,IF(M38="Significant",5,IF(M38="Moderate",3,2))))</f>
        <v>1</v>
      </c>
    </row>
    <row r="39" spans="1:27" ht="200" x14ac:dyDescent="0.35">
      <c r="A39" s="73" t="s">
        <v>638</v>
      </c>
      <c r="B39" s="246" t="s">
        <v>603</v>
      </c>
      <c r="C39" s="221" t="s">
        <v>604</v>
      </c>
      <c r="D39" s="73" t="s">
        <v>234</v>
      </c>
      <c r="E39" s="73" t="s">
        <v>639</v>
      </c>
      <c r="F39" s="73" t="s">
        <v>640</v>
      </c>
      <c r="G39" s="73" t="s">
        <v>641</v>
      </c>
      <c r="H39" s="73" t="s">
        <v>621</v>
      </c>
      <c r="I39" s="232"/>
      <c r="J39" s="389"/>
      <c r="K39" s="230" t="s">
        <v>622</v>
      </c>
      <c r="L39" s="184"/>
      <c r="M39" s="217" t="s">
        <v>224</v>
      </c>
      <c r="N39" s="231" t="s">
        <v>623</v>
      </c>
      <c r="O39" s="213" t="s">
        <v>624</v>
      </c>
      <c r="P39" s="171"/>
      <c r="Q39" s="63" t="s">
        <v>625</v>
      </c>
      <c r="R39" s="63" t="s">
        <v>642</v>
      </c>
      <c r="S39" s="234" t="s">
        <v>635</v>
      </c>
      <c r="T39" s="234" t="s">
        <v>643</v>
      </c>
      <c r="U39" s="259" t="s">
        <v>644</v>
      </c>
      <c r="V39" s="259"/>
      <c r="W39" s="143"/>
      <c r="AA39" s="142">
        <f>IF(OR(J39="Fail",ISBLANK(J39)),INDEX('Issue Code Table'!C:C,MATCH(N:N,'Issue Code Table'!A:A,0)),IF(M39="Critical",6,IF(M39="Significant",5,IF(M39="Moderate",3,2))))</f>
        <v>1</v>
      </c>
    </row>
    <row r="40" spans="1:27" ht="100" x14ac:dyDescent="0.35">
      <c r="A40" s="73" t="s">
        <v>645</v>
      </c>
      <c r="B40" s="220" t="s">
        <v>248</v>
      </c>
      <c r="C40" s="222" t="s">
        <v>249</v>
      </c>
      <c r="D40" s="73" t="s">
        <v>234</v>
      </c>
      <c r="E40" s="73" t="s">
        <v>646</v>
      </c>
      <c r="F40" s="73" t="s">
        <v>647</v>
      </c>
      <c r="G40" s="73" t="s">
        <v>648</v>
      </c>
      <c r="H40" s="73" t="s">
        <v>649</v>
      </c>
      <c r="I40" s="63"/>
      <c r="J40" s="389"/>
      <c r="K40" s="230" t="s">
        <v>650</v>
      </c>
      <c r="L40" s="184"/>
      <c r="M40" s="217" t="s">
        <v>160</v>
      </c>
      <c r="N40" s="231" t="s">
        <v>522</v>
      </c>
      <c r="O40" s="213" t="s">
        <v>523</v>
      </c>
      <c r="P40" s="171"/>
      <c r="Q40" s="63" t="s">
        <v>625</v>
      </c>
      <c r="R40" s="63" t="s">
        <v>651</v>
      </c>
      <c r="S40" s="234" t="s">
        <v>652</v>
      </c>
      <c r="T40" s="234" t="s">
        <v>653</v>
      </c>
      <c r="U40" s="259" t="s">
        <v>654</v>
      </c>
      <c r="V40" s="259"/>
      <c r="W40" s="143"/>
      <c r="AA40" s="142">
        <f>IF(OR(J40="Fail",ISBLANK(J40)),INDEX('Issue Code Table'!C:C,MATCH(N:N,'Issue Code Table'!A:A,0)),IF(M40="Critical",6,IF(M40="Significant",5,IF(M40="Moderate",3,2))))</f>
        <v>4</v>
      </c>
    </row>
    <row r="41" spans="1:27" ht="87.5" x14ac:dyDescent="0.35">
      <c r="A41" s="73" t="s">
        <v>655</v>
      </c>
      <c r="B41" s="220" t="s">
        <v>248</v>
      </c>
      <c r="C41" s="222" t="s">
        <v>249</v>
      </c>
      <c r="D41" s="73" t="s">
        <v>409</v>
      </c>
      <c r="E41" s="73" t="s">
        <v>656</v>
      </c>
      <c r="F41" s="73" t="s">
        <v>657</v>
      </c>
      <c r="G41" s="73" t="s">
        <v>658</v>
      </c>
      <c r="H41" s="73" t="s">
        <v>659</v>
      </c>
      <c r="I41" s="63"/>
      <c r="J41" s="389"/>
      <c r="K41" s="230" t="s">
        <v>660</v>
      </c>
      <c r="L41" s="184"/>
      <c r="M41" s="217" t="s">
        <v>160</v>
      </c>
      <c r="N41" s="231" t="s">
        <v>522</v>
      </c>
      <c r="O41" s="213" t="s">
        <v>523</v>
      </c>
      <c r="P41" s="171"/>
      <c r="Q41" s="63" t="s">
        <v>625</v>
      </c>
      <c r="R41" s="63" t="s">
        <v>661</v>
      </c>
      <c r="S41" s="234" t="s">
        <v>662</v>
      </c>
      <c r="T41" s="234" t="s">
        <v>663</v>
      </c>
      <c r="U41" s="259" t="s">
        <v>664</v>
      </c>
      <c r="V41" s="259"/>
      <c r="W41" s="143"/>
      <c r="AA41" s="142">
        <f>IF(OR(J41="Fail",ISBLANK(J41)),INDEX('Issue Code Table'!C:C,MATCH(N:N,'Issue Code Table'!A:A,0)),IF(M41="Critical",6,IF(M41="Significant",5,IF(M41="Moderate",3,2))))</f>
        <v>4</v>
      </c>
    </row>
    <row r="42" spans="1:27" ht="87.5" x14ac:dyDescent="0.35">
      <c r="A42" s="73" t="s">
        <v>665</v>
      </c>
      <c r="B42" s="220" t="s">
        <v>248</v>
      </c>
      <c r="C42" s="222" t="s">
        <v>249</v>
      </c>
      <c r="D42" s="73" t="s">
        <v>409</v>
      </c>
      <c r="E42" s="73" t="s">
        <v>666</v>
      </c>
      <c r="F42" s="73" t="s">
        <v>667</v>
      </c>
      <c r="G42" s="73" t="s">
        <v>668</v>
      </c>
      <c r="H42" s="73" t="s">
        <v>669</v>
      </c>
      <c r="I42" s="63"/>
      <c r="J42" s="389"/>
      <c r="K42" s="230" t="s">
        <v>670</v>
      </c>
      <c r="L42" s="184"/>
      <c r="M42" s="217" t="s">
        <v>160</v>
      </c>
      <c r="N42" s="231" t="s">
        <v>522</v>
      </c>
      <c r="O42" s="213" t="s">
        <v>523</v>
      </c>
      <c r="P42" s="171"/>
      <c r="Q42" s="63" t="s">
        <v>625</v>
      </c>
      <c r="R42" s="63" t="s">
        <v>671</v>
      </c>
      <c r="S42" s="234" t="s">
        <v>672</v>
      </c>
      <c r="T42" s="234" t="s">
        <v>673</v>
      </c>
      <c r="U42" s="259" t="s">
        <v>674</v>
      </c>
      <c r="V42" s="259"/>
      <c r="W42" s="143"/>
      <c r="AA42" s="142">
        <f>IF(OR(J42="Fail",ISBLANK(J42)),INDEX('Issue Code Table'!C:C,MATCH(N:N,'Issue Code Table'!A:A,0)),IF(M42="Critical",6,IF(M42="Significant",5,IF(M42="Moderate",3,2))))</f>
        <v>4</v>
      </c>
    </row>
    <row r="43" spans="1:27" ht="212.5" x14ac:dyDescent="0.35">
      <c r="A43" s="73" t="s">
        <v>675</v>
      </c>
      <c r="B43" s="220" t="s">
        <v>206</v>
      </c>
      <c r="C43" s="222" t="s">
        <v>207</v>
      </c>
      <c r="D43" s="73" t="s">
        <v>409</v>
      </c>
      <c r="E43" s="73" t="s">
        <v>676</v>
      </c>
      <c r="F43" s="73" t="s">
        <v>677</v>
      </c>
      <c r="G43" s="73" t="s">
        <v>678</v>
      </c>
      <c r="H43" s="73" t="s">
        <v>679</v>
      </c>
      <c r="I43" s="63"/>
      <c r="J43" s="389"/>
      <c r="K43" s="230" t="s">
        <v>680</v>
      </c>
      <c r="L43" s="63"/>
      <c r="M43" s="217" t="s">
        <v>149</v>
      </c>
      <c r="N43" s="213" t="s">
        <v>681</v>
      </c>
      <c r="O43" s="213" t="s">
        <v>682</v>
      </c>
      <c r="P43" s="171"/>
      <c r="Q43" s="63" t="s">
        <v>683</v>
      </c>
      <c r="R43" s="63" t="s">
        <v>684</v>
      </c>
      <c r="S43" s="234" t="s">
        <v>685</v>
      </c>
      <c r="T43" s="234" t="s">
        <v>686</v>
      </c>
      <c r="U43" s="259" t="s">
        <v>687</v>
      </c>
      <c r="V43" s="259" t="s">
        <v>688</v>
      </c>
      <c r="W43" s="143"/>
      <c r="AA43" s="142">
        <f>IF(OR(J43="Fail",ISBLANK(J43)),INDEX('Issue Code Table'!C:C,MATCH(N:N,'Issue Code Table'!A:A,0)),IF(M43="Critical",6,IF(M43="Significant",5,IF(M43="Moderate",3,2))))</f>
        <v>5</v>
      </c>
    </row>
    <row r="44" spans="1:27" ht="62.5" x14ac:dyDescent="0.35">
      <c r="A44" s="73" t="s">
        <v>689</v>
      </c>
      <c r="B44" s="220" t="s">
        <v>206</v>
      </c>
      <c r="C44" s="222" t="s">
        <v>207</v>
      </c>
      <c r="D44" s="73" t="s">
        <v>409</v>
      </c>
      <c r="E44" s="73" t="s">
        <v>690</v>
      </c>
      <c r="F44" s="73" t="s">
        <v>691</v>
      </c>
      <c r="G44" s="73" t="s">
        <v>692</v>
      </c>
      <c r="H44" s="73" t="s">
        <v>693</v>
      </c>
      <c r="I44" s="242"/>
      <c r="J44" s="389"/>
      <c r="K44" s="237" t="s">
        <v>694</v>
      </c>
      <c r="L44" s="236"/>
      <c r="M44" s="217" t="s">
        <v>149</v>
      </c>
      <c r="N44" s="213" t="s">
        <v>681</v>
      </c>
      <c r="O44" s="213" t="s">
        <v>682</v>
      </c>
      <c r="P44" s="240"/>
      <c r="Q44" s="236" t="s">
        <v>683</v>
      </c>
      <c r="R44" s="236" t="s">
        <v>695</v>
      </c>
      <c r="S44" s="234" t="s">
        <v>696</v>
      </c>
      <c r="T44" s="234" t="s">
        <v>697</v>
      </c>
      <c r="U44" s="259" t="s">
        <v>698</v>
      </c>
      <c r="V44" s="259" t="s">
        <v>699</v>
      </c>
      <c r="W44" s="143"/>
      <c r="AA44" s="142">
        <f>IF(OR(J44="Fail",ISBLANK(J44)),INDEX('Issue Code Table'!C:C,MATCH(N:N,'Issue Code Table'!A:A,0)),IF(M44="Critical",6,IF(M44="Significant",5,IF(M44="Moderate",3,2))))</f>
        <v>5</v>
      </c>
    </row>
    <row r="45" spans="1:27" ht="87.5" x14ac:dyDescent="0.35">
      <c r="A45" s="73" t="s">
        <v>700</v>
      </c>
      <c r="B45" s="220" t="s">
        <v>206</v>
      </c>
      <c r="C45" s="222" t="s">
        <v>207</v>
      </c>
      <c r="D45" s="234" t="s">
        <v>409</v>
      </c>
      <c r="E45" s="73" t="s">
        <v>701</v>
      </c>
      <c r="F45" s="73" t="s">
        <v>702</v>
      </c>
      <c r="G45" s="73" t="s">
        <v>703</v>
      </c>
      <c r="H45" s="73" t="s">
        <v>704</v>
      </c>
      <c r="I45" s="236"/>
      <c r="J45" s="389"/>
      <c r="K45" s="237" t="s">
        <v>705</v>
      </c>
      <c r="L45" s="236"/>
      <c r="M45" s="239" t="s">
        <v>149</v>
      </c>
      <c r="N45" s="238" t="s">
        <v>681</v>
      </c>
      <c r="O45" s="238" t="s">
        <v>682</v>
      </c>
      <c r="P45" s="240"/>
      <c r="Q45" s="236" t="s">
        <v>706</v>
      </c>
      <c r="R45" s="236" t="s">
        <v>707</v>
      </c>
      <c r="S45" s="234" t="s">
        <v>708</v>
      </c>
      <c r="T45" s="234" t="s">
        <v>709</v>
      </c>
      <c r="U45" s="259" t="s">
        <v>710</v>
      </c>
      <c r="V45" s="259" t="s">
        <v>711</v>
      </c>
      <c r="W45" s="143"/>
      <c r="AA45" s="142">
        <f>IF(OR(J45="Fail",ISBLANK(J45)),INDEX('Issue Code Table'!C:C,MATCH(N:N,'Issue Code Table'!A:A,0)),IF(M45="Critical",6,IF(M45="Significant",5,IF(M45="Moderate",3,2))))</f>
        <v>5</v>
      </c>
    </row>
    <row r="46" spans="1:27" ht="137.5" x14ac:dyDescent="0.35">
      <c r="A46" s="73" t="s">
        <v>712</v>
      </c>
      <c r="B46" s="220" t="s">
        <v>206</v>
      </c>
      <c r="C46" s="222" t="s">
        <v>207</v>
      </c>
      <c r="D46" s="234" t="s">
        <v>409</v>
      </c>
      <c r="E46" s="73" t="s">
        <v>713</v>
      </c>
      <c r="F46" s="73" t="s">
        <v>714</v>
      </c>
      <c r="G46" s="73" t="s">
        <v>715</v>
      </c>
      <c r="H46" s="73" t="s">
        <v>716</v>
      </c>
      <c r="I46" s="236"/>
      <c r="J46" s="389"/>
      <c r="K46" s="237" t="s">
        <v>717</v>
      </c>
      <c r="L46" s="236"/>
      <c r="M46" s="239" t="s">
        <v>149</v>
      </c>
      <c r="N46" s="238" t="s">
        <v>681</v>
      </c>
      <c r="O46" s="238" t="s">
        <v>682</v>
      </c>
      <c r="P46" s="240"/>
      <c r="Q46" s="236" t="s">
        <v>706</v>
      </c>
      <c r="R46" s="236" t="s">
        <v>718</v>
      </c>
      <c r="S46" s="234" t="s">
        <v>719</v>
      </c>
      <c r="T46" s="234" t="s">
        <v>720</v>
      </c>
      <c r="U46" s="259" t="s">
        <v>721</v>
      </c>
      <c r="V46" s="259" t="s">
        <v>722</v>
      </c>
      <c r="W46" s="143"/>
      <c r="AA46" s="142">
        <f>IF(OR(J46="Fail",ISBLANK(J46)),INDEX('Issue Code Table'!C:C,MATCH(N:N,'Issue Code Table'!A:A,0)),IF(M46="Critical",6,IF(M46="Significant",5,IF(M46="Moderate",3,2))))</f>
        <v>5</v>
      </c>
    </row>
    <row r="47" spans="1:27" ht="100" x14ac:dyDescent="0.35">
      <c r="A47" s="73" t="s">
        <v>723</v>
      </c>
      <c r="B47" s="220" t="s">
        <v>206</v>
      </c>
      <c r="C47" s="222" t="s">
        <v>207</v>
      </c>
      <c r="D47" s="73" t="s">
        <v>409</v>
      </c>
      <c r="E47" s="73" t="s">
        <v>724</v>
      </c>
      <c r="F47" s="73" t="s">
        <v>725</v>
      </c>
      <c r="G47" s="73" t="s">
        <v>726</v>
      </c>
      <c r="H47" s="73" t="s">
        <v>727</v>
      </c>
      <c r="I47" s="63"/>
      <c r="J47" s="389"/>
      <c r="K47" s="230" t="s">
        <v>728</v>
      </c>
      <c r="L47" s="63"/>
      <c r="M47" s="217" t="s">
        <v>149</v>
      </c>
      <c r="N47" s="213" t="s">
        <v>681</v>
      </c>
      <c r="O47" s="213" t="s">
        <v>682</v>
      </c>
      <c r="P47" s="171"/>
      <c r="Q47" s="63" t="s">
        <v>706</v>
      </c>
      <c r="R47" s="63" t="s">
        <v>729</v>
      </c>
      <c r="S47" s="234" t="s">
        <v>730</v>
      </c>
      <c r="T47" s="234" t="s">
        <v>731</v>
      </c>
      <c r="U47" s="259" t="s">
        <v>732</v>
      </c>
      <c r="V47" s="259" t="s">
        <v>733</v>
      </c>
      <c r="W47" s="143"/>
      <c r="AA47" s="142">
        <f>IF(OR(J47="Fail",ISBLANK(J47)),INDEX('Issue Code Table'!C:C,MATCH(N:N,'Issue Code Table'!A:A,0)),IF(M47="Critical",6,IF(M47="Significant",5,IF(M47="Moderate",3,2))))</f>
        <v>5</v>
      </c>
    </row>
    <row r="48" spans="1:27" ht="112.5" x14ac:dyDescent="0.35">
      <c r="A48" s="73" t="s">
        <v>734</v>
      </c>
      <c r="B48" s="220" t="s">
        <v>206</v>
      </c>
      <c r="C48" s="222" t="s">
        <v>207</v>
      </c>
      <c r="D48" s="73" t="s">
        <v>409</v>
      </c>
      <c r="E48" s="73" t="s">
        <v>735</v>
      </c>
      <c r="F48" s="73" t="s">
        <v>736</v>
      </c>
      <c r="G48" s="73" t="s">
        <v>737</v>
      </c>
      <c r="H48" s="73" t="s">
        <v>738</v>
      </c>
      <c r="I48" s="63"/>
      <c r="J48" s="389"/>
      <c r="K48" s="230" t="s">
        <v>739</v>
      </c>
      <c r="L48" s="63"/>
      <c r="M48" s="217" t="s">
        <v>149</v>
      </c>
      <c r="N48" s="213" t="s">
        <v>681</v>
      </c>
      <c r="O48" s="213" t="s">
        <v>682</v>
      </c>
      <c r="P48" s="171"/>
      <c r="Q48" s="63" t="s">
        <v>706</v>
      </c>
      <c r="R48" s="63" t="s">
        <v>740</v>
      </c>
      <c r="S48" s="234" t="s">
        <v>741</v>
      </c>
      <c r="T48" s="234" t="s">
        <v>742</v>
      </c>
      <c r="U48" s="259" t="s">
        <v>743</v>
      </c>
      <c r="V48" s="259" t="s">
        <v>744</v>
      </c>
      <c r="W48" s="143"/>
      <c r="AA48" s="142">
        <f>IF(OR(J48="Fail",ISBLANK(J48)),INDEX('Issue Code Table'!C:C,MATCH(N:N,'Issue Code Table'!A:A,0)),IF(M48="Critical",6,IF(M48="Significant",5,IF(M48="Moderate",3,2))))</f>
        <v>5</v>
      </c>
    </row>
    <row r="49" spans="1:27" ht="87.5" x14ac:dyDescent="0.35">
      <c r="A49" s="73" t="s">
        <v>745</v>
      </c>
      <c r="B49" s="220" t="s">
        <v>206</v>
      </c>
      <c r="C49" s="222" t="s">
        <v>207</v>
      </c>
      <c r="D49" s="73" t="s">
        <v>409</v>
      </c>
      <c r="E49" s="73" t="s">
        <v>746</v>
      </c>
      <c r="F49" s="73" t="s">
        <v>747</v>
      </c>
      <c r="G49" s="73" t="s">
        <v>748</v>
      </c>
      <c r="H49" s="73" t="s">
        <v>749</v>
      </c>
      <c r="I49" s="63"/>
      <c r="J49" s="389"/>
      <c r="K49" s="230" t="s">
        <v>750</v>
      </c>
      <c r="L49" s="63"/>
      <c r="M49" s="217" t="s">
        <v>149</v>
      </c>
      <c r="N49" s="213" t="s">
        <v>681</v>
      </c>
      <c r="O49" s="213" t="s">
        <v>682</v>
      </c>
      <c r="P49" s="171"/>
      <c r="Q49" s="63" t="s">
        <v>706</v>
      </c>
      <c r="R49" s="63" t="s">
        <v>751</v>
      </c>
      <c r="S49" s="234" t="s">
        <v>752</v>
      </c>
      <c r="T49" s="234" t="s">
        <v>753</v>
      </c>
      <c r="U49" s="259" t="s">
        <v>754</v>
      </c>
      <c r="V49" s="259" t="s">
        <v>755</v>
      </c>
      <c r="W49" s="143"/>
      <c r="AA49" s="142">
        <f>IF(OR(J49="Fail",ISBLANK(J49)),INDEX('Issue Code Table'!C:C,MATCH(N:N,'Issue Code Table'!A:A,0)),IF(M49="Critical",6,IF(M49="Significant",5,IF(M49="Moderate",3,2))))</f>
        <v>5</v>
      </c>
    </row>
    <row r="50" spans="1:27" ht="175" x14ac:dyDescent="0.35">
      <c r="A50" s="73" t="s">
        <v>756</v>
      </c>
      <c r="B50" s="220" t="s">
        <v>206</v>
      </c>
      <c r="C50" s="222" t="s">
        <v>207</v>
      </c>
      <c r="D50" s="73" t="s">
        <v>409</v>
      </c>
      <c r="E50" s="73" t="s">
        <v>757</v>
      </c>
      <c r="F50" s="73" t="s">
        <v>758</v>
      </c>
      <c r="G50" s="73" t="s">
        <v>759</v>
      </c>
      <c r="H50" s="73" t="s">
        <v>760</v>
      </c>
      <c r="I50" s="63"/>
      <c r="J50" s="389"/>
      <c r="K50" s="63" t="s">
        <v>761</v>
      </c>
      <c r="L50" s="63"/>
      <c r="M50" s="390" t="s">
        <v>149</v>
      </c>
      <c r="N50" s="213" t="s">
        <v>681</v>
      </c>
      <c r="O50" s="213" t="s">
        <v>682</v>
      </c>
      <c r="P50" s="171"/>
      <c r="Q50" s="63" t="s">
        <v>706</v>
      </c>
      <c r="R50" s="63" t="s">
        <v>762</v>
      </c>
      <c r="S50" s="73" t="s">
        <v>763</v>
      </c>
      <c r="T50" s="73" t="s">
        <v>764</v>
      </c>
      <c r="U50" s="259" t="s">
        <v>765</v>
      </c>
      <c r="V50" s="259" t="s">
        <v>766</v>
      </c>
      <c r="W50" s="143"/>
      <c r="AA50" s="142">
        <f>IF(OR(J50="Fail",ISBLANK(J50)),INDEX('Issue Code Table'!C:C,MATCH(N:N,'Issue Code Table'!A:A,0)),IF(M50="Critical",6,IF(M50="Significant",5,IF(M50="Moderate",3,2))))</f>
        <v>5</v>
      </c>
    </row>
    <row r="51" spans="1:27" ht="87.5" x14ac:dyDescent="0.35">
      <c r="A51" s="73" t="s">
        <v>767</v>
      </c>
      <c r="B51" s="220" t="s">
        <v>206</v>
      </c>
      <c r="C51" s="222" t="s">
        <v>207</v>
      </c>
      <c r="D51" s="73" t="s">
        <v>409</v>
      </c>
      <c r="E51" s="73" t="s">
        <v>768</v>
      </c>
      <c r="F51" s="73" t="s">
        <v>769</v>
      </c>
      <c r="G51" s="73" t="s">
        <v>770</v>
      </c>
      <c r="H51" s="73" t="s">
        <v>771</v>
      </c>
      <c r="I51" s="63"/>
      <c r="J51" s="389"/>
      <c r="K51" s="230" t="s">
        <v>772</v>
      </c>
      <c r="L51" s="63"/>
      <c r="M51" s="217" t="s">
        <v>149</v>
      </c>
      <c r="N51" s="213" t="s">
        <v>681</v>
      </c>
      <c r="O51" s="213" t="s">
        <v>682</v>
      </c>
      <c r="P51" s="171"/>
      <c r="Q51" s="63" t="s">
        <v>706</v>
      </c>
      <c r="R51" s="63" t="s">
        <v>773</v>
      </c>
      <c r="S51" s="234" t="s">
        <v>774</v>
      </c>
      <c r="T51" s="234" t="s">
        <v>775</v>
      </c>
      <c r="U51" s="259" t="s">
        <v>776</v>
      </c>
      <c r="V51" s="259" t="s">
        <v>777</v>
      </c>
      <c r="W51" s="143"/>
      <c r="AA51" s="142">
        <f>IF(OR(J51="Fail",ISBLANK(J51)),INDEX('Issue Code Table'!C:C,MATCH(N:N,'Issue Code Table'!A:A,0)),IF(M51="Critical",6,IF(M51="Significant",5,IF(M51="Moderate",3,2))))</f>
        <v>5</v>
      </c>
    </row>
    <row r="52" spans="1:27" ht="137.5" x14ac:dyDescent="0.35">
      <c r="A52" s="73" t="s">
        <v>778</v>
      </c>
      <c r="B52" s="220" t="s">
        <v>206</v>
      </c>
      <c r="C52" s="222" t="s">
        <v>207</v>
      </c>
      <c r="D52" s="73" t="s">
        <v>409</v>
      </c>
      <c r="E52" s="73" t="s">
        <v>779</v>
      </c>
      <c r="F52" s="73" t="s">
        <v>780</v>
      </c>
      <c r="G52" s="73" t="s">
        <v>781</v>
      </c>
      <c r="H52" s="73" t="s">
        <v>782</v>
      </c>
      <c r="I52" s="63"/>
      <c r="J52" s="389"/>
      <c r="K52" s="230" t="s">
        <v>783</v>
      </c>
      <c r="L52" s="184"/>
      <c r="M52" s="217" t="s">
        <v>149</v>
      </c>
      <c r="N52" s="213" t="s">
        <v>681</v>
      </c>
      <c r="O52" s="213" t="s">
        <v>682</v>
      </c>
      <c r="P52" s="171"/>
      <c r="Q52" s="63" t="s">
        <v>706</v>
      </c>
      <c r="R52" s="63" t="s">
        <v>784</v>
      </c>
      <c r="S52" s="234" t="s">
        <v>785</v>
      </c>
      <c r="T52" s="234" t="s">
        <v>786</v>
      </c>
      <c r="U52" s="259" t="s">
        <v>787</v>
      </c>
      <c r="V52" s="259" t="s">
        <v>788</v>
      </c>
      <c r="W52" s="143"/>
      <c r="AA52" s="142">
        <f>IF(OR(J52="Fail",ISBLANK(J52)),INDEX('Issue Code Table'!C:C,MATCH(N:N,'Issue Code Table'!A:A,0)),IF(M52="Critical",6,IF(M52="Significant",5,IF(M52="Moderate",3,2))))</f>
        <v>5</v>
      </c>
    </row>
    <row r="53" spans="1:27" ht="87.5" x14ac:dyDescent="0.35">
      <c r="A53" s="73" t="s">
        <v>789</v>
      </c>
      <c r="B53" s="220" t="s">
        <v>206</v>
      </c>
      <c r="C53" s="222" t="s">
        <v>207</v>
      </c>
      <c r="D53" s="234" t="s">
        <v>409</v>
      </c>
      <c r="E53" s="73" t="s">
        <v>790</v>
      </c>
      <c r="F53" s="73" t="s">
        <v>791</v>
      </c>
      <c r="G53" s="73" t="s">
        <v>792</v>
      </c>
      <c r="H53" s="73" t="s">
        <v>793</v>
      </c>
      <c r="I53" s="236"/>
      <c r="J53" s="389"/>
      <c r="K53" s="237" t="s">
        <v>794</v>
      </c>
      <c r="L53" s="236"/>
      <c r="M53" s="239" t="s">
        <v>149</v>
      </c>
      <c r="N53" s="238" t="s">
        <v>681</v>
      </c>
      <c r="O53" s="238" t="s">
        <v>682</v>
      </c>
      <c r="P53" s="240"/>
      <c r="Q53" s="236" t="s">
        <v>706</v>
      </c>
      <c r="R53" s="236" t="s">
        <v>795</v>
      </c>
      <c r="S53" s="234" t="s">
        <v>796</v>
      </c>
      <c r="T53" s="234" t="s">
        <v>797</v>
      </c>
      <c r="U53" s="259" t="s">
        <v>798</v>
      </c>
      <c r="V53" s="259" t="s">
        <v>799</v>
      </c>
      <c r="W53" s="143"/>
      <c r="AA53" s="142">
        <f>IF(OR(J53="Fail",ISBLANK(J53)),INDEX('Issue Code Table'!C:C,MATCH(N:N,'Issue Code Table'!A:A,0)),IF(M53="Critical",6,IF(M53="Significant",5,IF(M53="Moderate",3,2))))</f>
        <v>5</v>
      </c>
    </row>
    <row r="54" spans="1:27" ht="162.5" x14ac:dyDescent="0.35">
      <c r="A54" s="73" t="s">
        <v>800</v>
      </c>
      <c r="B54" s="220" t="s">
        <v>206</v>
      </c>
      <c r="C54" s="222" t="s">
        <v>207</v>
      </c>
      <c r="D54" s="73" t="s">
        <v>409</v>
      </c>
      <c r="E54" s="73" t="s">
        <v>801</v>
      </c>
      <c r="F54" s="73" t="s">
        <v>802</v>
      </c>
      <c r="G54" s="73" t="s">
        <v>803</v>
      </c>
      <c r="H54" s="73" t="s">
        <v>804</v>
      </c>
      <c r="I54" s="63"/>
      <c r="J54" s="389"/>
      <c r="K54" s="230" t="s">
        <v>805</v>
      </c>
      <c r="L54" s="63"/>
      <c r="M54" s="217" t="s">
        <v>149</v>
      </c>
      <c r="N54" s="213" t="s">
        <v>681</v>
      </c>
      <c r="O54" s="213" t="s">
        <v>682</v>
      </c>
      <c r="P54" s="171"/>
      <c r="Q54" s="63" t="s">
        <v>706</v>
      </c>
      <c r="R54" s="63" t="s">
        <v>806</v>
      </c>
      <c r="S54" s="73" t="s">
        <v>807</v>
      </c>
      <c r="T54" s="73" t="s">
        <v>808</v>
      </c>
      <c r="U54" s="259" t="s">
        <v>809</v>
      </c>
      <c r="V54" s="259" t="s">
        <v>810</v>
      </c>
      <c r="W54" s="143"/>
      <c r="AA54" s="142">
        <f>IF(OR(J54="Fail",ISBLANK(J54)),INDEX('Issue Code Table'!C:C,MATCH(N:N,'Issue Code Table'!A:A,0)),IF(M54="Critical",6,IF(M54="Significant",5,IF(M54="Moderate",3,2))))</f>
        <v>5</v>
      </c>
    </row>
    <row r="55" spans="1:27" ht="125" x14ac:dyDescent="0.35">
      <c r="A55" s="73" t="s">
        <v>811</v>
      </c>
      <c r="B55" s="220" t="s">
        <v>206</v>
      </c>
      <c r="C55" s="222" t="s">
        <v>207</v>
      </c>
      <c r="D55" s="73" t="s">
        <v>409</v>
      </c>
      <c r="E55" s="73" t="s">
        <v>812</v>
      </c>
      <c r="F55" s="73" t="s">
        <v>813</v>
      </c>
      <c r="G55" s="73" t="s">
        <v>814</v>
      </c>
      <c r="H55" s="73" t="s">
        <v>815</v>
      </c>
      <c r="I55" s="63"/>
      <c r="J55" s="389"/>
      <c r="K55" s="230" t="s">
        <v>816</v>
      </c>
      <c r="L55" s="63"/>
      <c r="M55" s="217" t="s">
        <v>149</v>
      </c>
      <c r="N55" s="213" t="s">
        <v>681</v>
      </c>
      <c r="O55" s="213" t="s">
        <v>682</v>
      </c>
      <c r="P55" s="171"/>
      <c r="Q55" s="63" t="s">
        <v>706</v>
      </c>
      <c r="R55" s="63" t="s">
        <v>817</v>
      </c>
      <c r="S55" s="234" t="s">
        <v>818</v>
      </c>
      <c r="T55" s="234" t="s">
        <v>819</v>
      </c>
      <c r="U55" s="259" t="s">
        <v>820</v>
      </c>
      <c r="V55" s="259" t="s">
        <v>821</v>
      </c>
      <c r="W55" s="143"/>
      <c r="AA55" s="142">
        <f>IF(OR(J55="Fail",ISBLANK(J55)),INDEX('Issue Code Table'!C:C,MATCH(N:N,'Issue Code Table'!A:A,0)),IF(M55="Critical",6,IF(M55="Significant",5,IF(M55="Moderate",3,2))))</f>
        <v>5</v>
      </c>
    </row>
    <row r="56" spans="1:27" ht="75" x14ac:dyDescent="0.35">
      <c r="A56" s="73" t="s">
        <v>822</v>
      </c>
      <c r="B56" s="220" t="s">
        <v>206</v>
      </c>
      <c r="C56" s="222" t="s">
        <v>207</v>
      </c>
      <c r="D56" s="73" t="s">
        <v>409</v>
      </c>
      <c r="E56" s="73" t="s">
        <v>790</v>
      </c>
      <c r="F56" s="73" t="s">
        <v>823</v>
      </c>
      <c r="G56" s="73" t="s">
        <v>824</v>
      </c>
      <c r="H56" s="73" t="s">
        <v>793</v>
      </c>
      <c r="I56" s="63"/>
      <c r="J56" s="389"/>
      <c r="K56" s="230" t="s">
        <v>794</v>
      </c>
      <c r="L56" s="63"/>
      <c r="M56" s="217" t="s">
        <v>149</v>
      </c>
      <c r="N56" s="213" t="s">
        <v>681</v>
      </c>
      <c r="O56" s="213" t="s">
        <v>682</v>
      </c>
      <c r="P56" s="171"/>
      <c r="Q56" s="63" t="s">
        <v>706</v>
      </c>
      <c r="R56" s="63" t="s">
        <v>825</v>
      </c>
      <c r="S56" s="234" t="s">
        <v>826</v>
      </c>
      <c r="T56" s="234" t="s">
        <v>827</v>
      </c>
      <c r="U56" s="259" t="s">
        <v>828</v>
      </c>
      <c r="V56" s="259" t="s">
        <v>799</v>
      </c>
      <c r="W56" s="143"/>
      <c r="AA56" s="142">
        <f>IF(OR(J56="Fail",ISBLANK(J56)),INDEX('Issue Code Table'!C:C,MATCH(N:N,'Issue Code Table'!A:A,0)),IF(M56="Critical",6,IF(M56="Significant",5,IF(M56="Moderate",3,2))))</f>
        <v>5</v>
      </c>
    </row>
    <row r="57" spans="1:27" ht="112.5" x14ac:dyDescent="0.35">
      <c r="A57" s="73" t="s">
        <v>829</v>
      </c>
      <c r="B57" s="220" t="s">
        <v>206</v>
      </c>
      <c r="C57" s="222" t="s">
        <v>207</v>
      </c>
      <c r="D57" s="234" t="s">
        <v>409</v>
      </c>
      <c r="E57" s="73" t="s">
        <v>830</v>
      </c>
      <c r="F57" s="73" t="s">
        <v>831</v>
      </c>
      <c r="G57" s="73" t="s">
        <v>832</v>
      </c>
      <c r="H57" s="73" t="s">
        <v>833</v>
      </c>
      <c r="I57" s="236"/>
      <c r="J57" s="389"/>
      <c r="K57" s="237" t="s">
        <v>834</v>
      </c>
      <c r="L57" s="236"/>
      <c r="M57" s="239" t="s">
        <v>149</v>
      </c>
      <c r="N57" s="238" t="s">
        <v>681</v>
      </c>
      <c r="O57" s="238" t="s">
        <v>682</v>
      </c>
      <c r="P57" s="240"/>
      <c r="Q57" s="236" t="s">
        <v>706</v>
      </c>
      <c r="R57" s="236" t="s">
        <v>835</v>
      </c>
      <c r="S57" s="234" t="s">
        <v>836</v>
      </c>
      <c r="T57" s="234" t="s">
        <v>837</v>
      </c>
      <c r="U57" s="259" t="s">
        <v>838</v>
      </c>
      <c r="V57" s="259" t="s">
        <v>839</v>
      </c>
      <c r="W57" s="143"/>
      <c r="AA57" s="142">
        <f>IF(OR(J57="Fail",ISBLANK(J57)),INDEX('Issue Code Table'!C:C,MATCH(N:N,'Issue Code Table'!A:A,0)),IF(M57="Critical",6,IF(M57="Significant",5,IF(M57="Moderate",3,2))))</f>
        <v>5</v>
      </c>
    </row>
    <row r="58" spans="1:27" ht="125" x14ac:dyDescent="0.35">
      <c r="A58" s="73" t="s">
        <v>840</v>
      </c>
      <c r="B58" s="220" t="s">
        <v>206</v>
      </c>
      <c r="C58" s="222" t="s">
        <v>207</v>
      </c>
      <c r="D58" s="73" t="s">
        <v>409</v>
      </c>
      <c r="E58" s="73" t="s">
        <v>841</v>
      </c>
      <c r="F58" s="73" t="s">
        <v>842</v>
      </c>
      <c r="G58" s="73" t="s">
        <v>843</v>
      </c>
      <c r="H58" s="73" t="s">
        <v>844</v>
      </c>
      <c r="I58" s="63"/>
      <c r="J58" s="389"/>
      <c r="K58" s="230" t="s">
        <v>845</v>
      </c>
      <c r="L58" s="63"/>
      <c r="M58" s="217" t="s">
        <v>149</v>
      </c>
      <c r="N58" s="231" t="s">
        <v>211</v>
      </c>
      <c r="O58" s="213" t="s">
        <v>212</v>
      </c>
      <c r="P58" s="171"/>
      <c r="Q58" s="63" t="s">
        <v>706</v>
      </c>
      <c r="R58" s="63" t="s">
        <v>846</v>
      </c>
      <c r="S58" s="234" t="s">
        <v>847</v>
      </c>
      <c r="T58" s="234" t="s">
        <v>848</v>
      </c>
      <c r="U58" s="259" t="s">
        <v>849</v>
      </c>
      <c r="V58" s="259" t="s">
        <v>850</v>
      </c>
      <c r="W58" s="143"/>
      <c r="AA58" s="142">
        <f>IF(OR(J58="Fail",ISBLANK(J58)),INDEX('Issue Code Table'!C:C,MATCH(N:N,'Issue Code Table'!A:A,0)),IF(M58="Critical",6,IF(M58="Significant",5,IF(M58="Moderate",3,2))))</f>
        <v>5</v>
      </c>
    </row>
    <row r="59" spans="1:27" ht="87.5" x14ac:dyDescent="0.35">
      <c r="A59" s="73" t="s">
        <v>851</v>
      </c>
      <c r="B59" s="220" t="s">
        <v>248</v>
      </c>
      <c r="C59" s="222" t="s">
        <v>249</v>
      </c>
      <c r="D59" s="73" t="s">
        <v>409</v>
      </c>
      <c r="E59" s="73" t="s">
        <v>852</v>
      </c>
      <c r="F59" s="73" t="s">
        <v>853</v>
      </c>
      <c r="G59" s="73" t="s">
        <v>854</v>
      </c>
      <c r="H59" s="73" t="s">
        <v>855</v>
      </c>
      <c r="I59" s="63"/>
      <c r="J59" s="389"/>
      <c r="K59" s="230" t="s">
        <v>856</v>
      </c>
      <c r="L59" s="63"/>
      <c r="M59" s="217" t="s">
        <v>149</v>
      </c>
      <c r="N59" s="213" t="s">
        <v>681</v>
      </c>
      <c r="O59" s="213" t="s">
        <v>682</v>
      </c>
      <c r="P59" s="171"/>
      <c r="Q59" s="63" t="s">
        <v>706</v>
      </c>
      <c r="R59" s="63" t="s">
        <v>857</v>
      </c>
      <c r="S59" s="234" t="s">
        <v>858</v>
      </c>
      <c r="T59" s="234" t="s">
        <v>859</v>
      </c>
      <c r="U59" s="259" t="s">
        <v>860</v>
      </c>
      <c r="V59" s="259" t="s">
        <v>861</v>
      </c>
      <c r="W59" s="143"/>
      <c r="AA59" s="142">
        <f>IF(OR(J59="Fail",ISBLANK(J59)),INDEX('Issue Code Table'!C:C,MATCH(N:N,'Issue Code Table'!A:A,0)),IF(M59="Critical",6,IF(M59="Significant",5,IF(M59="Moderate",3,2))))</f>
        <v>5</v>
      </c>
    </row>
    <row r="60" spans="1:27" ht="137.5" x14ac:dyDescent="0.35">
      <c r="A60" s="73" t="s">
        <v>862</v>
      </c>
      <c r="B60" s="220" t="s">
        <v>206</v>
      </c>
      <c r="C60" s="222" t="s">
        <v>207</v>
      </c>
      <c r="D60" s="73" t="s">
        <v>409</v>
      </c>
      <c r="E60" s="73" t="s">
        <v>863</v>
      </c>
      <c r="F60" s="73" t="s">
        <v>864</v>
      </c>
      <c r="G60" s="73" t="s">
        <v>865</v>
      </c>
      <c r="H60" s="73" t="s">
        <v>866</v>
      </c>
      <c r="I60" s="63"/>
      <c r="J60" s="389"/>
      <c r="K60" s="230" t="s">
        <v>867</v>
      </c>
      <c r="L60" s="63"/>
      <c r="M60" s="217" t="s">
        <v>149</v>
      </c>
      <c r="N60" s="213" t="s">
        <v>681</v>
      </c>
      <c r="O60" s="213" t="s">
        <v>682</v>
      </c>
      <c r="P60" s="171"/>
      <c r="Q60" s="63" t="s">
        <v>706</v>
      </c>
      <c r="R60" s="63" t="s">
        <v>868</v>
      </c>
      <c r="S60" s="234" t="s">
        <v>869</v>
      </c>
      <c r="T60" s="234" t="s">
        <v>870</v>
      </c>
      <c r="U60" s="259" t="s">
        <v>871</v>
      </c>
      <c r="V60" s="259" t="s">
        <v>872</v>
      </c>
      <c r="W60" s="143"/>
      <c r="AA60" s="142">
        <f>IF(OR(J60="Fail",ISBLANK(J60)),INDEX('Issue Code Table'!C:C,MATCH(N:N,'Issue Code Table'!A:A,0)),IF(M60="Critical",6,IF(M60="Significant",5,IF(M60="Moderate",3,2))))</f>
        <v>5</v>
      </c>
    </row>
    <row r="61" spans="1:27" ht="162.5" x14ac:dyDescent="0.35">
      <c r="A61" s="73" t="s">
        <v>873</v>
      </c>
      <c r="B61" s="220" t="s">
        <v>874</v>
      </c>
      <c r="C61" s="222" t="s">
        <v>875</v>
      </c>
      <c r="D61" s="73" t="s">
        <v>409</v>
      </c>
      <c r="E61" s="73" t="s">
        <v>876</v>
      </c>
      <c r="F61" s="73" t="s">
        <v>877</v>
      </c>
      <c r="G61" s="73" t="s">
        <v>878</v>
      </c>
      <c r="H61" s="73" t="s">
        <v>879</v>
      </c>
      <c r="I61" s="63"/>
      <c r="J61" s="389"/>
      <c r="K61" s="230" t="s">
        <v>880</v>
      </c>
      <c r="L61" s="184"/>
      <c r="M61" s="217" t="s">
        <v>149</v>
      </c>
      <c r="N61" s="231" t="s">
        <v>681</v>
      </c>
      <c r="O61" s="213" t="s">
        <v>682</v>
      </c>
      <c r="P61" s="171"/>
      <c r="Q61" s="63" t="s">
        <v>881</v>
      </c>
      <c r="R61" s="63" t="s">
        <v>882</v>
      </c>
      <c r="S61" s="73" t="s">
        <v>883</v>
      </c>
      <c r="T61" s="73" t="s">
        <v>884</v>
      </c>
      <c r="U61" s="259" t="s">
        <v>885</v>
      </c>
      <c r="V61" s="259" t="s">
        <v>886</v>
      </c>
      <c r="W61" s="143"/>
      <c r="AA61" s="142">
        <f>IF(OR(J61="Fail",ISBLANK(J61)),INDEX('Issue Code Table'!C:C,MATCH(N:N,'Issue Code Table'!A:A,0)),IF(M61="Critical",6,IF(M61="Significant",5,IF(M61="Moderate",3,2))))</f>
        <v>5</v>
      </c>
    </row>
    <row r="62" spans="1:27" ht="300" x14ac:dyDescent="0.35">
      <c r="A62" s="73" t="s">
        <v>887</v>
      </c>
      <c r="B62" s="220" t="s">
        <v>874</v>
      </c>
      <c r="C62" s="222" t="s">
        <v>875</v>
      </c>
      <c r="D62" s="73" t="s">
        <v>234</v>
      </c>
      <c r="E62" s="73" t="s">
        <v>888</v>
      </c>
      <c r="F62" s="73" t="s">
        <v>889</v>
      </c>
      <c r="G62" s="73" t="s">
        <v>890</v>
      </c>
      <c r="H62" s="73" t="s">
        <v>891</v>
      </c>
      <c r="I62" s="63"/>
      <c r="J62" s="389"/>
      <c r="K62" s="63" t="s">
        <v>892</v>
      </c>
      <c r="L62" s="184"/>
      <c r="M62" s="390" t="s">
        <v>224</v>
      </c>
      <c r="N62" s="213" t="s">
        <v>893</v>
      </c>
      <c r="O62" s="213" t="s">
        <v>894</v>
      </c>
      <c r="P62" s="171"/>
      <c r="Q62" s="63" t="s">
        <v>881</v>
      </c>
      <c r="R62" s="63" t="s">
        <v>895</v>
      </c>
      <c r="S62" s="73" t="s">
        <v>896</v>
      </c>
      <c r="T62" s="73" t="s">
        <v>897</v>
      </c>
      <c r="U62" s="259" t="s">
        <v>898</v>
      </c>
      <c r="V62" s="259"/>
      <c r="W62" s="143"/>
      <c r="AA62" s="142">
        <f>IF(OR(J62="Fail",ISBLANK(J62)),INDEX('Issue Code Table'!C:C,MATCH(N:N,'Issue Code Table'!A:A,0)),IF(M62="Critical",6,IF(M62="Significant",5,IF(M62="Moderate",3,2))))</f>
        <v>3</v>
      </c>
    </row>
    <row r="63" spans="1:27" ht="87.5" x14ac:dyDescent="0.35">
      <c r="A63" s="73" t="s">
        <v>899</v>
      </c>
      <c r="B63" s="220" t="s">
        <v>874</v>
      </c>
      <c r="C63" s="222" t="s">
        <v>875</v>
      </c>
      <c r="D63" s="73" t="s">
        <v>234</v>
      </c>
      <c r="E63" s="73" t="s">
        <v>900</v>
      </c>
      <c r="F63" s="73" t="s">
        <v>901</v>
      </c>
      <c r="G63" s="73" t="s">
        <v>902</v>
      </c>
      <c r="H63" s="73" t="s">
        <v>903</v>
      </c>
      <c r="I63" s="63"/>
      <c r="J63" s="389"/>
      <c r="K63" s="230" t="s">
        <v>904</v>
      </c>
      <c r="L63" s="184"/>
      <c r="M63" s="217" t="s">
        <v>149</v>
      </c>
      <c r="N63" s="231" t="s">
        <v>211</v>
      </c>
      <c r="O63" s="213" t="s">
        <v>212</v>
      </c>
      <c r="P63" s="171"/>
      <c r="Q63" s="63" t="s">
        <v>881</v>
      </c>
      <c r="R63" s="63" t="s">
        <v>905</v>
      </c>
      <c r="S63" s="234" t="s">
        <v>906</v>
      </c>
      <c r="T63" s="234" t="s">
        <v>907</v>
      </c>
      <c r="U63" s="259" t="s">
        <v>908</v>
      </c>
      <c r="V63" s="259" t="s">
        <v>909</v>
      </c>
      <c r="W63" s="143"/>
      <c r="AA63" s="142">
        <f>IF(OR(J63="Fail",ISBLANK(J63)),INDEX('Issue Code Table'!C:C,MATCH(N:N,'Issue Code Table'!A:A,0)),IF(M63="Critical",6,IF(M63="Significant",5,IF(M63="Moderate",3,2))))</f>
        <v>5</v>
      </c>
    </row>
    <row r="64" spans="1:27" ht="125" x14ac:dyDescent="0.35">
      <c r="A64" s="73" t="s">
        <v>910</v>
      </c>
      <c r="B64" s="220" t="s">
        <v>206</v>
      </c>
      <c r="C64" s="222" t="s">
        <v>207</v>
      </c>
      <c r="D64" s="73" t="s">
        <v>409</v>
      </c>
      <c r="E64" s="73" t="s">
        <v>911</v>
      </c>
      <c r="F64" s="73" t="s">
        <v>912</v>
      </c>
      <c r="G64" s="73" t="s">
        <v>913</v>
      </c>
      <c r="H64" s="73" t="s">
        <v>914</v>
      </c>
      <c r="I64" s="63"/>
      <c r="J64" s="389"/>
      <c r="K64" s="63" t="s">
        <v>915</v>
      </c>
      <c r="L64" s="63"/>
      <c r="M64" s="390" t="s">
        <v>149</v>
      </c>
      <c r="N64" s="213" t="s">
        <v>681</v>
      </c>
      <c r="O64" s="213" t="s">
        <v>682</v>
      </c>
      <c r="P64" s="171"/>
      <c r="Q64" s="63" t="s">
        <v>916</v>
      </c>
      <c r="R64" s="63" t="s">
        <v>917</v>
      </c>
      <c r="S64" s="234" t="s">
        <v>918</v>
      </c>
      <c r="T64" s="234" t="s">
        <v>919</v>
      </c>
      <c r="U64" s="259" t="s">
        <v>920</v>
      </c>
      <c r="V64" s="259" t="s">
        <v>921</v>
      </c>
      <c r="W64" s="143"/>
      <c r="AA64" s="142">
        <f>IF(OR(J64="Fail",ISBLANK(J64)),INDEX('Issue Code Table'!C:C,MATCH(N:N,'Issue Code Table'!A:A,0)),IF(M64="Critical",6,IF(M64="Significant",5,IF(M64="Moderate",3,2))))</f>
        <v>5</v>
      </c>
    </row>
    <row r="65" spans="1:27" ht="150" x14ac:dyDescent="0.35">
      <c r="A65" s="73" t="s">
        <v>922</v>
      </c>
      <c r="B65" s="220" t="s">
        <v>206</v>
      </c>
      <c r="C65" s="222" t="s">
        <v>207</v>
      </c>
      <c r="D65" s="73" t="s">
        <v>409</v>
      </c>
      <c r="E65" s="73" t="s">
        <v>923</v>
      </c>
      <c r="F65" s="73" t="s">
        <v>924</v>
      </c>
      <c r="G65" s="73" t="s">
        <v>925</v>
      </c>
      <c r="H65" s="73" t="s">
        <v>926</v>
      </c>
      <c r="I65" s="63"/>
      <c r="J65" s="389"/>
      <c r="K65" s="63" t="s">
        <v>927</v>
      </c>
      <c r="L65" s="63"/>
      <c r="M65" s="390" t="s">
        <v>149</v>
      </c>
      <c r="N65" s="213" t="s">
        <v>681</v>
      </c>
      <c r="O65" s="213" t="s">
        <v>682</v>
      </c>
      <c r="P65" s="171"/>
      <c r="Q65" s="63" t="s">
        <v>916</v>
      </c>
      <c r="R65" s="63" t="s">
        <v>928</v>
      </c>
      <c r="S65" s="234" t="s">
        <v>929</v>
      </c>
      <c r="T65" s="234" t="s">
        <v>930</v>
      </c>
      <c r="U65" s="259" t="s">
        <v>931</v>
      </c>
      <c r="V65" s="259" t="s">
        <v>932</v>
      </c>
      <c r="W65" s="143"/>
      <c r="AA65" s="142">
        <f>IF(OR(J65="Fail",ISBLANK(J65)),INDEX('Issue Code Table'!C:C,MATCH(N:N,'Issue Code Table'!A:A,0)),IF(M65="Critical",6,IF(M65="Significant",5,IF(M65="Moderate",3,2))))</f>
        <v>5</v>
      </c>
    </row>
    <row r="66" spans="1:27" ht="62.5" x14ac:dyDescent="0.35">
      <c r="A66" s="73" t="s">
        <v>933</v>
      </c>
      <c r="B66" s="220" t="s">
        <v>206</v>
      </c>
      <c r="C66" s="222" t="s">
        <v>207</v>
      </c>
      <c r="D66" s="73" t="s">
        <v>409</v>
      </c>
      <c r="E66" s="73" t="s">
        <v>934</v>
      </c>
      <c r="F66" s="73" t="s">
        <v>935</v>
      </c>
      <c r="G66" s="73" t="s">
        <v>936</v>
      </c>
      <c r="H66" s="73" t="s">
        <v>937</v>
      </c>
      <c r="I66" s="63"/>
      <c r="J66" s="389"/>
      <c r="K66" s="63" t="s">
        <v>938</v>
      </c>
      <c r="L66" s="63"/>
      <c r="M66" s="390" t="s">
        <v>149</v>
      </c>
      <c r="N66" s="213" t="s">
        <v>681</v>
      </c>
      <c r="O66" s="213" t="s">
        <v>682</v>
      </c>
      <c r="P66" s="171"/>
      <c r="Q66" s="63" t="s">
        <v>916</v>
      </c>
      <c r="R66" s="63" t="s">
        <v>939</v>
      </c>
      <c r="S66" s="234" t="s">
        <v>940</v>
      </c>
      <c r="T66" s="234" t="s">
        <v>941</v>
      </c>
      <c r="U66" s="259" t="s">
        <v>942</v>
      </c>
      <c r="V66" s="259" t="s">
        <v>943</v>
      </c>
      <c r="W66" s="143"/>
      <c r="AA66" s="142">
        <f>IF(OR(J66="Fail",ISBLANK(J66)),INDEX('Issue Code Table'!C:C,MATCH(N:N,'Issue Code Table'!A:A,0)),IF(M66="Critical",6,IF(M66="Significant",5,IF(M66="Moderate",3,2))))</f>
        <v>5</v>
      </c>
    </row>
    <row r="67" spans="1:27" ht="100" x14ac:dyDescent="0.35">
      <c r="A67" s="73" t="s">
        <v>944</v>
      </c>
      <c r="B67" s="220" t="s">
        <v>206</v>
      </c>
      <c r="C67" s="222" t="s">
        <v>207</v>
      </c>
      <c r="D67" s="73" t="s">
        <v>409</v>
      </c>
      <c r="E67" s="73" t="s">
        <v>945</v>
      </c>
      <c r="F67" s="73" t="s">
        <v>946</v>
      </c>
      <c r="G67" s="73" t="s">
        <v>947</v>
      </c>
      <c r="H67" s="73" t="s">
        <v>948</v>
      </c>
      <c r="I67" s="63"/>
      <c r="J67" s="389"/>
      <c r="K67" s="63" t="s">
        <v>949</v>
      </c>
      <c r="L67" s="63"/>
      <c r="M67" s="390" t="s">
        <v>149</v>
      </c>
      <c r="N67" s="213" t="s">
        <v>681</v>
      </c>
      <c r="O67" s="213" t="s">
        <v>682</v>
      </c>
      <c r="P67" s="171"/>
      <c r="Q67" s="63" t="s">
        <v>916</v>
      </c>
      <c r="R67" s="63" t="s">
        <v>950</v>
      </c>
      <c r="S67" s="234" t="s">
        <v>951</v>
      </c>
      <c r="T67" s="234" t="s">
        <v>952</v>
      </c>
      <c r="U67" s="259" t="s">
        <v>953</v>
      </c>
      <c r="V67" s="259" t="s">
        <v>954</v>
      </c>
      <c r="W67" s="143"/>
      <c r="AA67" s="142">
        <f>IF(OR(J67="Fail",ISBLANK(J67)),INDEX('Issue Code Table'!C:C,MATCH(N:N,'Issue Code Table'!A:A,0)),IF(M67="Critical",6,IF(M67="Significant",5,IF(M67="Moderate",3,2))))</f>
        <v>5</v>
      </c>
    </row>
    <row r="68" spans="1:27" ht="87.5" x14ac:dyDescent="0.35">
      <c r="A68" s="73" t="s">
        <v>955</v>
      </c>
      <c r="B68" s="220" t="s">
        <v>206</v>
      </c>
      <c r="C68" s="222" t="s">
        <v>207</v>
      </c>
      <c r="D68" s="73" t="s">
        <v>409</v>
      </c>
      <c r="E68" s="73" t="s">
        <v>956</v>
      </c>
      <c r="F68" s="73" t="s">
        <v>747</v>
      </c>
      <c r="G68" s="73" t="s">
        <v>957</v>
      </c>
      <c r="H68" s="73" t="s">
        <v>958</v>
      </c>
      <c r="I68" s="236"/>
      <c r="J68" s="389"/>
      <c r="K68" s="236" t="s">
        <v>959</v>
      </c>
      <c r="L68" s="236"/>
      <c r="M68" s="391" t="s">
        <v>149</v>
      </c>
      <c r="N68" s="238" t="s">
        <v>681</v>
      </c>
      <c r="O68" s="238" t="s">
        <v>682</v>
      </c>
      <c r="P68" s="240"/>
      <c r="Q68" s="236" t="s">
        <v>916</v>
      </c>
      <c r="R68" s="236" t="s">
        <v>960</v>
      </c>
      <c r="S68" s="234" t="s">
        <v>961</v>
      </c>
      <c r="T68" s="234" t="s">
        <v>962</v>
      </c>
      <c r="U68" s="259" t="s">
        <v>963</v>
      </c>
      <c r="V68" s="259" t="s">
        <v>964</v>
      </c>
      <c r="W68" s="143"/>
      <c r="AA68" s="142">
        <f>IF(OR(J68="Fail",ISBLANK(J68)),INDEX('Issue Code Table'!C:C,MATCH(N:N,'Issue Code Table'!A:A,0)),IF(M68="Critical",6,IF(M68="Significant",5,IF(M68="Moderate",3,2))))</f>
        <v>5</v>
      </c>
    </row>
    <row r="69" spans="1:27" ht="112.5" x14ac:dyDescent="0.35">
      <c r="A69" s="73" t="s">
        <v>965</v>
      </c>
      <c r="B69" s="220" t="s">
        <v>966</v>
      </c>
      <c r="C69" s="222" t="s">
        <v>967</v>
      </c>
      <c r="D69" s="234" t="s">
        <v>409</v>
      </c>
      <c r="E69" s="73" t="s">
        <v>968</v>
      </c>
      <c r="F69" s="73" t="s">
        <v>969</v>
      </c>
      <c r="G69" s="73" t="s">
        <v>970</v>
      </c>
      <c r="H69" s="73" t="s">
        <v>971</v>
      </c>
      <c r="I69" s="236"/>
      <c r="J69" s="389"/>
      <c r="K69" s="236" t="s">
        <v>972</v>
      </c>
      <c r="L69" s="236"/>
      <c r="M69" s="391" t="s">
        <v>149</v>
      </c>
      <c r="N69" s="238" t="s">
        <v>681</v>
      </c>
      <c r="O69" s="238" t="s">
        <v>682</v>
      </c>
      <c r="P69" s="240"/>
      <c r="Q69" s="236" t="s">
        <v>973</v>
      </c>
      <c r="R69" s="236" t="s">
        <v>974</v>
      </c>
      <c r="S69" s="234" t="s">
        <v>975</v>
      </c>
      <c r="T69" s="234" t="s">
        <v>976</v>
      </c>
      <c r="U69" s="259" t="s">
        <v>977</v>
      </c>
      <c r="V69" s="259" t="s">
        <v>978</v>
      </c>
      <c r="W69" s="143"/>
      <c r="AA69" s="142">
        <f>IF(OR(J69="Fail",ISBLANK(J69)),INDEX('Issue Code Table'!C:C,MATCH(N:N,'Issue Code Table'!A:A,0)),IF(M69="Critical",6,IF(M69="Significant",5,IF(M69="Moderate",3,2))))</f>
        <v>5</v>
      </c>
    </row>
    <row r="70" spans="1:27" ht="187.5" x14ac:dyDescent="0.35">
      <c r="A70" s="73" t="s">
        <v>979</v>
      </c>
      <c r="B70" s="220" t="s">
        <v>980</v>
      </c>
      <c r="C70" s="222" t="s">
        <v>981</v>
      </c>
      <c r="D70" s="234" t="s">
        <v>409</v>
      </c>
      <c r="E70" s="73" t="s">
        <v>982</v>
      </c>
      <c r="F70" s="73" t="s">
        <v>983</v>
      </c>
      <c r="G70" s="73" t="s">
        <v>984</v>
      </c>
      <c r="H70" s="73" t="s">
        <v>985</v>
      </c>
      <c r="I70" s="236"/>
      <c r="J70" s="389"/>
      <c r="K70" s="236" t="s">
        <v>986</v>
      </c>
      <c r="L70" s="236"/>
      <c r="M70" s="239" t="s">
        <v>149</v>
      </c>
      <c r="N70" s="241" t="s">
        <v>211</v>
      </c>
      <c r="O70" s="238" t="s">
        <v>212</v>
      </c>
      <c r="P70" s="240"/>
      <c r="Q70" s="236" t="s">
        <v>987</v>
      </c>
      <c r="R70" s="236" t="s">
        <v>988</v>
      </c>
      <c r="S70" s="234" t="s">
        <v>989</v>
      </c>
      <c r="T70" s="234" t="s">
        <v>990</v>
      </c>
      <c r="U70" s="259" t="s">
        <v>991</v>
      </c>
      <c r="V70" s="259" t="s">
        <v>992</v>
      </c>
      <c r="W70" s="143"/>
      <c r="AA70" s="142">
        <f>IF(OR(J70="Fail",ISBLANK(J70)),INDEX('Issue Code Table'!C:C,MATCH(N:N,'Issue Code Table'!A:A,0)),IF(M70="Critical",6,IF(M70="Significant",5,IF(M70="Moderate",3,2))))</f>
        <v>5</v>
      </c>
    </row>
    <row r="71" spans="1:27" ht="200" x14ac:dyDescent="0.35">
      <c r="A71" s="73" t="s">
        <v>993</v>
      </c>
      <c r="B71" s="220" t="s">
        <v>980</v>
      </c>
      <c r="C71" s="222" t="s">
        <v>981</v>
      </c>
      <c r="D71" s="234" t="s">
        <v>409</v>
      </c>
      <c r="E71" s="73" t="s">
        <v>994</v>
      </c>
      <c r="F71" s="73" t="s">
        <v>995</v>
      </c>
      <c r="G71" s="73" t="s">
        <v>996</v>
      </c>
      <c r="H71" s="73" t="s">
        <v>997</v>
      </c>
      <c r="I71" s="236"/>
      <c r="J71" s="389"/>
      <c r="K71" s="236" t="s">
        <v>998</v>
      </c>
      <c r="L71" s="236"/>
      <c r="M71" s="239" t="s">
        <v>149</v>
      </c>
      <c r="N71" s="241" t="s">
        <v>211</v>
      </c>
      <c r="O71" s="238" t="s">
        <v>212</v>
      </c>
      <c r="P71" s="240"/>
      <c r="Q71" s="236" t="s">
        <v>987</v>
      </c>
      <c r="R71" s="236" t="s">
        <v>999</v>
      </c>
      <c r="S71" s="234" t="s">
        <v>1000</v>
      </c>
      <c r="T71" s="234" t="s">
        <v>1001</v>
      </c>
      <c r="U71" s="259" t="s">
        <v>1002</v>
      </c>
      <c r="V71" s="259" t="s">
        <v>1003</v>
      </c>
      <c r="W71" s="143"/>
      <c r="AA71" s="142">
        <f>IF(OR(J71="Fail",ISBLANK(J71)),INDEX('Issue Code Table'!C:C,MATCH(N:N,'Issue Code Table'!A:A,0)),IF(M71="Critical",6,IF(M71="Significant",5,IF(M71="Moderate",3,2))))</f>
        <v>5</v>
      </c>
    </row>
    <row r="72" spans="1:27" ht="409.5" x14ac:dyDescent="0.35">
      <c r="A72" s="73" t="s">
        <v>1004</v>
      </c>
      <c r="B72" s="220" t="s">
        <v>980</v>
      </c>
      <c r="C72" s="222" t="s">
        <v>981</v>
      </c>
      <c r="D72" s="73" t="s">
        <v>409</v>
      </c>
      <c r="E72" s="73" t="s">
        <v>1005</v>
      </c>
      <c r="F72" s="73" t="s">
        <v>1006</v>
      </c>
      <c r="G72" s="73" t="s">
        <v>1007</v>
      </c>
      <c r="H72" s="73" t="s">
        <v>1008</v>
      </c>
      <c r="I72" s="63"/>
      <c r="J72" s="389"/>
      <c r="K72" s="63" t="s">
        <v>1009</v>
      </c>
      <c r="L72" s="63"/>
      <c r="M72" s="217" t="s">
        <v>149</v>
      </c>
      <c r="N72" s="231" t="s">
        <v>211</v>
      </c>
      <c r="O72" s="213" t="s">
        <v>212</v>
      </c>
      <c r="P72" s="171"/>
      <c r="Q72" s="63" t="s">
        <v>1010</v>
      </c>
      <c r="R72" s="63" t="s">
        <v>1011</v>
      </c>
      <c r="S72" s="73" t="s">
        <v>1012</v>
      </c>
      <c r="T72" s="73" t="s">
        <v>1013</v>
      </c>
      <c r="U72" s="259" t="s">
        <v>1014</v>
      </c>
      <c r="V72" s="259" t="s">
        <v>1015</v>
      </c>
      <c r="W72" s="143"/>
      <c r="AA72" s="142">
        <f>IF(OR(J72="Fail",ISBLANK(J72)),INDEX('Issue Code Table'!C:C,MATCH(N:N,'Issue Code Table'!A:A,0)),IF(M72="Critical",6,IF(M72="Significant",5,IF(M72="Moderate",3,2))))</f>
        <v>5</v>
      </c>
    </row>
    <row r="73" spans="1:27" ht="387.5" x14ac:dyDescent="0.35">
      <c r="A73" s="73" t="s">
        <v>1016</v>
      </c>
      <c r="B73" s="220" t="s">
        <v>980</v>
      </c>
      <c r="C73" s="222" t="s">
        <v>981</v>
      </c>
      <c r="D73" s="234" t="s">
        <v>409</v>
      </c>
      <c r="E73" s="73" t="s">
        <v>1017</v>
      </c>
      <c r="F73" s="73" t="s">
        <v>1018</v>
      </c>
      <c r="G73" s="73" t="s">
        <v>1019</v>
      </c>
      <c r="H73" s="73" t="s">
        <v>1020</v>
      </c>
      <c r="I73" s="236"/>
      <c r="J73" s="389"/>
      <c r="K73" s="236" t="s">
        <v>1021</v>
      </c>
      <c r="L73" s="236"/>
      <c r="M73" s="239" t="s">
        <v>149</v>
      </c>
      <c r="N73" s="241" t="s">
        <v>211</v>
      </c>
      <c r="O73" s="238" t="s">
        <v>212</v>
      </c>
      <c r="P73" s="171"/>
      <c r="Q73" s="236" t="s">
        <v>1010</v>
      </c>
      <c r="R73" s="236" t="s">
        <v>1022</v>
      </c>
      <c r="S73" s="234" t="s">
        <v>1023</v>
      </c>
      <c r="T73" s="234" t="s">
        <v>1024</v>
      </c>
      <c r="U73" s="259" t="s">
        <v>1025</v>
      </c>
      <c r="V73" s="259" t="s">
        <v>1026</v>
      </c>
      <c r="W73" s="143"/>
      <c r="AA73" s="142">
        <f>IF(OR(J73="Fail",ISBLANK(J73)),INDEX('Issue Code Table'!C:C,MATCH(N:N,'Issue Code Table'!A:A,0)),IF(M73="Critical",6,IF(M73="Significant",5,IF(M73="Moderate",3,2))))</f>
        <v>5</v>
      </c>
    </row>
    <row r="74" spans="1:27" ht="212.5" x14ac:dyDescent="0.35">
      <c r="A74" s="73" t="s">
        <v>1027</v>
      </c>
      <c r="B74" s="220" t="s">
        <v>980</v>
      </c>
      <c r="C74" s="222" t="s">
        <v>981</v>
      </c>
      <c r="D74" s="234" t="s">
        <v>409</v>
      </c>
      <c r="E74" s="73" t="s">
        <v>1028</v>
      </c>
      <c r="F74" s="73" t="s">
        <v>1029</v>
      </c>
      <c r="G74" s="73" t="s">
        <v>1030</v>
      </c>
      <c r="H74" s="73" t="s">
        <v>1031</v>
      </c>
      <c r="I74" s="236"/>
      <c r="J74" s="389"/>
      <c r="K74" s="236" t="s">
        <v>1032</v>
      </c>
      <c r="L74" s="236"/>
      <c r="M74" s="239" t="s">
        <v>149</v>
      </c>
      <c r="N74" s="241" t="s">
        <v>211</v>
      </c>
      <c r="O74" s="238" t="s">
        <v>212</v>
      </c>
      <c r="P74" s="171"/>
      <c r="Q74" s="236" t="s">
        <v>1010</v>
      </c>
      <c r="R74" s="236" t="s">
        <v>1033</v>
      </c>
      <c r="S74" s="234" t="s">
        <v>1034</v>
      </c>
      <c r="T74" s="234" t="s">
        <v>1035</v>
      </c>
      <c r="U74" s="234" t="s">
        <v>1036</v>
      </c>
      <c r="V74" s="259" t="s">
        <v>1037</v>
      </c>
      <c r="W74" s="143"/>
      <c r="AA74" s="142">
        <f>IF(OR(J74="Fail",ISBLANK(J74)),INDEX('Issue Code Table'!C:C,MATCH(N:N,'Issue Code Table'!A:A,0)),IF(M74="Critical",6,IF(M74="Significant",5,IF(M74="Moderate",3,2))))</f>
        <v>5</v>
      </c>
    </row>
    <row r="75" spans="1:27" ht="187.5" x14ac:dyDescent="0.35">
      <c r="A75" s="73" t="s">
        <v>1038</v>
      </c>
      <c r="B75" s="220" t="s">
        <v>214</v>
      </c>
      <c r="C75" s="222" t="s">
        <v>1039</v>
      </c>
      <c r="D75" s="234" t="s">
        <v>409</v>
      </c>
      <c r="E75" s="73" t="s">
        <v>1040</v>
      </c>
      <c r="F75" s="73" t="s">
        <v>1041</v>
      </c>
      <c r="G75" s="73" t="s">
        <v>1042</v>
      </c>
      <c r="H75" s="73" t="s">
        <v>1043</v>
      </c>
      <c r="I75" s="236"/>
      <c r="J75" s="389"/>
      <c r="K75" s="236" t="s">
        <v>1044</v>
      </c>
      <c r="L75" s="236"/>
      <c r="M75" s="239" t="s">
        <v>149</v>
      </c>
      <c r="N75" s="241" t="s">
        <v>211</v>
      </c>
      <c r="O75" s="238" t="s">
        <v>212</v>
      </c>
      <c r="P75" s="240"/>
      <c r="Q75" s="236" t="s">
        <v>1010</v>
      </c>
      <c r="R75" s="236" t="s">
        <v>1045</v>
      </c>
      <c r="S75" s="234" t="s">
        <v>1046</v>
      </c>
      <c r="T75" s="234" t="s">
        <v>1047</v>
      </c>
      <c r="U75" s="259" t="s">
        <v>1048</v>
      </c>
      <c r="V75" s="259" t="s">
        <v>1049</v>
      </c>
      <c r="W75" s="143"/>
      <c r="AA75" s="142">
        <f>IF(OR(J75="Fail",ISBLANK(J75)),INDEX('Issue Code Table'!C:C,MATCH(N:N,'Issue Code Table'!A:A,0)),IF(M75="Critical",6,IF(M75="Significant",5,IF(M75="Moderate",3,2))))</f>
        <v>5</v>
      </c>
    </row>
    <row r="76" spans="1:27" ht="212.5" x14ac:dyDescent="0.35">
      <c r="A76" s="73" t="s">
        <v>1050</v>
      </c>
      <c r="B76" s="220" t="s">
        <v>980</v>
      </c>
      <c r="C76" s="222" t="s">
        <v>981</v>
      </c>
      <c r="D76" s="234" t="s">
        <v>409</v>
      </c>
      <c r="E76" s="73" t="s">
        <v>1051</v>
      </c>
      <c r="F76" s="73" t="s">
        <v>1052</v>
      </c>
      <c r="G76" s="73" t="s">
        <v>1053</v>
      </c>
      <c r="H76" s="73" t="s">
        <v>1054</v>
      </c>
      <c r="I76" s="236"/>
      <c r="J76" s="389"/>
      <c r="K76" s="236" t="s">
        <v>1055</v>
      </c>
      <c r="L76" s="236"/>
      <c r="M76" s="239" t="s">
        <v>149</v>
      </c>
      <c r="N76" s="241" t="s">
        <v>211</v>
      </c>
      <c r="O76" s="238" t="s">
        <v>212</v>
      </c>
      <c r="P76" s="240"/>
      <c r="Q76" s="236" t="s">
        <v>1010</v>
      </c>
      <c r="R76" s="236" t="s">
        <v>1056</v>
      </c>
      <c r="S76" s="234" t="s">
        <v>1057</v>
      </c>
      <c r="T76" s="234" t="s">
        <v>1058</v>
      </c>
      <c r="U76" s="259" t="s">
        <v>1059</v>
      </c>
      <c r="V76" s="259" t="s">
        <v>1060</v>
      </c>
      <c r="W76" s="143"/>
      <c r="AA76" s="142">
        <f>IF(OR(J76="Fail",ISBLANK(J76)),INDEX('Issue Code Table'!C:C,MATCH(N:N,'Issue Code Table'!A:A,0)),IF(M76="Critical",6,IF(M76="Significant",5,IF(M76="Moderate",3,2))))</f>
        <v>5</v>
      </c>
    </row>
    <row r="77" spans="1:27" ht="150" x14ac:dyDescent="0.35">
      <c r="A77" s="73" t="s">
        <v>1061</v>
      </c>
      <c r="B77" s="220" t="s">
        <v>980</v>
      </c>
      <c r="C77" s="222" t="s">
        <v>981</v>
      </c>
      <c r="D77" s="234" t="s">
        <v>409</v>
      </c>
      <c r="E77" s="73" t="s">
        <v>1062</v>
      </c>
      <c r="F77" s="73" t="s">
        <v>1063</v>
      </c>
      <c r="G77" s="73" t="s">
        <v>1064</v>
      </c>
      <c r="H77" s="73" t="s">
        <v>1065</v>
      </c>
      <c r="I77" s="236"/>
      <c r="J77" s="389"/>
      <c r="K77" s="236" t="s">
        <v>1066</v>
      </c>
      <c r="L77" s="236"/>
      <c r="M77" s="239" t="s">
        <v>149</v>
      </c>
      <c r="N77" s="241" t="s">
        <v>211</v>
      </c>
      <c r="O77" s="238" t="s">
        <v>212</v>
      </c>
      <c r="P77" s="240"/>
      <c r="Q77" s="236" t="s">
        <v>1010</v>
      </c>
      <c r="R77" s="236" t="s">
        <v>1067</v>
      </c>
      <c r="S77" s="234" t="s">
        <v>1068</v>
      </c>
      <c r="T77" s="234" t="s">
        <v>1069</v>
      </c>
      <c r="U77" s="259" t="s">
        <v>1070</v>
      </c>
      <c r="V77" s="259" t="s">
        <v>1071</v>
      </c>
      <c r="W77" s="143"/>
      <c r="AA77" s="142">
        <f>IF(OR(J77="Fail",ISBLANK(J77)),INDEX('Issue Code Table'!C:C,MATCH(N:N,'Issue Code Table'!A:A,0)),IF(M77="Critical",6,IF(M77="Significant",5,IF(M77="Moderate",3,2))))</f>
        <v>5</v>
      </c>
    </row>
    <row r="78" spans="1:27" ht="187.5" x14ac:dyDescent="0.35">
      <c r="A78" s="73" t="s">
        <v>1072</v>
      </c>
      <c r="B78" s="220" t="s">
        <v>980</v>
      </c>
      <c r="C78" s="222" t="s">
        <v>981</v>
      </c>
      <c r="D78" s="234" t="s">
        <v>409</v>
      </c>
      <c r="E78" s="73" t="s">
        <v>1073</v>
      </c>
      <c r="F78" s="73" t="s">
        <v>1074</v>
      </c>
      <c r="G78" s="73" t="s">
        <v>1075</v>
      </c>
      <c r="H78" s="73" t="s">
        <v>1076</v>
      </c>
      <c r="I78" s="236"/>
      <c r="J78" s="389"/>
      <c r="K78" s="236" t="s">
        <v>1077</v>
      </c>
      <c r="L78" s="236"/>
      <c r="M78" s="239" t="s">
        <v>149</v>
      </c>
      <c r="N78" s="241" t="s">
        <v>211</v>
      </c>
      <c r="O78" s="238" t="s">
        <v>212</v>
      </c>
      <c r="P78" s="240"/>
      <c r="Q78" s="236" t="s">
        <v>1010</v>
      </c>
      <c r="R78" s="236" t="s">
        <v>1078</v>
      </c>
      <c r="S78" s="234" t="s">
        <v>1079</v>
      </c>
      <c r="T78" s="234" t="s">
        <v>1080</v>
      </c>
      <c r="U78" s="259" t="s">
        <v>1081</v>
      </c>
      <c r="V78" s="259" t="s">
        <v>1082</v>
      </c>
      <c r="W78" s="143"/>
      <c r="AA78" s="142">
        <f>IF(OR(J78="Fail",ISBLANK(J78)),INDEX('Issue Code Table'!C:C,MATCH(N:N,'Issue Code Table'!A:A,0)),IF(M78="Critical",6,IF(M78="Significant",5,IF(M78="Moderate",3,2))))</f>
        <v>5</v>
      </c>
    </row>
    <row r="79" spans="1:27" ht="225" x14ac:dyDescent="0.35">
      <c r="A79" s="73" t="s">
        <v>1083</v>
      </c>
      <c r="B79" s="220" t="s">
        <v>980</v>
      </c>
      <c r="C79" s="222" t="s">
        <v>981</v>
      </c>
      <c r="D79" s="234" t="s">
        <v>409</v>
      </c>
      <c r="E79" s="73" t="s">
        <v>1084</v>
      </c>
      <c r="F79" s="73" t="s">
        <v>1085</v>
      </c>
      <c r="G79" s="73" t="s">
        <v>1086</v>
      </c>
      <c r="H79" s="73" t="s">
        <v>1087</v>
      </c>
      <c r="I79" s="236"/>
      <c r="J79" s="389"/>
      <c r="K79" s="236" t="s">
        <v>1088</v>
      </c>
      <c r="L79" s="236"/>
      <c r="M79" s="239" t="s">
        <v>149</v>
      </c>
      <c r="N79" s="241" t="s">
        <v>211</v>
      </c>
      <c r="O79" s="238" t="s">
        <v>212</v>
      </c>
      <c r="P79" s="240"/>
      <c r="Q79" s="236" t="s">
        <v>1010</v>
      </c>
      <c r="R79" s="236" t="s">
        <v>1089</v>
      </c>
      <c r="S79" s="234" t="s">
        <v>1090</v>
      </c>
      <c r="T79" s="234" t="s">
        <v>1080</v>
      </c>
      <c r="U79" s="259" t="s">
        <v>1091</v>
      </c>
      <c r="V79" s="259" t="s">
        <v>1092</v>
      </c>
      <c r="W79" s="143"/>
      <c r="AA79" s="142">
        <f>IF(OR(J79="Fail",ISBLANK(J79)),INDEX('Issue Code Table'!C:C,MATCH(N:N,'Issue Code Table'!A:A,0)),IF(M79="Critical",6,IF(M79="Significant",5,IF(M79="Moderate",3,2))))</f>
        <v>5</v>
      </c>
    </row>
    <row r="80" spans="1:27" ht="187.5" x14ac:dyDescent="0.35">
      <c r="A80" s="73" t="s">
        <v>1093</v>
      </c>
      <c r="B80" s="220" t="s">
        <v>980</v>
      </c>
      <c r="C80" s="222" t="s">
        <v>981</v>
      </c>
      <c r="D80" s="222" t="s">
        <v>409</v>
      </c>
      <c r="E80" s="73" t="s">
        <v>1094</v>
      </c>
      <c r="F80" s="73" t="s">
        <v>1095</v>
      </c>
      <c r="G80" s="73" t="s">
        <v>1096</v>
      </c>
      <c r="H80" s="73" t="s">
        <v>1097</v>
      </c>
      <c r="I80" s="236"/>
      <c r="J80" s="389"/>
      <c r="K80" s="236" t="s">
        <v>1098</v>
      </c>
      <c r="L80" s="236"/>
      <c r="M80" s="239" t="s">
        <v>149</v>
      </c>
      <c r="N80" s="241" t="s">
        <v>211</v>
      </c>
      <c r="O80" s="238" t="s">
        <v>212</v>
      </c>
      <c r="P80" s="240"/>
      <c r="Q80" s="236" t="s">
        <v>1010</v>
      </c>
      <c r="R80" s="236" t="s">
        <v>1099</v>
      </c>
      <c r="S80" s="234" t="s">
        <v>1100</v>
      </c>
      <c r="T80" s="234" t="s">
        <v>1101</v>
      </c>
      <c r="U80" s="259" t="s">
        <v>1102</v>
      </c>
      <c r="V80" s="259" t="s">
        <v>1103</v>
      </c>
      <c r="W80" s="143"/>
      <c r="AA80" s="142">
        <f>IF(OR(J80="Fail",ISBLANK(J80)),INDEX('Issue Code Table'!C:C,MATCH(N:N,'Issue Code Table'!A:A,0)),IF(M80="Critical",6,IF(M80="Significant",5,IF(M80="Moderate",3,2))))</f>
        <v>5</v>
      </c>
    </row>
    <row r="81" spans="1:27" ht="112.5" x14ac:dyDescent="0.35">
      <c r="A81" s="73" t="s">
        <v>1104</v>
      </c>
      <c r="B81" s="220" t="s">
        <v>980</v>
      </c>
      <c r="C81" s="222" t="s">
        <v>981</v>
      </c>
      <c r="D81" s="73" t="s">
        <v>409</v>
      </c>
      <c r="E81" s="73" t="s">
        <v>1105</v>
      </c>
      <c r="F81" s="73" t="s">
        <v>1106</v>
      </c>
      <c r="G81" s="73" t="s">
        <v>1107</v>
      </c>
      <c r="H81" s="73" t="s">
        <v>1108</v>
      </c>
      <c r="I81" s="63"/>
      <c r="J81" s="389"/>
      <c r="K81" s="63" t="s">
        <v>1109</v>
      </c>
      <c r="L81" s="63"/>
      <c r="M81" s="217" t="s">
        <v>149</v>
      </c>
      <c r="N81" s="231" t="s">
        <v>211</v>
      </c>
      <c r="O81" s="213" t="s">
        <v>212</v>
      </c>
      <c r="P81" s="171"/>
      <c r="Q81" s="63" t="s">
        <v>1110</v>
      </c>
      <c r="R81" s="63" t="s">
        <v>1111</v>
      </c>
      <c r="S81" s="73" t="s">
        <v>1112</v>
      </c>
      <c r="T81" s="73" t="s">
        <v>1113</v>
      </c>
      <c r="U81" s="259" t="s">
        <v>1114</v>
      </c>
      <c r="V81" s="259" t="s">
        <v>1115</v>
      </c>
      <c r="W81" s="143"/>
      <c r="AA81" s="142">
        <f>IF(OR(J81="Fail",ISBLANK(J81)),INDEX('Issue Code Table'!C:C,MATCH(N:N,'Issue Code Table'!A:A,0)),IF(M81="Critical",6,IF(M81="Significant",5,IF(M81="Moderate",3,2))))</f>
        <v>5</v>
      </c>
    </row>
    <row r="82" spans="1:27" ht="137.5" x14ac:dyDescent="0.35">
      <c r="A82" s="73" t="s">
        <v>1116</v>
      </c>
      <c r="B82" s="220" t="s">
        <v>980</v>
      </c>
      <c r="C82" s="222" t="s">
        <v>981</v>
      </c>
      <c r="D82" s="73" t="s">
        <v>409</v>
      </c>
      <c r="E82" s="73" t="s">
        <v>1117</v>
      </c>
      <c r="F82" s="73" t="s">
        <v>1118</v>
      </c>
      <c r="G82" s="73" t="s">
        <v>1119</v>
      </c>
      <c r="H82" s="73" t="s">
        <v>1120</v>
      </c>
      <c r="I82" s="63"/>
      <c r="J82" s="389"/>
      <c r="K82" s="73" t="s">
        <v>1121</v>
      </c>
      <c r="L82" s="63"/>
      <c r="M82" s="385" t="s">
        <v>149</v>
      </c>
      <c r="N82" s="182" t="s">
        <v>522</v>
      </c>
      <c r="O82" s="182" t="s">
        <v>523</v>
      </c>
      <c r="P82" s="171"/>
      <c r="Q82" s="63" t="s">
        <v>1110</v>
      </c>
      <c r="R82" s="63" t="s">
        <v>1122</v>
      </c>
      <c r="S82" s="73" t="s">
        <v>1123</v>
      </c>
      <c r="T82" s="73" t="s">
        <v>1124</v>
      </c>
      <c r="U82" s="259" t="s">
        <v>1125</v>
      </c>
      <c r="V82" s="259" t="s">
        <v>1126</v>
      </c>
      <c r="W82" s="143"/>
      <c r="AA82" s="142">
        <f>IF(OR(J82="Fail",ISBLANK(J82)),INDEX('Issue Code Table'!C:C,MATCH(N:N,'Issue Code Table'!A:A,0)),IF(M82="Critical",6,IF(M82="Significant",5,IF(M82="Moderate",3,2))))</f>
        <v>4</v>
      </c>
    </row>
    <row r="83" spans="1:27" ht="75" x14ac:dyDescent="0.35">
      <c r="A83" s="73" t="s">
        <v>1127</v>
      </c>
      <c r="B83" s="220" t="s">
        <v>980</v>
      </c>
      <c r="C83" s="222" t="s">
        <v>981</v>
      </c>
      <c r="D83" s="73" t="s">
        <v>409</v>
      </c>
      <c r="E83" s="73" t="s">
        <v>1128</v>
      </c>
      <c r="F83" s="73" t="s">
        <v>1129</v>
      </c>
      <c r="G83" s="73" t="s">
        <v>1130</v>
      </c>
      <c r="H83" s="73" t="s">
        <v>1131</v>
      </c>
      <c r="I83" s="63"/>
      <c r="J83" s="389"/>
      <c r="K83" s="73" t="s">
        <v>1132</v>
      </c>
      <c r="L83" s="184"/>
      <c r="M83" s="217" t="s">
        <v>149</v>
      </c>
      <c r="N83" s="231" t="s">
        <v>211</v>
      </c>
      <c r="O83" s="213" t="s">
        <v>212</v>
      </c>
      <c r="P83" s="240"/>
      <c r="Q83" s="63" t="s">
        <v>1110</v>
      </c>
      <c r="R83" s="63" t="s">
        <v>1133</v>
      </c>
      <c r="S83" s="234" t="s">
        <v>1134</v>
      </c>
      <c r="T83" s="234" t="s">
        <v>1135</v>
      </c>
      <c r="U83" s="259" t="s">
        <v>1136</v>
      </c>
      <c r="V83" s="259" t="s">
        <v>1137</v>
      </c>
      <c r="W83" s="143"/>
      <c r="AA83" s="142">
        <f>IF(OR(J83="Fail",ISBLANK(J83)),INDEX('Issue Code Table'!C:C,MATCH(N:N,'Issue Code Table'!A:A,0)),IF(M83="Critical",6,IF(M83="Significant",5,IF(M83="Moderate",3,2))))</f>
        <v>5</v>
      </c>
    </row>
    <row r="84" spans="1:27" ht="87.5" x14ac:dyDescent="0.35">
      <c r="A84" s="73" t="s">
        <v>1138</v>
      </c>
      <c r="B84" s="220" t="s">
        <v>248</v>
      </c>
      <c r="C84" s="222" t="s">
        <v>249</v>
      </c>
      <c r="D84" s="73" t="s">
        <v>409</v>
      </c>
      <c r="E84" s="73" t="s">
        <v>1139</v>
      </c>
      <c r="F84" s="73" t="s">
        <v>1140</v>
      </c>
      <c r="G84" s="73" t="s">
        <v>1141</v>
      </c>
      <c r="H84" s="73" t="s">
        <v>1142</v>
      </c>
      <c r="I84" s="63"/>
      <c r="J84" s="389"/>
      <c r="K84" s="63" t="s">
        <v>1143</v>
      </c>
      <c r="L84" s="63"/>
      <c r="M84" s="217" t="s">
        <v>149</v>
      </c>
      <c r="N84" s="231" t="s">
        <v>211</v>
      </c>
      <c r="O84" s="213" t="s">
        <v>212</v>
      </c>
      <c r="P84" s="240"/>
      <c r="Q84" s="63" t="s">
        <v>1110</v>
      </c>
      <c r="R84" s="63" t="s">
        <v>1144</v>
      </c>
      <c r="S84" s="73" t="s">
        <v>1145</v>
      </c>
      <c r="T84" s="73" t="s">
        <v>1146</v>
      </c>
      <c r="U84" s="259" t="s">
        <v>1147</v>
      </c>
      <c r="V84" s="259" t="s">
        <v>1148</v>
      </c>
      <c r="W84" s="143"/>
      <c r="AA84" s="142">
        <f>IF(OR(J84="Fail",ISBLANK(J84)),INDEX('Issue Code Table'!C:C,MATCH(N:N,'Issue Code Table'!A:A,0)),IF(M84="Critical",6,IF(M84="Significant",5,IF(M84="Moderate",3,2))))</f>
        <v>5</v>
      </c>
    </row>
    <row r="85" spans="1:27" ht="87.5" x14ac:dyDescent="0.35">
      <c r="A85" s="73" t="s">
        <v>1149</v>
      </c>
      <c r="B85" s="220" t="s">
        <v>248</v>
      </c>
      <c r="C85" s="222" t="s">
        <v>249</v>
      </c>
      <c r="D85" s="73" t="s">
        <v>234</v>
      </c>
      <c r="E85" s="73" t="s">
        <v>1150</v>
      </c>
      <c r="F85" s="73" t="s">
        <v>1151</v>
      </c>
      <c r="G85" s="73" t="s">
        <v>1152</v>
      </c>
      <c r="H85" s="73" t="s">
        <v>1153</v>
      </c>
      <c r="I85" s="63"/>
      <c r="J85" s="389"/>
      <c r="K85" s="73" t="s">
        <v>1154</v>
      </c>
      <c r="L85" s="184"/>
      <c r="M85" s="217" t="s">
        <v>149</v>
      </c>
      <c r="N85" s="231" t="s">
        <v>211</v>
      </c>
      <c r="O85" s="213" t="s">
        <v>212</v>
      </c>
      <c r="P85" s="240"/>
      <c r="Q85" s="63" t="s">
        <v>1110</v>
      </c>
      <c r="R85" s="63" t="s">
        <v>1155</v>
      </c>
      <c r="S85" s="234" t="s">
        <v>1156</v>
      </c>
      <c r="T85" s="234" t="s">
        <v>1157</v>
      </c>
      <c r="U85" s="73" t="s">
        <v>1158</v>
      </c>
      <c r="V85" s="259" t="s">
        <v>1159</v>
      </c>
      <c r="W85" s="143"/>
      <c r="AA85" s="142">
        <f>IF(OR(J85="Fail",ISBLANK(J85)),INDEX('Issue Code Table'!C:C,MATCH(N:N,'Issue Code Table'!A:A,0)),IF(M85="Critical",6,IF(M85="Significant",5,IF(M85="Moderate",3,2))))</f>
        <v>5</v>
      </c>
    </row>
    <row r="86" spans="1:27" ht="112.5" x14ac:dyDescent="0.35">
      <c r="A86" s="73" t="s">
        <v>1160</v>
      </c>
      <c r="B86" s="220" t="s">
        <v>206</v>
      </c>
      <c r="C86" s="222" t="s">
        <v>207</v>
      </c>
      <c r="D86" s="73" t="s">
        <v>409</v>
      </c>
      <c r="E86" s="73" t="s">
        <v>1161</v>
      </c>
      <c r="F86" s="73" t="s">
        <v>1162</v>
      </c>
      <c r="G86" s="73" t="s">
        <v>1163</v>
      </c>
      <c r="H86" s="73" t="s">
        <v>1164</v>
      </c>
      <c r="I86" s="63"/>
      <c r="J86" s="389"/>
      <c r="K86" s="63" t="s">
        <v>1165</v>
      </c>
      <c r="L86" s="63"/>
      <c r="M86" s="217" t="s">
        <v>149</v>
      </c>
      <c r="N86" s="231" t="s">
        <v>211</v>
      </c>
      <c r="O86" s="213" t="s">
        <v>212</v>
      </c>
      <c r="P86" s="171"/>
      <c r="Q86" s="63" t="s">
        <v>1166</v>
      </c>
      <c r="R86" s="63" t="s">
        <v>1167</v>
      </c>
      <c r="S86" s="73" t="s">
        <v>1168</v>
      </c>
      <c r="T86" s="73" t="s">
        <v>1169</v>
      </c>
      <c r="U86" s="73" t="s">
        <v>1170</v>
      </c>
      <c r="V86" s="259" t="s">
        <v>1171</v>
      </c>
      <c r="W86" s="143"/>
      <c r="AA86" s="142">
        <f>IF(OR(J86="Fail",ISBLANK(J86)),INDEX('Issue Code Table'!C:C,MATCH(N:N,'Issue Code Table'!A:A,0)),IF(M86="Critical",6,IF(M86="Significant",5,IF(M86="Moderate",3,2))))</f>
        <v>5</v>
      </c>
    </row>
    <row r="87" spans="1:27" ht="125" x14ac:dyDescent="0.35">
      <c r="A87" s="73" t="s">
        <v>1172</v>
      </c>
      <c r="B87" s="220" t="s">
        <v>206</v>
      </c>
      <c r="C87" s="222" t="s">
        <v>207</v>
      </c>
      <c r="D87" s="73" t="s">
        <v>409</v>
      </c>
      <c r="E87" s="73" t="s">
        <v>1173</v>
      </c>
      <c r="F87" s="73" t="s">
        <v>1174</v>
      </c>
      <c r="G87" s="73" t="s">
        <v>1175</v>
      </c>
      <c r="H87" s="73" t="s">
        <v>1176</v>
      </c>
      <c r="I87" s="63"/>
      <c r="J87" s="389"/>
      <c r="K87" s="63" t="s">
        <v>1177</v>
      </c>
      <c r="L87" s="63"/>
      <c r="M87" s="217" t="s">
        <v>149</v>
      </c>
      <c r="N87" s="231" t="s">
        <v>211</v>
      </c>
      <c r="O87" s="213" t="s">
        <v>212</v>
      </c>
      <c r="P87" s="171"/>
      <c r="Q87" s="63" t="s">
        <v>1166</v>
      </c>
      <c r="R87" s="63" t="s">
        <v>1178</v>
      </c>
      <c r="S87" s="73" t="s">
        <v>1179</v>
      </c>
      <c r="T87" s="73" t="s">
        <v>1180</v>
      </c>
      <c r="U87" s="73" t="s">
        <v>1181</v>
      </c>
      <c r="V87" s="259" t="s">
        <v>1182</v>
      </c>
      <c r="W87" s="143"/>
      <c r="AA87" s="142">
        <f>IF(OR(J87="Fail",ISBLANK(J87)),INDEX('Issue Code Table'!C:C,MATCH(N:N,'Issue Code Table'!A:A,0)),IF(M87="Critical",6,IF(M87="Significant",5,IF(M87="Moderate",3,2))))</f>
        <v>5</v>
      </c>
    </row>
    <row r="88" spans="1:27" ht="112.5" x14ac:dyDescent="0.35">
      <c r="A88" s="73" t="s">
        <v>1183</v>
      </c>
      <c r="B88" s="220" t="s">
        <v>206</v>
      </c>
      <c r="C88" s="222" t="s">
        <v>207</v>
      </c>
      <c r="D88" s="73" t="s">
        <v>409</v>
      </c>
      <c r="E88" s="73" t="s">
        <v>1184</v>
      </c>
      <c r="F88" s="73" t="s">
        <v>1185</v>
      </c>
      <c r="G88" s="73" t="s">
        <v>1186</v>
      </c>
      <c r="H88" s="73" t="s">
        <v>1187</v>
      </c>
      <c r="I88" s="63"/>
      <c r="J88" s="389"/>
      <c r="K88" s="63" t="s">
        <v>1188</v>
      </c>
      <c r="L88" s="63"/>
      <c r="M88" s="217" t="s">
        <v>149</v>
      </c>
      <c r="N88" s="231" t="s">
        <v>211</v>
      </c>
      <c r="O88" s="213" t="s">
        <v>212</v>
      </c>
      <c r="P88" s="171"/>
      <c r="Q88" s="63" t="s">
        <v>1166</v>
      </c>
      <c r="R88" s="63" t="s">
        <v>1189</v>
      </c>
      <c r="S88" s="73" t="s">
        <v>1179</v>
      </c>
      <c r="T88" s="73" t="s">
        <v>1190</v>
      </c>
      <c r="U88" s="73" t="s">
        <v>1191</v>
      </c>
      <c r="V88" s="259" t="s">
        <v>1192</v>
      </c>
      <c r="W88" s="143"/>
      <c r="AA88" s="142">
        <f>IF(OR(J88="Fail",ISBLANK(J88)),INDEX('Issue Code Table'!C:C,MATCH(N:N,'Issue Code Table'!A:A,0)),IF(M88="Critical",6,IF(M88="Significant",5,IF(M88="Moderate",3,2))))</f>
        <v>5</v>
      </c>
    </row>
    <row r="89" spans="1:27" ht="112.5" x14ac:dyDescent="0.35">
      <c r="A89" s="73" t="s">
        <v>1193</v>
      </c>
      <c r="B89" s="220" t="s">
        <v>206</v>
      </c>
      <c r="C89" s="222" t="s">
        <v>207</v>
      </c>
      <c r="D89" s="73" t="s">
        <v>409</v>
      </c>
      <c r="E89" s="73" t="s">
        <v>1194</v>
      </c>
      <c r="F89" s="73" t="s">
        <v>1195</v>
      </c>
      <c r="G89" s="73" t="s">
        <v>1196</v>
      </c>
      <c r="H89" s="73" t="s">
        <v>1197</v>
      </c>
      <c r="I89" s="63"/>
      <c r="J89" s="389"/>
      <c r="K89" s="63" t="s">
        <v>1198</v>
      </c>
      <c r="L89" s="63"/>
      <c r="M89" s="217" t="s">
        <v>149</v>
      </c>
      <c r="N89" s="231" t="s">
        <v>211</v>
      </c>
      <c r="O89" s="213" t="s">
        <v>212</v>
      </c>
      <c r="P89" s="171"/>
      <c r="Q89" s="63" t="s">
        <v>1166</v>
      </c>
      <c r="R89" s="63" t="s">
        <v>1199</v>
      </c>
      <c r="S89" s="73" t="s">
        <v>1179</v>
      </c>
      <c r="T89" s="73" t="s">
        <v>1200</v>
      </c>
      <c r="U89" s="73" t="s">
        <v>1201</v>
      </c>
      <c r="V89" s="259" t="s">
        <v>1202</v>
      </c>
      <c r="W89" s="143"/>
      <c r="AA89" s="142">
        <f>IF(OR(J89="Fail",ISBLANK(J89)),INDEX('Issue Code Table'!C:C,MATCH(N:N,'Issue Code Table'!A:A,0)),IF(M89="Critical",6,IF(M89="Significant",5,IF(M89="Moderate",3,2))))</f>
        <v>5</v>
      </c>
    </row>
    <row r="90" spans="1:27" ht="62.5" x14ac:dyDescent="0.35">
      <c r="A90" s="73" t="s">
        <v>1203</v>
      </c>
      <c r="B90" s="73" t="s">
        <v>385</v>
      </c>
      <c r="C90" s="222" t="s">
        <v>386</v>
      </c>
      <c r="D90" s="73" t="s">
        <v>409</v>
      </c>
      <c r="E90" s="73" t="s">
        <v>1204</v>
      </c>
      <c r="F90" s="73" t="s">
        <v>1205</v>
      </c>
      <c r="G90" s="73" t="s">
        <v>1206</v>
      </c>
      <c r="H90" s="73" t="s">
        <v>1207</v>
      </c>
      <c r="I90" s="63"/>
      <c r="J90" s="389"/>
      <c r="K90" s="63" t="s">
        <v>1208</v>
      </c>
      <c r="L90" s="63"/>
      <c r="M90" s="217" t="s">
        <v>149</v>
      </c>
      <c r="N90" s="231" t="s">
        <v>211</v>
      </c>
      <c r="O90" s="213" t="s">
        <v>212</v>
      </c>
      <c r="P90" s="171"/>
      <c r="Q90" s="63" t="s">
        <v>1209</v>
      </c>
      <c r="R90" s="63" t="s">
        <v>1210</v>
      </c>
      <c r="S90" s="73" t="s">
        <v>1211</v>
      </c>
      <c r="T90" s="73" t="s">
        <v>1212</v>
      </c>
      <c r="U90" s="73" t="s">
        <v>1213</v>
      </c>
      <c r="V90" s="259" t="s">
        <v>1214</v>
      </c>
      <c r="W90" s="143"/>
      <c r="AA90" s="142">
        <f>IF(OR(J90="Fail",ISBLANK(J90)),INDEX('Issue Code Table'!C:C,MATCH(N:N,'Issue Code Table'!A:A,0)),IF(M90="Critical",6,IF(M90="Significant",5,IF(M90="Moderate",3,2))))</f>
        <v>5</v>
      </c>
    </row>
    <row r="91" spans="1:27" ht="100" x14ac:dyDescent="0.35">
      <c r="A91" s="73" t="s">
        <v>1215</v>
      </c>
      <c r="B91" s="220" t="s">
        <v>980</v>
      </c>
      <c r="C91" s="222" t="s">
        <v>981</v>
      </c>
      <c r="D91" s="73" t="s">
        <v>409</v>
      </c>
      <c r="E91" s="73" t="s">
        <v>1216</v>
      </c>
      <c r="F91" s="73" t="s">
        <v>1217</v>
      </c>
      <c r="G91" s="73" t="s">
        <v>1218</v>
      </c>
      <c r="H91" s="73" t="s">
        <v>1219</v>
      </c>
      <c r="I91" s="63"/>
      <c r="J91" s="389"/>
      <c r="K91" s="63" t="s">
        <v>1220</v>
      </c>
      <c r="L91" s="63"/>
      <c r="M91" s="217" t="s">
        <v>149</v>
      </c>
      <c r="N91" s="231" t="s">
        <v>211</v>
      </c>
      <c r="O91" s="213" t="s">
        <v>212</v>
      </c>
      <c r="P91" s="171"/>
      <c r="Q91" s="63" t="s">
        <v>1221</v>
      </c>
      <c r="R91" s="63" t="s">
        <v>1222</v>
      </c>
      <c r="S91" s="73" t="s">
        <v>1223</v>
      </c>
      <c r="T91" s="73" t="s">
        <v>1224</v>
      </c>
      <c r="U91" s="73" t="s">
        <v>1225</v>
      </c>
      <c r="V91" s="259" t="s">
        <v>1226</v>
      </c>
      <c r="W91" s="143"/>
      <c r="AA91" s="142">
        <f>IF(OR(J91="Fail",ISBLANK(J91)),INDEX('Issue Code Table'!C:C,MATCH(N:N,'Issue Code Table'!A:A,0)),IF(M91="Critical",6,IF(M91="Significant",5,IF(M91="Moderate",3,2))))</f>
        <v>5</v>
      </c>
    </row>
    <row r="92" spans="1:27" ht="175" x14ac:dyDescent="0.35">
      <c r="A92" s="73" t="s">
        <v>1227</v>
      </c>
      <c r="B92" s="220" t="s">
        <v>980</v>
      </c>
      <c r="C92" s="222" t="s">
        <v>981</v>
      </c>
      <c r="D92" s="73" t="s">
        <v>234</v>
      </c>
      <c r="E92" s="73" t="s">
        <v>1228</v>
      </c>
      <c r="F92" s="73" t="s">
        <v>1229</v>
      </c>
      <c r="G92" s="73" t="s">
        <v>1230</v>
      </c>
      <c r="H92" s="73" t="s">
        <v>1231</v>
      </c>
      <c r="I92" s="63"/>
      <c r="J92" s="389"/>
      <c r="K92" s="230" t="s">
        <v>1232</v>
      </c>
      <c r="L92" s="184"/>
      <c r="M92" s="217" t="s">
        <v>149</v>
      </c>
      <c r="N92" s="231" t="s">
        <v>211</v>
      </c>
      <c r="O92" s="213" t="s">
        <v>212</v>
      </c>
      <c r="P92" s="171"/>
      <c r="Q92" s="63" t="s">
        <v>1221</v>
      </c>
      <c r="R92" s="63" t="s">
        <v>1233</v>
      </c>
      <c r="S92" s="234" t="s">
        <v>1234</v>
      </c>
      <c r="T92" s="234" t="s">
        <v>1235</v>
      </c>
      <c r="U92" s="73" t="s">
        <v>1236</v>
      </c>
      <c r="V92" s="259" t="s">
        <v>1237</v>
      </c>
      <c r="W92" s="143"/>
      <c r="AA92" s="142">
        <f>IF(OR(J92="Fail",ISBLANK(J92)),INDEX('Issue Code Table'!C:C,MATCH(N:N,'Issue Code Table'!A:A,0)),IF(M92="Critical",6,IF(M92="Significant",5,IF(M92="Moderate",3,2))))</f>
        <v>5</v>
      </c>
    </row>
    <row r="93" spans="1:27" ht="312.5" x14ac:dyDescent="0.35">
      <c r="A93" s="73" t="s">
        <v>1238</v>
      </c>
      <c r="B93" s="220" t="s">
        <v>980</v>
      </c>
      <c r="C93" s="222" t="s">
        <v>981</v>
      </c>
      <c r="D93" s="73" t="s">
        <v>234</v>
      </c>
      <c r="E93" s="73" t="s">
        <v>1239</v>
      </c>
      <c r="F93" s="73" t="s">
        <v>1240</v>
      </c>
      <c r="G93" s="73" t="s">
        <v>1241</v>
      </c>
      <c r="H93" s="73" t="s">
        <v>1242</v>
      </c>
      <c r="I93" s="63"/>
      <c r="J93" s="389"/>
      <c r="K93" s="230" t="s">
        <v>1243</v>
      </c>
      <c r="L93" s="184"/>
      <c r="M93" s="217" t="s">
        <v>149</v>
      </c>
      <c r="N93" s="231" t="s">
        <v>211</v>
      </c>
      <c r="O93" s="213" t="s">
        <v>212</v>
      </c>
      <c r="P93" s="171"/>
      <c r="Q93" s="63" t="s">
        <v>1221</v>
      </c>
      <c r="R93" s="63" t="s">
        <v>1244</v>
      </c>
      <c r="S93" s="234" t="s">
        <v>1245</v>
      </c>
      <c r="T93" s="234" t="s">
        <v>1246</v>
      </c>
      <c r="U93" s="73" t="s">
        <v>1247</v>
      </c>
      <c r="V93" s="259" t="s">
        <v>1248</v>
      </c>
      <c r="W93" s="143"/>
      <c r="AA93" s="142">
        <f>IF(OR(J93="Fail",ISBLANK(J93)),INDEX('Issue Code Table'!C:C,MATCH(N:N,'Issue Code Table'!A:A,0)),IF(M93="Critical",6,IF(M93="Significant",5,IF(M93="Moderate",3,2))))</f>
        <v>5</v>
      </c>
    </row>
    <row r="94" spans="1:27" ht="312.5" x14ac:dyDescent="0.35">
      <c r="A94" s="73" t="s">
        <v>1249</v>
      </c>
      <c r="B94" s="220" t="s">
        <v>980</v>
      </c>
      <c r="C94" s="222" t="s">
        <v>981</v>
      </c>
      <c r="D94" s="73" t="s">
        <v>234</v>
      </c>
      <c r="E94" s="73" t="s">
        <v>1250</v>
      </c>
      <c r="F94" s="73" t="s">
        <v>1251</v>
      </c>
      <c r="G94" s="73" t="s">
        <v>1252</v>
      </c>
      <c r="H94" s="73" t="s">
        <v>1253</v>
      </c>
      <c r="I94" s="63"/>
      <c r="J94" s="389"/>
      <c r="K94" s="230" t="s">
        <v>1254</v>
      </c>
      <c r="L94" s="184"/>
      <c r="M94" s="217" t="s">
        <v>149</v>
      </c>
      <c r="N94" s="231" t="s">
        <v>211</v>
      </c>
      <c r="O94" s="213" t="s">
        <v>212</v>
      </c>
      <c r="P94" s="171"/>
      <c r="Q94" s="63" t="s">
        <v>1221</v>
      </c>
      <c r="R94" s="63" t="s">
        <v>1255</v>
      </c>
      <c r="S94" s="234" t="s">
        <v>1256</v>
      </c>
      <c r="T94" s="234" t="s">
        <v>1257</v>
      </c>
      <c r="U94" s="73" t="s">
        <v>1258</v>
      </c>
      <c r="V94" s="259" t="s">
        <v>1259</v>
      </c>
      <c r="W94" s="143"/>
      <c r="AA94" s="142">
        <f>IF(OR(J94="Fail",ISBLANK(J94)),INDEX('Issue Code Table'!C:C,MATCH(N:N,'Issue Code Table'!A:A,0)),IF(M94="Critical",6,IF(M94="Significant",5,IF(M94="Moderate",3,2))))</f>
        <v>5</v>
      </c>
    </row>
    <row r="95" spans="1:27" ht="237.5" x14ac:dyDescent="0.35">
      <c r="A95" s="73" t="s">
        <v>1260</v>
      </c>
      <c r="B95" s="220" t="s">
        <v>980</v>
      </c>
      <c r="C95" s="222" t="s">
        <v>981</v>
      </c>
      <c r="D95" s="73" t="s">
        <v>409</v>
      </c>
      <c r="E95" s="73" t="s">
        <v>1261</v>
      </c>
      <c r="F95" s="73" t="s">
        <v>1217</v>
      </c>
      <c r="G95" s="73" t="s">
        <v>1262</v>
      </c>
      <c r="H95" s="73" t="s">
        <v>1263</v>
      </c>
      <c r="I95" s="63"/>
      <c r="J95" s="389"/>
      <c r="K95" s="230" t="s">
        <v>1264</v>
      </c>
      <c r="L95" s="184"/>
      <c r="M95" s="217" t="s">
        <v>149</v>
      </c>
      <c r="N95" s="231" t="s">
        <v>211</v>
      </c>
      <c r="O95" s="213" t="s">
        <v>212</v>
      </c>
      <c r="P95" s="171"/>
      <c r="Q95" s="63" t="s">
        <v>1265</v>
      </c>
      <c r="R95" s="63" t="s">
        <v>1266</v>
      </c>
      <c r="S95" s="234" t="s">
        <v>1223</v>
      </c>
      <c r="T95" s="234" t="s">
        <v>1267</v>
      </c>
      <c r="U95" s="73" t="s">
        <v>1268</v>
      </c>
      <c r="V95" s="259" t="s">
        <v>1269</v>
      </c>
      <c r="W95" s="143"/>
      <c r="AA95" s="142">
        <f>IF(OR(J95="Fail",ISBLANK(J95)),INDEX('Issue Code Table'!C:C,MATCH(N:N,'Issue Code Table'!A:A,0)),IF(M95="Critical",6,IF(M95="Significant",5,IF(M95="Moderate",3,2))))</f>
        <v>5</v>
      </c>
    </row>
    <row r="96" spans="1:27" ht="250" x14ac:dyDescent="0.35">
      <c r="A96" s="73" t="s">
        <v>1270</v>
      </c>
      <c r="B96" s="220" t="s">
        <v>980</v>
      </c>
      <c r="C96" s="222" t="s">
        <v>981</v>
      </c>
      <c r="D96" s="73" t="s">
        <v>234</v>
      </c>
      <c r="E96" s="73" t="s">
        <v>1271</v>
      </c>
      <c r="F96" s="73" t="s">
        <v>1272</v>
      </c>
      <c r="G96" s="73" t="s">
        <v>1273</v>
      </c>
      <c r="H96" s="73" t="s">
        <v>1274</v>
      </c>
      <c r="I96" s="63"/>
      <c r="J96" s="389"/>
      <c r="K96" s="230" t="s">
        <v>1275</v>
      </c>
      <c r="L96" s="184"/>
      <c r="M96" s="217" t="s">
        <v>149</v>
      </c>
      <c r="N96" s="231" t="s">
        <v>211</v>
      </c>
      <c r="O96" s="213" t="s">
        <v>212</v>
      </c>
      <c r="P96" s="171"/>
      <c r="Q96" s="63" t="s">
        <v>1265</v>
      </c>
      <c r="R96" s="63" t="s">
        <v>1276</v>
      </c>
      <c r="S96" s="234" t="s">
        <v>1277</v>
      </c>
      <c r="T96" s="234" t="s">
        <v>1278</v>
      </c>
      <c r="U96" s="259" t="s">
        <v>1279</v>
      </c>
      <c r="V96" s="259" t="s">
        <v>1280</v>
      </c>
      <c r="W96" s="143"/>
      <c r="AA96" s="142">
        <f>IF(OR(J96="Fail",ISBLANK(J96)),INDEX('Issue Code Table'!C:C,MATCH(N:N,'Issue Code Table'!A:A,0)),IF(M96="Critical",6,IF(M96="Significant",5,IF(M96="Moderate",3,2))))</f>
        <v>5</v>
      </c>
    </row>
    <row r="97" spans="1:27" ht="300" x14ac:dyDescent="0.35">
      <c r="A97" s="73" t="s">
        <v>1281</v>
      </c>
      <c r="B97" s="220" t="s">
        <v>980</v>
      </c>
      <c r="C97" s="222" t="s">
        <v>981</v>
      </c>
      <c r="D97" s="73" t="s">
        <v>234</v>
      </c>
      <c r="E97" s="73" t="s">
        <v>1282</v>
      </c>
      <c r="F97" s="73" t="s">
        <v>1283</v>
      </c>
      <c r="G97" s="73" t="s">
        <v>1284</v>
      </c>
      <c r="H97" s="73" t="s">
        <v>1242</v>
      </c>
      <c r="I97" s="73"/>
      <c r="J97" s="389"/>
      <c r="K97" s="230" t="s">
        <v>1243</v>
      </c>
      <c r="L97" s="184"/>
      <c r="M97" s="217" t="s">
        <v>149</v>
      </c>
      <c r="N97" s="231" t="s">
        <v>211</v>
      </c>
      <c r="O97" s="213" t="s">
        <v>212</v>
      </c>
      <c r="P97" s="171"/>
      <c r="Q97" s="63" t="s">
        <v>1265</v>
      </c>
      <c r="R97" s="63" t="s">
        <v>1285</v>
      </c>
      <c r="S97" s="234" t="s">
        <v>1245</v>
      </c>
      <c r="T97" s="234" t="s">
        <v>1286</v>
      </c>
      <c r="U97" s="259" t="s">
        <v>1287</v>
      </c>
      <c r="V97" s="259" t="s">
        <v>1288</v>
      </c>
      <c r="W97" s="143"/>
      <c r="AA97" s="142">
        <f>IF(OR(J97="Fail",ISBLANK(J97)),INDEX('Issue Code Table'!C:C,MATCH(N:N,'Issue Code Table'!A:A,0)),IF(M97="Critical",6,IF(M97="Significant",5,IF(M97="Moderate",3,2))))</f>
        <v>5</v>
      </c>
    </row>
    <row r="98" spans="1:27" ht="387.5" x14ac:dyDescent="0.35">
      <c r="A98" s="73" t="s">
        <v>1289</v>
      </c>
      <c r="B98" s="220" t="s">
        <v>980</v>
      </c>
      <c r="C98" s="222" t="s">
        <v>981</v>
      </c>
      <c r="D98" s="73" t="s">
        <v>234</v>
      </c>
      <c r="E98" s="73" t="s">
        <v>1290</v>
      </c>
      <c r="F98" s="73" t="s">
        <v>1251</v>
      </c>
      <c r="G98" s="73" t="s">
        <v>1291</v>
      </c>
      <c r="H98" s="73" t="s">
        <v>1253</v>
      </c>
      <c r="I98" s="63"/>
      <c r="J98" s="389"/>
      <c r="K98" s="230" t="s">
        <v>1254</v>
      </c>
      <c r="L98" s="184"/>
      <c r="M98" s="217" t="s">
        <v>149</v>
      </c>
      <c r="N98" s="231" t="s">
        <v>211</v>
      </c>
      <c r="O98" s="213" t="s">
        <v>212</v>
      </c>
      <c r="P98" s="171"/>
      <c r="Q98" s="63" t="s">
        <v>1265</v>
      </c>
      <c r="R98" s="63" t="s">
        <v>1292</v>
      </c>
      <c r="S98" s="234" t="s">
        <v>1256</v>
      </c>
      <c r="T98" s="234" t="s">
        <v>1293</v>
      </c>
      <c r="U98" s="259" t="s">
        <v>1294</v>
      </c>
      <c r="V98" s="259" t="s">
        <v>1295</v>
      </c>
      <c r="W98" s="143"/>
      <c r="AA98" s="142">
        <f>IF(OR(J98="Fail",ISBLANK(J98)),INDEX('Issue Code Table'!C:C,MATCH(N:N,'Issue Code Table'!A:A,0)),IF(M98="Critical",6,IF(M98="Significant",5,IF(M98="Moderate",3,2))))</f>
        <v>5</v>
      </c>
    </row>
    <row r="99" spans="1:27" ht="75" x14ac:dyDescent="0.35">
      <c r="A99" s="73" t="s">
        <v>1296</v>
      </c>
      <c r="B99" s="257" t="s">
        <v>181</v>
      </c>
      <c r="C99" s="222" t="s">
        <v>1297</v>
      </c>
      <c r="D99" s="73" t="s">
        <v>234</v>
      </c>
      <c r="E99" s="73" t="s">
        <v>1298</v>
      </c>
      <c r="F99" s="73" t="s">
        <v>1299</v>
      </c>
      <c r="G99" s="73" t="s">
        <v>1300</v>
      </c>
      <c r="H99" s="73" t="s">
        <v>1301</v>
      </c>
      <c r="I99" s="63"/>
      <c r="J99" s="389"/>
      <c r="K99" s="230" t="s">
        <v>1302</v>
      </c>
      <c r="L99" s="63"/>
      <c r="M99" s="217" t="s">
        <v>160</v>
      </c>
      <c r="N99" s="213" t="s">
        <v>1303</v>
      </c>
      <c r="O99" s="213" t="s">
        <v>1304</v>
      </c>
      <c r="P99" s="171"/>
      <c r="Q99" s="63" t="s">
        <v>1305</v>
      </c>
      <c r="R99" s="63" t="s">
        <v>1306</v>
      </c>
      <c r="S99" s="234" t="s">
        <v>1307</v>
      </c>
      <c r="T99" s="234" t="s">
        <v>1308</v>
      </c>
      <c r="U99" s="259" t="s">
        <v>1309</v>
      </c>
      <c r="V99" s="259"/>
      <c r="W99" s="143"/>
      <c r="AA99" s="142">
        <f>IF(OR(J99="Fail",ISBLANK(J99)),INDEX('Issue Code Table'!C:C,MATCH(N:N,'Issue Code Table'!A:A,0)),IF(M99="Critical",6,IF(M99="Significant",5,IF(M99="Moderate",3,2))))</f>
        <v>4</v>
      </c>
    </row>
    <row r="100" spans="1:27" ht="112.5" x14ac:dyDescent="0.35">
      <c r="A100" s="73" t="s">
        <v>1310</v>
      </c>
      <c r="B100" s="73" t="s">
        <v>1311</v>
      </c>
      <c r="C100" s="222" t="s">
        <v>1312</v>
      </c>
      <c r="D100" s="73" t="s">
        <v>409</v>
      </c>
      <c r="E100" s="73" t="s">
        <v>1313</v>
      </c>
      <c r="F100" s="73" t="s">
        <v>1314</v>
      </c>
      <c r="G100" s="73" t="s">
        <v>1315</v>
      </c>
      <c r="H100" s="73" t="s">
        <v>1316</v>
      </c>
      <c r="I100" s="63"/>
      <c r="J100" s="389"/>
      <c r="K100" s="63" t="s">
        <v>1317</v>
      </c>
      <c r="L100" s="63"/>
      <c r="M100" s="217" t="s">
        <v>149</v>
      </c>
      <c r="N100" s="231" t="s">
        <v>211</v>
      </c>
      <c r="O100" s="213" t="s">
        <v>212</v>
      </c>
      <c r="P100" s="171"/>
      <c r="Q100" s="63" t="s">
        <v>1318</v>
      </c>
      <c r="R100" s="63" t="s">
        <v>1319</v>
      </c>
      <c r="S100" s="73" t="s">
        <v>1320</v>
      </c>
      <c r="T100" s="73" t="s">
        <v>1321</v>
      </c>
      <c r="U100" s="259" t="s">
        <v>1322</v>
      </c>
      <c r="V100" s="259" t="s">
        <v>1323</v>
      </c>
      <c r="W100" s="143"/>
      <c r="AA100" s="142">
        <f>IF(OR(J100="Fail",ISBLANK(J100)),INDEX('Issue Code Table'!C:C,MATCH(N:N,'Issue Code Table'!A:A,0)),IF(M100="Critical",6,IF(M100="Significant",5,IF(M100="Moderate",3,2))))</f>
        <v>5</v>
      </c>
    </row>
    <row r="101" spans="1:27" ht="87.5" x14ac:dyDescent="0.35">
      <c r="A101" s="73" t="s">
        <v>1324</v>
      </c>
      <c r="B101" s="220" t="s">
        <v>248</v>
      </c>
      <c r="C101" s="222" t="s">
        <v>249</v>
      </c>
      <c r="D101" s="73" t="s">
        <v>409</v>
      </c>
      <c r="E101" s="73" t="s">
        <v>1325</v>
      </c>
      <c r="F101" s="73" t="s">
        <v>1326</v>
      </c>
      <c r="G101" s="73" t="s">
        <v>1327</v>
      </c>
      <c r="H101" s="73" t="s">
        <v>1328</v>
      </c>
      <c r="I101" s="63"/>
      <c r="J101" s="389"/>
      <c r="K101" s="230" t="s">
        <v>1329</v>
      </c>
      <c r="L101" s="63"/>
      <c r="M101" s="217" t="s">
        <v>149</v>
      </c>
      <c r="N101" s="213" t="s">
        <v>1330</v>
      </c>
      <c r="O101" s="213" t="s">
        <v>1331</v>
      </c>
      <c r="P101" s="171"/>
      <c r="Q101" s="63" t="s">
        <v>1318</v>
      </c>
      <c r="R101" s="63" t="s">
        <v>1332</v>
      </c>
      <c r="S101" s="234" t="s">
        <v>1333</v>
      </c>
      <c r="T101" s="234" t="s">
        <v>1334</v>
      </c>
      <c r="U101" s="73" t="s">
        <v>1335</v>
      </c>
      <c r="V101" s="259" t="s">
        <v>1323</v>
      </c>
      <c r="W101" s="143"/>
      <c r="AA101" s="142">
        <f>IF(OR(J101="Fail",ISBLANK(J101)),INDEX('Issue Code Table'!C:C,MATCH(N:N,'Issue Code Table'!A:A,0)),IF(M101="Critical",6,IF(M101="Significant",5,IF(M101="Moderate",3,2))))</f>
        <v>6</v>
      </c>
    </row>
    <row r="102" spans="1:27" ht="75" x14ac:dyDescent="0.35">
      <c r="A102" s="73" t="s">
        <v>1336</v>
      </c>
      <c r="B102" s="73" t="s">
        <v>1311</v>
      </c>
      <c r="C102" s="222" t="s">
        <v>1312</v>
      </c>
      <c r="D102" s="73" t="s">
        <v>409</v>
      </c>
      <c r="E102" s="73" t="s">
        <v>1337</v>
      </c>
      <c r="F102" s="73" t="s">
        <v>1338</v>
      </c>
      <c r="G102" s="73" t="s">
        <v>1339</v>
      </c>
      <c r="H102" s="73" t="s">
        <v>1340</v>
      </c>
      <c r="I102" s="63"/>
      <c r="J102" s="389"/>
      <c r="K102" s="63" t="s">
        <v>1341</v>
      </c>
      <c r="L102" s="63"/>
      <c r="M102" s="217" t="s">
        <v>149</v>
      </c>
      <c r="N102" s="231" t="s">
        <v>211</v>
      </c>
      <c r="O102" s="213" t="s">
        <v>212</v>
      </c>
      <c r="P102" s="171"/>
      <c r="Q102" s="63" t="s">
        <v>1342</v>
      </c>
      <c r="R102" s="63" t="s">
        <v>1343</v>
      </c>
      <c r="S102" s="73" t="s">
        <v>1344</v>
      </c>
      <c r="T102" s="73" t="s">
        <v>1345</v>
      </c>
      <c r="U102" s="259" t="s">
        <v>1346</v>
      </c>
      <c r="V102" s="259" t="s">
        <v>1347</v>
      </c>
      <c r="W102" s="143"/>
      <c r="AA102" s="142">
        <f>IF(OR(J102="Fail",ISBLANK(J102)),INDEX('Issue Code Table'!C:C,MATCH(N:N,'Issue Code Table'!A:A,0)),IF(M102="Critical",6,IF(M102="Significant",5,IF(M102="Moderate",3,2))))</f>
        <v>5</v>
      </c>
    </row>
    <row r="103" spans="1:27" ht="375" x14ac:dyDescent="0.35">
      <c r="A103" s="73" t="s">
        <v>1348</v>
      </c>
      <c r="B103" s="234" t="s">
        <v>214</v>
      </c>
      <c r="C103" s="222" t="s">
        <v>1039</v>
      </c>
      <c r="D103" s="234" t="s">
        <v>234</v>
      </c>
      <c r="E103" s="73" t="s">
        <v>1349</v>
      </c>
      <c r="F103" s="73" t="s">
        <v>1350</v>
      </c>
      <c r="G103" s="73" t="s">
        <v>1351</v>
      </c>
      <c r="H103" s="73" t="s">
        <v>1352</v>
      </c>
      <c r="I103" s="236"/>
      <c r="J103" s="389"/>
      <c r="K103" s="236" t="s">
        <v>1353</v>
      </c>
      <c r="L103" s="236"/>
      <c r="M103" s="391" t="s">
        <v>160</v>
      </c>
      <c r="N103" s="238" t="s">
        <v>1354</v>
      </c>
      <c r="O103" s="238" t="s">
        <v>1355</v>
      </c>
      <c r="P103" s="240"/>
      <c r="Q103" s="236" t="s">
        <v>1342</v>
      </c>
      <c r="R103" s="236" t="s">
        <v>1356</v>
      </c>
      <c r="S103" s="234" t="s">
        <v>1357</v>
      </c>
      <c r="T103" s="234" t="s">
        <v>1358</v>
      </c>
      <c r="U103" s="259" t="s">
        <v>1359</v>
      </c>
      <c r="V103" s="259"/>
      <c r="W103" s="143"/>
      <c r="AA103" s="142" t="e">
        <f>IF(OR(J103="Fail",ISBLANK(J103)),INDEX('Issue Code Table'!C:C,MATCH(N:N,'Issue Code Table'!A:A,0)),IF(M103="Critical",6,IF(M103="Significant",5,IF(M103="Moderate",3,2))))</f>
        <v>#N/A</v>
      </c>
    </row>
    <row r="104" spans="1:27" ht="87.5" x14ac:dyDescent="0.35">
      <c r="A104" s="73" t="s">
        <v>1360</v>
      </c>
      <c r="B104" s="220" t="s">
        <v>198</v>
      </c>
      <c r="C104" s="222" t="s">
        <v>1361</v>
      </c>
      <c r="D104" s="73" t="s">
        <v>234</v>
      </c>
      <c r="E104" s="73" t="s">
        <v>1362</v>
      </c>
      <c r="F104" s="73" t="s">
        <v>1363</v>
      </c>
      <c r="G104" s="73" t="s">
        <v>1364</v>
      </c>
      <c r="H104" s="73" t="s">
        <v>1365</v>
      </c>
      <c r="I104" s="63"/>
      <c r="J104" s="389"/>
      <c r="K104" s="63" t="s">
        <v>1366</v>
      </c>
      <c r="L104" s="63"/>
      <c r="M104" s="390" t="s">
        <v>149</v>
      </c>
      <c r="N104" s="213" t="s">
        <v>1330</v>
      </c>
      <c r="O104" s="213" t="s">
        <v>1331</v>
      </c>
      <c r="P104" s="171"/>
      <c r="Q104" s="63" t="s">
        <v>1342</v>
      </c>
      <c r="R104" s="63" t="s">
        <v>1367</v>
      </c>
      <c r="S104" s="73" t="s">
        <v>1333</v>
      </c>
      <c r="T104" s="73" t="s">
        <v>1368</v>
      </c>
      <c r="U104" s="259" t="s">
        <v>1369</v>
      </c>
      <c r="V104" s="259" t="s">
        <v>1370</v>
      </c>
      <c r="W104" s="143"/>
      <c r="AA104" s="142">
        <f>IF(OR(J104="Fail",ISBLANK(J104)),INDEX('Issue Code Table'!C:C,MATCH(N:N,'Issue Code Table'!A:A,0)),IF(M104="Critical",6,IF(M104="Significant",5,IF(M104="Moderate",3,2))))</f>
        <v>6</v>
      </c>
    </row>
    <row r="105" spans="1:27" ht="275" x14ac:dyDescent="0.35">
      <c r="A105" s="73" t="s">
        <v>1371</v>
      </c>
      <c r="B105" s="220" t="s">
        <v>198</v>
      </c>
      <c r="C105" s="222" t="s">
        <v>1361</v>
      </c>
      <c r="D105" s="73" t="s">
        <v>234</v>
      </c>
      <c r="E105" s="73" t="s">
        <v>1372</v>
      </c>
      <c r="F105" s="73" t="s">
        <v>1373</v>
      </c>
      <c r="G105" s="73" t="s">
        <v>1374</v>
      </c>
      <c r="H105" s="73" t="s">
        <v>1375</v>
      </c>
      <c r="I105" s="63"/>
      <c r="J105" s="389"/>
      <c r="K105" s="63" t="s">
        <v>1376</v>
      </c>
      <c r="L105" s="63"/>
      <c r="M105" s="390" t="s">
        <v>224</v>
      </c>
      <c r="N105" s="213" t="s">
        <v>1377</v>
      </c>
      <c r="O105" s="213" t="s">
        <v>1378</v>
      </c>
      <c r="P105" s="171"/>
      <c r="Q105" s="63" t="s">
        <v>1342</v>
      </c>
      <c r="R105" s="63" t="s">
        <v>1379</v>
      </c>
      <c r="S105" s="73" t="s">
        <v>1380</v>
      </c>
      <c r="T105" s="73" t="s">
        <v>1381</v>
      </c>
      <c r="U105" s="259" t="s">
        <v>1382</v>
      </c>
      <c r="V105" s="259"/>
      <c r="W105" s="143"/>
      <c r="AA105" s="142">
        <f>IF(OR(J105="Fail",ISBLANK(J105)),INDEX('Issue Code Table'!C:C,MATCH(N:N,'Issue Code Table'!A:A,0)),IF(M105="Critical",6,IF(M105="Significant",5,IF(M105="Moderate",3,2))))</f>
        <v>4</v>
      </c>
    </row>
    <row r="106" spans="1:27" ht="237.5" x14ac:dyDescent="0.35">
      <c r="A106" s="73" t="s">
        <v>1383</v>
      </c>
      <c r="B106" s="220" t="s">
        <v>206</v>
      </c>
      <c r="C106" s="222" t="s">
        <v>207</v>
      </c>
      <c r="D106" s="234" t="s">
        <v>409</v>
      </c>
      <c r="E106" s="73" t="s">
        <v>1384</v>
      </c>
      <c r="F106" s="73" t="s">
        <v>1385</v>
      </c>
      <c r="G106" s="73" t="s">
        <v>1386</v>
      </c>
      <c r="H106" s="73" t="s">
        <v>1387</v>
      </c>
      <c r="I106" s="236"/>
      <c r="J106" s="389"/>
      <c r="K106" s="236" t="s">
        <v>1388</v>
      </c>
      <c r="L106" s="236"/>
      <c r="M106" s="391" t="s">
        <v>160</v>
      </c>
      <c r="N106" s="238" t="s">
        <v>203</v>
      </c>
      <c r="O106" s="238" t="s">
        <v>204</v>
      </c>
      <c r="P106" s="240"/>
      <c r="Q106" s="236" t="s">
        <v>1342</v>
      </c>
      <c r="R106" s="236" t="s">
        <v>1389</v>
      </c>
      <c r="S106" s="234" t="s">
        <v>1390</v>
      </c>
      <c r="T106" s="234" t="s">
        <v>1391</v>
      </c>
      <c r="U106" s="259" t="s">
        <v>1392</v>
      </c>
      <c r="V106" s="259"/>
      <c r="W106" s="143"/>
      <c r="AA106" s="142">
        <f>IF(OR(J106="Fail",ISBLANK(J106)),INDEX('Issue Code Table'!C:C,MATCH(N:N,'Issue Code Table'!A:A,0)),IF(M106="Critical",6,IF(M106="Significant",5,IF(M106="Moderate",3,2))))</f>
        <v>4</v>
      </c>
    </row>
    <row r="107" spans="1:27" ht="87.5" x14ac:dyDescent="0.35">
      <c r="A107" s="73" t="s">
        <v>1393</v>
      </c>
      <c r="B107" s="73" t="s">
        <v>1311</v>
      </c>
      <c r="C107" s="222" t="s">
        <v>1312</v>
      </c>
      <c r="D107" s="73" t="s">
        <v>409</v>
      </c>
      <c r="E107" s="73" t="s">
        <v>1394</v>
      </c>
      <c r="F107" s="73" t="s">
        <v>1395</v>
      </c>
      <c r="G107" s="73" t="s">
        <v>1396</v>
      </c>
      <c r="H107" s="73" t="s">
        <v>1397</v>
      </c>
      <c r="I107" s="63"/>
      <c r="J107" s="389"/>
      <c r="K107" s="63" t="s">
        <v>1398</v>
      </c>
      <c r="L107" s="63"/>
      <c r="M107" s="217" t="s">
        <v>149</v>
      </c>
      <c r="N107" s="231" t="s">
        <v>211</v>
      </c>
      <c r="O107" s="213" t="s">
        <v>212</v>
      </c>
      <c r="P107" s="171"/>
      <c r="Q107" s="63" t="s">
        <v>1399</v>
      </c>
      <c r="R107" s="63" t="s">
        <v>1400</v>
      </c>
      <c r="S107" s="73" t="s">
        <v>1401</v>
      </c>
      <c r="T107" s="73" t="s">
        <v>1402</v>
      </c>
      <c r="U107" s="259" t="s">
        <v>1403</v>
      </c>
      <c r="V107" s="259" t="s">
        <v>1404</v>
      </c>
      <c r="W107" s="143"/>
      <c r="AA107" s="142">
        <f>IF(OR(J107="Fail",ISBLANK(J107)),INDEX('Issue Code Table'!C:C,MATCH(N:N,'Issue Code Table'!A:A,0)),IF(M107="Critical",6,IF(M107="Significant",5,IF(M107="Moderate",3,2))))</f>
        <v>5</v>
      </c>
    </row>
    <row r="108" spans="1:27" ht="409.5" x14ac:dyDescent="0.35">
      <c r="A108" s="73" t="s">
        <v>1405</v>
      </c>
      <c r="B108" s="73" t="s">
        <v>1311</v>
      </c>
      <c r="C108" s="222" t="s">
        <v>1312</v>
      </c>
      <c r="D108" s="73" t="s">
        <v>234</v>
      </c>
      <c r="E108" s="73" t="s">
        <v>1349</v>
      </c>
      <c r="F108" s="73" t="s">
        <v>1406</v>
      </c>
      <c r="G108" s="73" t="s">
        <v>1407</v>
      </c>
      <c r="H108" s="73" t="s">
        <v>1352</v>
      </c>
      <c r="I108" s="63"/>
      <c r="J108" s="389"/>
      <c r="K108" s="63" t="s">
        <v>1353</v>
      </c>
      <c r="L108" s="63"/>
      <c r="M108" s="390" t="s">
        <v>160</v>
      </c>
      <c r="N108" s="213" t="s">
        <v>1354</v>
      </c>
      <c r="O108" s="213" t="s">
        <v>1355</v>
      </c>
      <c r="P108" s="171"/>
      <c r="Q108" s="63" t="s">
        <v>1399</v>
      </c>
      <c r="R108" s="63" t="s">
        <v>1408</v>
      </c>
      <c r="S108" s="73" t="s">
        <v>1409</v>
      </c>
      <c r="T108" s="73" t="s">
        <v>1410</v>
      </c>
      <c r="U108" s="259" t="s">
        <v>1359</v>
      </c>
      <c r="V108" s="259"/>
      <c r="W108" s="143"/>
      <c r="AA108" s="142" t="e">
        <f>IF(OR(J108="Fail",ISBLANK(J108)),INDEX('Issue Code Table'!C:C,MATCH(N:N,'Issue Code Table'!A:A,0)),IF(M108="Critical",6,IF(M108="Significant",5,IF(M108="Moderate",3,2))))</f>
        <v>#N/A</v>
      </c>
    </row>
    <row r="109" spans="1:27" s="214" customFormat="1" ht="100" x14ac:dyDescent="0.35">
      <c r="A109" s="73" t="s">
        <v>1411</v>
      </c>
      <c r="B109" s="234" t="s">
        <v>214</v>
      </c>
      <c r="C109" s="222" t="s">
        <v>1039</v>
      </c>
      <c r="D109" s="73" t="s">
        <v>234</v>
      </c>
      <c r="E109" s="73" t="s">
        <v>1412</v>
      </c>
      <c r="F109" s="73" t="s">
        <v>1413</v>
      </c>
      <c r="G109" s="73" t="s">
        <v>1414</v>
      </c>
      <c r="H109" s="73" t="s">
        <v>1415</v>
      </c>
      <c r="I109" s="63"/>
      <c r="J109" s="389"/>
      <c r="K109" s="63" t="s">
        <v>1416</v>
      </c>
      <c r="L109" s="63"/>
      <c r="M109" s="390" t="s">
        <v>149</v>
      </c>
      <c r="N109" s="213" t="s">
        <v>1330</v>
      </c>
      <c r="O109" s="238" t="s">
        <v>1331</v>
      </c>
      <c r="P109" s="171"/>
      <c r="Q109" s="259" t="s">
        <v>1399</v>
      </c>
      <c r="R109" s="259" t="s">
        <v>1417</v>
      </c>
      <c r="S109" s="259" t="s">
        <v>1418</v>
      </c>
      <c r="T109" s="259" t="s">
        <v>1419</v>
      </c>
      <c r="U109" s="259" t="s">
        <v>1420</v>
      </c>
      <c r="V109" s="259" t="s">
        <v>1421</v>
      </c>
      <c r="W109" s="143"/>
      <c r="X109" s="72"/>
      <c r="Y109" s="273"/>
      <c r="Z109" s="72"/>
      <c r="AA109" s="142">
        <f>IF(OR(J109="Fail",ISBLANK(J109)),INDEX('Issue Code Table'!C:C,MATCH(N:N,'Issue Code Table'!A:A,0)),IF(M109="Critical",6,IF(M109="Significant",5,IF(M109="Moderate",3,2))))</f>
        <v>6</v>
      </c>
    </row>
    <row r="110" spans="1:27" ht="187.5" x14ac:dyDescent="0.35">
      <c r="A110" s="73" t="s">
        <v>1422</v>
      </c>
      <c r="B110" s="73" t="s">
        <v>1311</v>
      </c>
      <c r="C110" s="221" t="s">
        <v>1312</v>
      </c>
      <c r="D110" s="73" t="s">
        <v>234</v>
      </c>
      <c r="E110" s="73" t="s">
        <v>1423</v>
      </c>
      <c r="F110" s="73" t="s">
        <v>1424</v>
      </c>
      <c r="G110" s="73" t="s">
        <v>1425</v>
      </c>
      <c r="H110" s="73" t="s">
        <v>1375</v>
      </c>
      <c r="I110" s="63"/>
      <c r="J110" s="389"/>
      <c r="K110" s="63" t="s">
        <v>1376</v>
      </c>
      <c r="L110" s="63"/>
      <c r="M110" s="390" t="s">
        <v>224</v>
      </c>
      <c r="N110" s="213" t="s">
        <v>1377</v>
      </c>
      <c r="O110" s="213" t="s">
        <v>1378</v>
      </c>
      <c r="P110" s="171"/>
      <c r="Q110" s="63" t="s">
        <v>1399</v>
      </c>
      <c r="R110" s="63" t="s">
        <v>1426</v>
      </c>
      <c r="S110" s="73" t="s">
        <v>1380</v>
      </c>
      <c r="T110" s="73" t="s">
        <v>1427</v>
      </c>
      <c r="U110" s="259" t="s">
        <v>1428</v>
      </c>
      <c r="V110" s="259"/>
      <c r="W110" s="143"/>
      <c r="AA110" s="142">
        <f>IF(OR(J110="Fail",ISBLANK(J110)),INDEX('Issue Code Table'!C:C,MATCH(N:N,'Issue Code Table'!A:A,0)),IF(M110="Critical",6,IF(M110="Significant",5,IF(M110="Moderate",3,2))))</f>
        <v>4</v>
      </c>
    </row>
    <row r="111" spans="1:27" ht="250" x14ac:dyDescent="0.35">
      <c r="A111" s="73" t="s">
        <v>1429</v>
      </c>
      <c r="B111" s="220" t="s">
        <v>206</v>
      </c>
      <c r="C111" s="222" t="s">
        <v>207</v>
      </c>
      <c r="D111" s="73" t="s">
        <v>234</v>
      </c>
      <c r="E111" s="73" t="s">
        <v>1430</v>
      </c>
      <c r="F111" s="73" t="s">
        <v>1431</v>
      </c>
      <c r="G111" s="73" t="s">
        <v>1432</v>
      </c>
      <c r="H111" s="73" t="s">
        <v>1433</v>
      </c>
      <c r="I111" s="63"/>
      <c r="J111" s="389"/>
      <c r="K111" s="63" t="s">
        <v>1388</v>
      </c>
      <c r="L111" s="63"/>
      <c r="M111" s="390" t="s">
        <v>160</v>
      </c>
      <c r="N111" s="213" t="s">
        <v>203</v>
      </c>
      <c r="O111" s="213" t="s">
        <v>204</v>
      </c>
      <c r="P111" s="171"/>
      <c r="Q111" s="63" t="s">
        <v>1399</v>
      </c>
      <c r="R111" s="63" t="s">
        <v>1434</v>
      </c>
      <c r="S111" s="73" t="s">
        <v>1435</v>
      </c>
      <c r="T111" s="73" t="s">
        <v>1436</v>
      </c>
      <c r="U111" s="259" t="s">
        <v>1437</v>
      </c>
      <c r="V111" s="259"/>
      <c r="W111" s="143"/>
      <c r="AA111" s="142">
        <f>IF(OR(J111="Fail",ISBLANK(J111)),INDEX('Issue Code Table'!C:C,MATCH(N:N,'Issue Code Table'!A:A,0)),IF(M111="Critical",6,IF(M111="Significant",5,IF(M111="Moderate",3,2))))</f>
        <v>4</v>
      </c>
    </row>
    <row r="112" spans="1:27" ht="75" x14ac:dyDescent="0.35">
      <c r="A112" s="73" t="s">
        <v>1438</v>
      </c>
      <c r="B112" s="73" t="s">
        <v>385</v>
      </c>
      <c r="C112" s="221" t="s">
        <v>386</v>
      </c>
      <c r="D112" s="234" t="s">
        <v>409</v>
      </c>
      <c r="E112" s="73" t="s">
        <v>1439</v>
      </c>
      <c r="F112" s="73" t="s">
        <v>1440</v>
      </c>
      <c r="G112" s="73" t="s">
        <v>1441</v>
      </c>
      <c r="H112" s="73" t="s">
        <v>1442</v>
      </c>
      <c r="I112" s="236"/>
      <c r="J112" s="389"/>
      <c r="K112" s="230" t="s">
        <v>1443</v>
      </c>
      <c r="L112" s="236"/>
      <c r="M112" s="391" t="s">
        <v>149</v>
      </c>
      <c r="N112" s="238" t="s">
        <v>1444</v>
      </c>
      <c r="O112" s="238" t="s">
        <v>1445</v>
      </c>
      <c r="P112" s="171"/>
      <c r="Q112" s="236" t="s">
        <v>1446</v>
      </c>
      <c r="R112" s="236" t="s">
        <v>1447</v>
      </c>
      <c r="S112" s="234" t="s">
        <v>1448</v>
      </c>
      <c r="T112" s="234" t="s">
        <v>1449</v>
      </c>
      <c r="U112" s="259" t="s">
        <v>1450</v>
      </c>
      <c r="V112" s="259" t="s">
        <v>1451</v>
      </c>
      <c r="W112" s="143"/>
      <c r="AA112" s="142">
        <f>IF(OR(J112="Fail",ISBLANK(J112)),INDEX('Issue Code Table'!C:C,MATCH(N:N,'Issue Code Table'!A:A,0)),IF(M112="Critical",6,IF(M112="Significant",5,IF(M112="Moderate",3,2))))</f>
        <v>6</v>
      </c>
    </row>
    <row r="113" spans="1:27" ht="137.5" x14ac:dyDescent="0.35">
      <c r="A113" s="73" t="s">
        <v>1452</v>
      </c>
      <c r="B113" s="73" t="s">
        <v>385</v>
      </c>
      <c r="C113" s="221" t="s">
        <v>386</v>
      </c>
      <c r="D113" s="73" t="s">
        <v>409</v>
      </c>
      <c r="E113" s="73" t="s">
        <v>1453</v>
      </c>
      <c r="F113" s="73" t="s">
        <v>1454</v>
      </c>
      <c r="G113" s="73" t="s">
        <v>1455</v>
      </c>
      <c r="H113" s="73" t="s">
        <v>1456</v>
      </c>
      <c r="I113" s="63"/>
      <c r="J113" s="389"/>
      <c r="K113" s="230" t="s">
        <v>1457</v>
      </c>
      <c r="L113" s="63"/>
      <c r="M113" s="217" t="s">
        <v>149</v>
      </c>
      <c r="N113" s="213" t="s">
        <v>1444</v>
      </c>
      <c r="O113" s="213" t="s">
        <v>1445</v>
      </c>
      <c r="P113" s="171"/>
      <c r="Q113" s="63" t="s">
        <v>1446</v>
      </c>
      <c r="R113" s="63" t="s">
        <v>1458</v>
      </c>
      <c r="S113" s="73" t="s">
        <v>1459</v>
      </c>
      <c r="T113" s="73" t="s">
        <v>1460</v>
      </c>
      <c r="U113" s="259" t="s">
        <v>1461</v>
      </c>
      <c r="V113" s="259" t="s">
        <v>1462</v>
      </c>
      <c r="W113" s="143"/>
      <c r="AA113" s="142">
        <f>IF(OR(J113="Fail",ISBLANK(J113)),INDEX('Issue Code Table'!C:C,MATCH(N:N,'Issue Code Table'!A:A,0)),IF(M113="Critical",6,IF(M113="Significant",5,IF(M113="Moderate",3,2))))</f>
        <v>6</v>
      </c>
    </row>
    <row r="114" spans="1:27" ht="75" x14ac:dyDescent="0.35">
      <c r="A114" s="73" t="s">
        <v>1463</v>
      </c>
      <c r="B114" s="220" t="s">
        <v>248</v>
      </c>
      <c r="C114" s="222" t="s">
        <v>249</v>
      </c>
      <c r="D114" s="234" t="s">
        <v>409</v>
      </c>
      <c r="E114" s="73" t="s">
        <v>1464</v>
      </c>
      <c r="F114" s="73" t="s">
        <v>1465</v>
      </c>
      <c r="G114" s="73" t="s">
        <v>1466</v>
      </c>
      <c r="H114" s="73" t="s">
        <v>1467</v>
      </c>
      <c r="I114" s="236"/>
      <c r="J114" s="389"/>
      <c r="K114" s="236" t="s">
        <v>1468</v>
      </c>
      <c r="L114" s="184"/>
      <c r="M114" s="391" t="s">
        <v>149</v>
      </c>
      <c r="N114" s="238" t="s">
        <v>681</v>
      </c>
      <c r="O114" s="238" t="s">
        <v>682</v>
      </c>
      <c r="P114" s="240"/>
      <c r="Q114" s="236" t="s">
        <v>1469</v>
      </c>
      <c r="R114" s="236" t="s">
        <v>1470</v>
      </c>
      <c r="S114" s="234" t="s">
        <v>1471</v>
      </c>
      <c r="T114" s="234" t="s">
        <v>1472</v>
      </c>
      <c r="U114" s="259" t="s">
        <v>1473</v>
      </c>
      <c r="V114" s="259" t="s">
        <v>1474</v>
      </c>
      <c r="W114" s="143"/>
      <c r="AA114" s="142">
        <f>IF(OR(J114="Fail",ISBLANK(J114)),INDEX('Issue Code Table'!C:C,MATCH(N:N,'Issue Code Table'!A:A,0)),IF(M114="Critical",6,IF(M114="Significant",5,IF(M114="Moderate",3,2))))</f>
        <v>5</v>
      </c>
    </row>
    <row r="115" spans="1:27" ht="125" x14ac:dyDescent="0.35">
      <c r="A115" s="73" t="s">
        <v>1475</v>
      </c>
      <c r="B115" s="220" t="s">
        <v>248</v>
      </c>
      <c r="C115" s="222" t="s">
        <v>249</v>
      </c>
      <c r="D115" s="234" t="s">
        <v>409</v>
      </c>
      <c r="E115" s="73" t="s">
        <v>1476</v>
      </c>
      <c r="F115" s="73" t="s">
        <v>1477</v>
      </c>
      <c r="G115" s="73" t="s">
        <v>1478</v>
      </c>
      <c r="H115" s="73" t="s">
        <v>1479</v>
      </c>
      <c r="I115" s="236"/>
      <c r="J115" s="389"/>
      <c r="K115" s="236" t="s">
        <v>1480</v>
      </c>
      <c r="L115" s="236"/>
      <c r="M115" s="391" t="s">
        <v>160</v>
      </c>
      <c r="N115" s="238" t="s">
        <v>522</v>
      </c>
      <c r="O115" s="238" t="s">
        <v>523</v>
      </c>
      <c r="P115" s="240"/>
      <c r="Q115" s="236" t="s">
        <v>1469</v>
      </c>
      <c r="R115" s="236" t="s">
        <v>1481</v>
      </c>
      <c r="S115" s="234" t="s">
        <v>1482</v>
      </c>
      <c r="T115" s="234" t="s">
        <v>1483</v>
      </c>
      <c r="U115" s="259" t="s">
        <v>1484</v>
      </c>
      <c r="V115" s="259"/>
      <c r="W115" s="143"/>
      <c r="AA115" s="142">
        <f>IF(OR(J115="Fail",ISBLANK(J115)),INDEX('Issue Code Table'!C:C,MATCH(N:N,'Issue Code Table'!A:A,0)),IF(M115="Critical",6,IF(M115="Significant",5,IF(M115="Moderate",3,2))))</f>
        <v>4</v>
      </c>
    </row>
    <row r="116" spans="1:27" ht="112.5" x14ac:dyDescent="0.35">
      <c r="A116" s="73" t="s">
        <v>1485</v>
      </c>
      <c r="B116" s="220" t="s">
        <v>248</v>
      </c>
      <c r="C116" s="222" t="s">
        <v>249</v>
      </c>
      <c r="D116" s="234" t="s">
        <v>409</v>
      </c>
      <c r="E116" s="73" t="s">
        <v>1486</v>
      </c>
      <c r="F116" s="73" t="s">
        <v>1487</v>
      </c>
      <c r="G116" s="73" t="s">
        <v>1488</v>
      </c>
      <c r="H116" s="73" t="s">
        <v>1489</v>
      </c>
      <c r="I116" s="236"/>
      <c r="J116" s="389"/>
      <c r="K116" s="236" t="s">
        <v>1490</v>
      </c>
      <c r="L116" s="236"/>
      <c r="M116" s="391" t="s">
        <v>160</v>
      </c>
      <c r="N116" s="238" t="s">
        <v>522</v>
      </c>
      <c r="O116" s="238" t="s">
        <v>523</v>
      </c>
      <c r="P116" s="240"/>
      <c r="Q116" s="236" t="s">
        <v>1469</v>
      </c>
      <c r="R116" s="236" t="s">
        <v>1491</v>
      </c>
      <c r="S116" s="234" t="s">
        <v>1492</v>
      </c>
      <c r="T116" s="234" t="s">
        <v>1493</v>
      </c>
      <c r="U116" s="259" t="s">
        <v>1494</v>
      </c>
      <c r="V116" s="259"/>
      <c r="W116" s="143"/>
      <c r="AA116" s="142">
        <f>IF(OR(J116="Fail",ISBLANK(J116)),INDEX('Issue Code Table'!C:C,MATCH(N:N,'Issue Code Table'!A:A,0)),IF(M116="Critical",6,IF(M116="Significant",5,IF(M116="Moderate",3,2))))</f>
        <v>4</v>
      </c>
    </row>
    <row r="117" spans="1:27" ht="125" x14ac:dyDescent="0.35">
      <c r="A117" s="73" t="s">
        <v>1495</v>
      </c>
      <c r="B117" s="220" t="s">
        <v>248</v>
      </c>
      <c r="C117" s="222" t="s">
        <v>249</v>
      </c>
      <c r="D117" s="234" t="s">
        <v>409</v>
      </c>
      <c r="E117" s="73" t="s">
        <v>1496</v>
      </c>
      <c r="F117" s="73" t="s">
        <v>1497</v>
      </c>
      <c r="G117" s="73" t="s">
        <v>1498</v>
      </c>
      <c r="H117" s="73" t="s">
        <v>1499</v>
      </c>
      <c r="I117" s="236"/>
      <c r="J117" s="389"/>
      <c r="K117" s="236" t="s">
        <v>1500</v>
      </c>
      <c r="L117" s="236"/>
      <c r="M117" s="391" t="s">
        <v>160</v>
      </c>
      <c r="N117" s="238" t="s">
        <v>522</v>
      </c>
      <c r="O117" s="238" t="s">
        <v>523</v>
      </c>
      <c r="P117" s="240"/>
      <c r="Q117" s="236" t="s">
        <v>1469</v>
      </c>
      <c r="R117" s="236" t="s">
        <v>1501</v>
      </c>
      <c r="S117" s="234" t="s">
        <v>1492</v>
      </c>
      <c r="T117" s="234" t="s">
        <v>1502</v>
      </c>
      <c r="U117" s="259" t="s">
        <v>1503</v>
      </c>
      <c r="V117" s="259"/>
      <c r="W117" s="143"/>
      <c r="AA117" s="142">
        <f>IF(OR(J117="Fail",ISBLANK(J117)),INDEX('Issue Code Table'!C:C,MATCH(N:N,'Issue Code Table'!A:A,0)),IF(M117="Critical",6,IF(M117="Significant",5,IF(M117="Moderate",3,2))))</f>
        <v>4</v>
      </c>
    </row>
    <row r="118" spans="1:27" ht="125" x14ac:dyDescent="0.35">
      <c r="A118" s="73" t="s">
        <v>1504</v>
      </c>
      <c r="B118" s="220" t="s">
        <v>248</v>
      </c>
      <c r="C118" s="222" t="s">
        <v>249</v>
      </c>
      <c r="D118" s="234" t="s">
        <v>409</v>
      </c>
      <c r="E118" s="73" t="s">
        <v>1505</v>
      </c>
      <c r="F118" s="73" t="s">
        <v>1506</v>
      </c>
      <c r="G118" s="73" t="s">
        <v>1507</v>
      </c>
      <c r="H118" s="73" t="s">
        <v>1508</v>
      </c>
      <c r="I118" s="236"/>
      <c r="J118" s="389"/>
      <c r="K118" s="236" t="s">
        <v>1509</v>
      </c>
      <c r="L118" s="236"/>
      <c r="M118" s="391" t="s">
        <v>160</v>
      </c>
      <c r="N118" s="238" t="s">
        <v>522</v>
      </c>
      <c r="O118" s="238" t="s">
        <v>523</v>
      </c>
      <c r="P118" s="240"/>
      <c r="Q118" s="236" t="s">
        <v>1469</v>
      </c>
      <c r="R118" s="236" t="s">
        <v>1510</v>
      </c>
      <c r="S118" s="234" t="s">
        <v>1492</v>
      </c>
      <c r="T118" s="234" t="s">
        <v>1511</v>
      </c>
      <c r="U118" s="259" t="s">
        <v>1512</v>
      </c>
      <c r="V118" s="259"/>
      <c r="W118" s="143"/>
      <c r="AA118" s="142">
        <f>IF(OR(J118="Fail",ISBLANK(J118)),INDEX('Issue Code Table'!C:C,MATCH(N:N,'Issue Code Table'!A:A,0)),IF(M118="Critical",6,IF(M118="Significant",5,IF(M118="Moderate",3,2))))</f>
        <v>4</v>
      </c>
    </row>
    <row r="119" spans="1:27" ht="125" x14ac:dyDescent="0.35">
      <c r="A119" s="73" t="s">
        <v>1513</v>
      </c>
      <c r="B119" s="220" t="s">
        <v>248</v>
      </c>
      <c r="C119" s="222" t="s">
        <v>249</v>
      </c>
      <c r="D119" s="234" t="s">
        <v>409</v>
      </c>
      <c r="E119" s="73" t="s">
        <v>1514</v>
      </c>
      <c r="F119" s="73" t="s">
        <v>1515</v>
      </c>
      <c r="G119" s="73" t="s">
        <v>1516</v>
      </c>
      <c r="H119" s="73" t="s">
        <v>1517</v>
      </c>
      <c r="I119" s="236"/>
      <c r="J119" s="389"/>
      <c r="K119" s="236" t="s">
        <v>1518</v>
      </c>
      <c r="L119" s="236"/>
      <c r="M119" s="391" t="s">
        <v>160</v>
      </c>
      <c r="N119" s="238" t="s">
        <v>522</v>
      </c>
      <c r="O119" s="238" t="s">
        <v>523</v>
      </c>
      <c r="P119" s="240"/>
      <c r="Q119" s="236" t="s">
        <v>1469</v>
      </c>
      <c r="R119" s="236" t="s">
        <v>1519</v>
      </c>
      <c r="S119" s="234" t="s">
        <v>1492</v>
      </c>
      <c r="T119" s="234" t="s">
        <v>1520</v>
      </c>
      <c r="U119" s="259" t="s">
        <v>1521</v>
      </c>
      <c r="V119" s="259"/>
      <c r="W119" s="143"/>
      <c r="AA119" s="142">
        <f>IF(OR(J119="Fail",ISBLANK(J119)),INDEX('Issue Code Table'!C:C,MATCH(N:N,'Issue Code Table'!A:A,0)),IF(M119="Critical",6,IF(M119="Significant",5,IF(M119="Moderate",3,2))))</f>
        <v>4</v>
      </c>
    </row>
    <row r="120" spans="1:27" ht="162.5" x14ac:dyDescent="0.35">
      <c r="A120" s="73" t="s">
        <v>1522</v>
      </c>
      <c r="B120" s="220" t="s">
        <v>248</v>
      </c>
      <c r="C120" s="222" t="s">
        <v>249</v>
      </c>
      <c r="D120" s="234" t="s">
        <v>409</v>
      </c>
      <c r="E120" s="73" t="s">
        <v>1523</v>
      </c>
      <c r="F120" s="73" t="s">
        <v>1524</v>
      </c>
      <c r="G120" s="73" t="s">
        <v>1525</v>
      </c>
      <c r="H120" s="73" t="s">
        <v>1526</v>
      </c>
      <c r="I120" s="236"/>
      <c r="J120" s="389"/>
      <c r="K120" s="236" t="s">
        <v>1527</v>
      </c>
      <c r="L120" s="236"/>
      <c r="M120" s="391" t="s">
        <v>160</v>
      </c>
      <c r="N120" s="238" t="s">
        <v>522</v>
      </c>
      <c r="O120" s="238" t="s">
        <v>523</v>
      </c>
      <c r="P120" s="240"/>
      <c r="Q120" s="236" t="s">
        <v>1469</v>
      </c>
      <c r="R120" s="236" t="s">
        <v>1528</v>
      </c>
      <c r="S120" s="234" t="s">
        <v>1492</v>
      </c>
      <c r="T120" s="234" t="s">
        <v>1529</v>
      </c>
      <c r="U120" s="259" t="s">
        <v>1530</v>
      </c>
      <c r="V120" s="259"/>
      <c r="W120" s="143"/>
      <c r="AA120" s="142">
        <f>IF(OR(J120="Fail",ISBLANK(J120)),INDEX('Issue Code Table'!C:C,MATCH(N:N,'Issue Code Table'!A:A,0)),IF(M120="Critical",6,IF(M120="Significant",5,IF(M120="Moderate",3,2))))</f>
        <v>4</v>
      </c>
    </row>
    <row r="121" spans="1:27" ht="275" x14ac:dyDescent="0.35">
      <c r="A121" s="73" t="s">
        <v>1531</v>
      </c>
      <c r="B121" s="73" t="s">
        <v>262</v>
      </c>
      <c r="C121" s="221" t="s">
        <v>263</v>
      </c>
      <c r="D121" s="234" t="s">
        <v>409</v>
      </c>
      <c r="E121" s="73" t="s">
        <v>1532</v>
      </c>
      <c r="F121" s="73" t="s">
        <v>1533</v>
      </c>
      <c r="G121" s="73" t="s">
        <v>1534</v>
      </c>
      <c r="H121" s="73" t="s">
        <v>1535</v>
      </c>
      <c r="I121" s="236"/>
      <c r="J121" s="389"/>
      <c r="K121" s="236" t="s">
        <v>1536</v>
      </c>
      <c r="L121" s="236"/>
      <c r="M121" s="239" t="s">
        <v>149</v>
      </c>
      <c r="N121" s="241" t="s">
        <v>211</v>
      </c>
      <c r="O121" s="238" t="s">
        <v>212</v>
      </c>
      <c r="P121" s="240"/>
      <c r="Q121" s="236" t="s">
        <v>1469</v>
      </c>
      <c r="R121" s="236" t="s">
        <v>1537</v>
      </c>
      <c r="S121" s="234" t="s">
        <v>1538</v>
      </c>
      <c r="T121" s="234" t="s">
        <v>1539</v>
      </c>
      <c r="U121" s="259" t="s">
        <v>1540</v>
      </c>
      <c r="V121" s="259" t="s">
        <v>1541</v>
      </c>
      <c r="W121" s="143"/>
      <c r="AA121" s="142">
        <f>IF(OR(J121="Fail",ISBLANK(J121)),INDEX('Issue Code Table'!C:C,MATCH(N:N,'Issue Code Table'!A:A,0)),IF(M121="Critical",6,IF(M121="Significant",5,IF(M121="Moderate",3,2))))</f>
        <v>5</v>
      </c>
    </row>
    <row r="122" spans="1:27" ht="100" x14ac:dyDescent="0.35">
      <c r="A122" s="73" t="s">
        <v>1542</v>
      </c>
      <c r="B122" s="73" t="s">
        <v>385</v>
      </c>
      <c r="C122" s="221" t="s">
        <v>386</v>
      </c>
      <c r="D122" s="234" t="s">
        <v>409</v>
      </c>
      <c r="E122" s="73" t="s">
        <v>1543</v>
      </c>
      <c r="F122" s="73" t="s">
        <v>1544</v>
      </c>
      <c r="G122" s="73" t="s">
        <v>1545</v>
      </c>
      <c r="H122" s="73" t="s">
        <v>1546</v>
      </c>
      <c r="I122" s="236"/>
      <c r="J122" s="389"/>
      <c r="K122" s="236" t="s">
        <v>1547</v>
      </c>
      <c r="L122" s="236"/>
      <c r="M122" s="391" t="s">
        <v>160</v>
      </c>
      <c r="N122" s="238" t="s">
        <v>522</v>
      </c>
      <c r="O122" s="238" t="s">
        <v>523</v>
      </c>
      <c r="P122" s="240"/>
      <c r="Q122" s="236" t="s">
        <v>1548</v>
      </c>
      <c r="R122" s="236" t="s">
        <v>1549</v>
      </c>
      <c r="S122" s="234" t="s">
        <v>1550</v>
      </c>
      <c r="T122" s="234" t="s">
        <v>1551</v>
      </c>
      <c r="U122" s="259" t="s">
        <v>1552</v>
      </c>
      <c r="V122" s="259"/>
      <c r="W122" s="143"/>
      <c r="AA122" s="142">
        <f>IF(OR(J122="Fail",ISBLANK(J122)),INDEX('Issue Code Table'!C:C,MATCH(N:N,'Issue Code Table'!A:A,0)),IF(M122="Critical",6,IF(M122="Significant",5,IF(M122="Moderate",3,2))))</f>
        <v>4</v>
      </c>
    </row>
    <row r="123" spans="1:27" ht="387.5" x14ac:dyDescent="0.35">
      <c r="A123" s="73" t="s">
        <v>1553</v>
      </c>
      <c r="B123" s="220" t="s">
        <v>248</v>
      </c>
      <c r="C123" s="222" t="s">
        <v>249</v>
      </c>
      <c r="D123" s="73" t="s">
        <v>409</v>
      </c>
      <c r="E123" s="73" t="s">
        <v>1554</v>
      </c>
      <c r="F123" s="73" t="s">
        <v>1555</v>
      </c>
      <c r="G123" s="73" t="s">
        <v>1556</v>
      </c>
      <c r="H123" s="73" t="s">
        <v>1557</v>
      </c>
      <c r="I123" s="63"/>
      <c r="J123" s="389"/>
      <c r="K123" s="230" t="s">
        <v>1558</v>
      </c>
      <c r="L123" s="63"/>
      <c r="M123" s="217" t="s">
        <v>149</v>
      </c>
      <c r="N123" s="233" t="s">
        <v>1559</v>
      </c>
      <c r="O123" s="213" t="s">
        <v>1560</v>
      </c>
      <c r="P123" s="171"/>
      <c r="Q123" s="63" t="s">
        <v>1548</v>
      </c>
      <c r="R123" s="63" t="s">
        <v>1561</v>
      </c>
      <c r="S123" s="73" t="s">
        <v>1562</v>
      </c>
      <c r="T123" s="73" t="s">
        <v>1563</v>
      </c>
      <c r="U123" s="259" t="s">
        <v>1564</v>
      </c>
      <c r="V123" s="259" t="s">
        <v>1565</v>
      </c>
      <c r="W123" s="143"/>
      <c r="AA123" s="142">
        <f>IF(OR(J123="Fail",ISBLANK(J123)),INDEX('Issue Code Table'!C:C,MATCH(N:N,'Issue Code Table'!A:A,0)),IF(M123="Critical",6,IF(M123="Significant",5,IF(M123="Moderate",3,2))))</f>
        <v>5</v>
      </c>
    </row>
    <row r="124" spans="1:27" ht="409.5" x14ac:dyDescent="0.35">
      <c r="A124" s="73" t="s">
        <v>1566</v>
      </c>
      <c r="B124" s="220" t="s">
        <v>248</v>
      </c>
      <c r="C124" s="222" t="s">
        <v>249</v>
      </c>
      <c r="D124" s="73" t="s">
        <v>409</v>
      </c>
      <c r="E124" s="73" t="s">
        <v>1567</v>
      </c>
      <c r="F124" s="73" t="s">
        <v>1568</v>
      </c>
      <c r="G124" s="73" t="s">
        <v>1569</v>
      </c>
      <c r="H124" s="73" t="s">
        <v>1570</v>
      </c>
      <c r="I124" s="63"/>
      <c r="J124" s="389"/>
      <c r="K124" s="230" t="s">
        <v>1571</v>
      </c>
      <c r="L124" s="63"/>
      <c r="M124" s="217" t="s">
        <v>149</v>
      </c>
      <c r="N124" s="233" t="s">
        <v>1559</v>
      </c>
      <c r="O124" s="213" t="s">
        <v>1560</v>
      </c>
      <c r="P124" s="171"/>
      <c r="Q124" s="63" t="s">
        <v>1548</v>
      </c>
      <c r="R124" s="63" t="s">
        <v>1572</v>
      </c>
      <c r="S124" s="73" t="s">
        <v>1573</v>
      </c>
      <c r="T124" s="73" t="s">
        <v>1574</v>
      </c>
      <c r="U124" s="259" t="s">
        <v>1575</v>
      </c>
      <c r="V124" s="259" t="s">
        <v>1576</v>
      </c>
      <c r="W124" s="143"/>
      <c r="AA124" s="142">
        <f>IF(OR(J124="Fail",ISBLANK(J124)),INDEX('Issue Code Table'!C:C,MATCH(N:N,'Issue Code Table'!A:A,0)),IF(M124="Critical",6,IF(M124="Significant",5,IF(M124="Moderate",3,2))))</f>
        <v>5</v>
      </c>
    </row>
    <row r="125" spans="1:27" ht="75" x14ac:dyDescent="0.35">
      <c r="A125" s="73" t="s">
        <v>1577</v>
      </c>
      <c r="B125" s="220" t="s">
        <v>206</v>
      </c>
      <c r="C125" s="222" t="s">
        <v>207</v>
      </c>
      <c r="D125" s="234" t="s">
        <v>409</v>
      </c>
      <c r="E125" s="73" t="s">
        <v>1578</v>
      </c>
      <c r="F125" s="73" t="s">
        <v>1579</v>
      </c>
      <c r="G125" s="73" t="s">
        <v>1580</v>
      </c>
      <c r="H125" s="73" t="s">
        <v>1581</v>
      </c>
      <c r="I125" s="236"/>
      <c r="J125" s="389"/>
      <c r="K125" s="236" t="s">
        <v>1582</v>
      </c>
      <c r="L125" s="236"/>
      <c r="M125" s="391" t="s">
        <v>149</v>
      </c>
      <c r="N125" s="238" t="s">
        <v>178</v>
      </c>
      <c r="O125" s="238" t="s">
        <v>1583</v>
      </c>
      <c r="P125" s="240"/>
      <c r="Q125" s="236" t="s">
        <v>1548</v>
      </c>
      <c r="R125" s="236" t="s">
        <v>1584</v>
      </c>
      <c r="S125" s="234" t="s">
        <v>1585</v>
      </c>
      <c r="T125" s="234" t="s">
        <v>1586</v>
      </c>
      <c r="U125" s="259" t="s">
        <v>1587</v>
      </c>
      <c r="V125" s="259" t="s">
        <v>1588</v>
      </c>
      <c r="W125" s="143"/>
      <c r="AA125" s="142">
        <f>IF(OR(J125="Fail",ISBLANK(J125)),INDEX('Issue Code Table'!C:C,MATCH(N:N,'Issue Code Table'!A:A,0)),IF(M125="Critical",6,IF(M125="Significant",5,IF(M125="Moderate",3,2))))</f>
        <v>6</v>
      </c>
    </row>
    <row r="126" spans="1:27" ht="175" x14ac:dyDescent="0.35">
      <c r="A126" s="73" t="s">
        <v>1589</v>
      </c>
      <c r="B126" s="220" t="s">
        <v>248</v>
      </c>
      <c r="C126" s="222" t="s">
        <v>249</v>
      </c>
      <c r="D126" s="234" t="s">
        <v>409</v>
      </c>
      <c r="E126" s="73" t="s">
        <v>1590</v>
      </c>
      <c r="F126" s="73" t="s">
        <v>1591</v>
      </c>
      <c r="G126" s="73" t="s">
        <v>1592</v>
      </c>
      <c r="H126" s="73" t="s">
        <v>1593</v>
      </c>
      <c r="I126" s="236"/>
      <c r="J126" s="389"/>
      <c r="K126" s="236" t="s">
        <v>1594</v>
      </c>
      <c r="L126" s="236"/>
      <c r="M126" s="391" t="s">
        <v>160</v>
      </c>
      <c r="N126" s="238" t="s">
        <v>1595</v>
      </c>
      <c r="O126" s="238" t="s">
        <v>1596</v>
      </c>
      <c r="P126" s="240"/>
      <c r="Q126" s="236" t="s">
        <v>1548</v>
      </c>
      <c r="R126" s="236" t="s">
        <v>1597</v>
      </c>
      <c r="S126" s="234" t="s">
        <v>1598</v>
      </c>
      <c r="T126" s="234" t="s">
        <v>1599</v>
      </c>
      <c r="U126" s="259" t="s">
        <v>1600</v>
      </c>
      <c r="V126" s="259"/>
      <c r="W126" s="143"/>
      <c r="AA126" s="142">
        <f>IF(OR(J126="Fail",ISBLANK(J126)),INDEX('Issue Code Table'!C:C,MATCH(N:N,'Issue Code Table'!A:A,0)),IF(M126="Critical",6,IF(M126="Significant",5,IF(M126="Moderate",3,2))))</f>
        <v>3</v>
      </c>
    </row>
    <row r="127" spans="1:27" ht="87.5" x14ac:dyDescent="0.35">
      <c r="A127" s="73" t="s">
        <v>1601</v>
      </c>
      <c r="B127" s="73" t="s">
        <v>385</v>
      </c>
      <c r="C127" s="221" t="s">
        <v>386</v>
      </c>
      <c r="D127" s="234" t="s">
        <v>409</v>
      </c>
      <c r="E127" s="73" t="s">
        <v>1602</v>
      </c>
      <c r="F127" s="73" t="s">
        <v>1603</v>
      </c>
      <c r="G127" s="73" t="s">
        <v>1604</v>
      </c>
      <c r="H127" s="73" t="s">
        <v>1605</v>
      </c>
      <c r="I127" s="236"/>
      <c r="J127" s="389"/>
      <c r="K127" s="236" t="s">
        <v>1606</v>
      </c>
      <c r="L127" s="243" t="s">
        <v>1607</v>
      </c>
      <c r="M127" s="391" t="s">
        <v>149</v>
      </c>
      <c r="N127" s="238" t="s">
        <v>1608</v>
      </c>
      <c r="O127" s="238" t="s">
        <v>1609</v>
      </c>
      <c r="P127" s="240"/>
      <c r="Q127" s="236" t="s">
        <v>1548</v>
      </c>
      <c r="R127" s="236" t="s">
        <v>1610</v>
      </c>
      <c r="S127" s="73" t="s">
        <v>1611</v>
      </c>
      <c r="T127" s="73" t="s">
        <v>1612</v>
      </c>
      <c r="U127" s="259" t="s">
        <v>1613</v>
      </c>
      <c r="V127" s="259" t="s">
        <v>1614</v>
      </c>
      <c r="W127" s="143"/>
      <c r="AA127" s="142">
        <f>IF(OR(J127="Fail",ISBLANK(J127)),INDEX('Issue Code Table'!C:C,MATCH(N:N,'Issue Code Table'!A:A,0)),IF(M127="Critical",6,IF(M127="Significant",5,IF(M127="Moderate",3,2))))</f>
        <v>5</v>
      </c>
    </row>
    <row r="128" spans="1:27" ht="75" x14ac:dyDescent="0.35">
      <c r="A128" s="73" t="s">
        <v>1615</v>
      </c>
      <c r="B128" s="73" t="s">
        <v>385</v>
      </c>
      <c r="C128" s="221" t="s">
        <v>386</v>
      </c>
      <c r="D128" s="234" t="s">
        <v>409</v>
      </c>
      <c r="E128" s="73" t="s">
        <v>1616</v>
      </c>
      <c r="F128" s="73" t="s">
        <v>1617</v>
      </c>
      <c r="G128" s="73" t="s">
        <v>1618</v>
      </c>
      <c r="H128" s="73" t="s">
        <v>1619</v>
      </c>
      <c r="I128" s="236"/>
      <c r="J128" s="389"/>
      <c r="K128" s="236" t="s">
        <v>1620</v>
      </c>
      <c r="L128" s="236"/>
      <c r="M128" s="239" t="s">
        <v>149</v>
      </c>
      <c r="N128" s="241" t="s">
        <v>211</v>
      </c>
      <c r="O128" s="238" t="s">
        <v>212</v>
      </c>
      <c r="P128" s="240"/>
      <c r="Q128" s="236" t="s">
        <v>1548</v>
      </c>
      <c r="R128" s="236" t="s">
        <v>1621</v>
      </c>
      <c r="S128" s="234" t="s">
        <v>1622</v>
      </c>
      <c r="T128" s="234" t="s">
        <v>1623</v>
      </c>
      <c r="U128" s="259" t="s">
        <v>1624</v>
      </c>
      <c r="V128" s="259" t="s">
        <v>1625</v>
      </c>
      <c r="W128" s="143"/>
      <c r="AA128" s="142">
        <f>IF(OR(J128="Fail",ISBLANK(J128)),INDEX('Issue Code Table'!C:C,MATCH(N:N,'Issue Code Table'!A:A,0)),IF(M128="Critical",6,IF(M128="Significant",5,IF(M128="Moderate",3,2))))</f>
        <v>5</v>
      </c>
    </row>
    <row r="129" spans="1:27" ht="87.5" x14ac:dyDescent="0.35">
      <c r="A129" s="73" t="s">
        <v>1626</v>
      </c>
      <c r="B129" s="73" t="s">
        <v>385</v>
      </c>
      <c r="C129" s="221" t="s">
        <v>386</v>
      </c>
      <c r="D129" s="234" t="s">
        <v>409</v>
      </c>
      <c r="E129" s="73" t="s">
        <v>1627</v>
      </c>
      <c r="F129" s="73" t="s">
        <v>1628</v>
      </c>
      <c r="G129" s="73" t="s">
        <v>1629</v>
      </c>
      <c r="H129" s="73" t="s">
        <v>1630</v>
      </c>
      <c r="I129" s="236"/>
      <c r="J129" s="389"/>
      <c r="K129" s="236" t="s">
        <v>1631</v>
      </c>
      <c r="L129" s="236"/>
      <c r="M129" s="239" t="s">
        <v>149</v>
      </c>
      <c r="N129" s="241" t="s">
        <v>211</v>
      </c>
      <c r="O129" s="238" t="s">
        <v>212</v>
      </c>
      <c r="P129" s="240"/>
      <c r="Q129" s="236" t="s">
        <v>1548</v>
      </c>
      <c r="R129" s="236" t="s">
        <v>1632</v>
      </c>
      <c r="S129" s="234" t="s">
        <v>1633</v>
      </c>
      <c r="T129" s="234" t="s">
        <v>1634</v>
      </c>
      <c r="U129" s="259" t="s">
        <v>1635</v>
      </c>
      <c r="V129" s="259" t="s">
        <v>1636</v>
      </c>
      <c r="W129" s="143"/>
      <c r="AA129" s="142">
        <f>IF(OR(J129="Fail",ISBLANK(J129)),INDEX('Issue Code Table'!C:C,MATCH(N:N,'Issue Code Table'!A:A,0)),IF(M129="Critical",6,IF(M129="Significant",5,IF(M129="Moderate",3,2))))</f>
        <v>5</v>
      </c>
    </row>
    <row r="130" spans="1:27" ht="100" x14ac:dyDescent="0.35">
      <c r="A130" s="73" t="s">
        <v>1637</v>
      </c>
      <c r="B130" s="220" t="s">
        <v>980</v>
      </c>
      <c r="C130" s="222" t="s">
        <v>981</v>
      </c>
      <c r="D130" s="234" t="s">
        <v>409</v>
      </c>
      <c r="E130" s="73" t="s">
        <v>1638</v>
      </c>
      <c r="F130" s="73" t="s">
        <v>1639</v>
      </c>
      <c r="G130" s="73" t="s">
        <v>1640</v>
      </c>
      <c r="H130" s="73" t="s">
        <v>1641</v>
      </c>
      <c r="I130" s="236"/>
      <c r="J130" s="389"/>
      <c r="K130" s="236" t="s">
        <v>1642</v>
      </c>
      <c r="L130" s="236"/>
      <c r="M130" s="391" t="s">
        <v>149</v>
      </c>
      <c r="N130" s="238" t="s">
        <v>1643</v>
      </c>
      <c r="O130" s="238" t="s">
        <v>1644</v>
      </c>
      <c r="P130" s="240"/>
      <c r="Q130" s="236" t="s">
        <v>1548</v>
      </c>
      <c r="R130" s="236" t="s">
        <v>1645</v>
      </c>
      <c r="S130" s="234" t="s">
        <v>1646</v>
      </c>
      <c r="T130" s="234" t="s">
        <v>1647</v>
      </c>
      <c r="U130" s="259" t="s">
        <v>1648</v>
      </c>
      <c r="V130" s="259" t="s">
        <v>1649</v>
      </c>
      <c r="W130" s="143"/>
      <c r="AA130" s="142">
        <f>IF(OR(J130="Fail",ISBLANK(J130)),INDEX('Issue Code Table'!C:C,MATCH(N:N,'Issue Code Table'!A:A,0)),IF(M130="Critical",6,IF(M130="Significant",5,IF(M130="Moderate",3,2))))</f>
        <v>7</v>
      </c>
    </row>
    <row r="131" spans="1:27" ht="75" x14ac:dyDescent="0.35">
      <c r="A131" s="73" t="s">
        <v>1650</v>
      </c>
      <c r="B131" s="220" t="s">
        <v>980</v>
      </c>
      <c r="C131" s="222" t="s">
        <v>981</v>
      </c>
      <c r="D131" s="234" t="s">
        <v>409</v>
      </c>
      <c r="E131" s="73" t="s">
        <v>1651</v>
      </c>
      <c r="F131" s="73" t="s">
        <v>1652</v>
      </c>
      <c r="G131" s="73" t="s">
        <v>1653</v>
      </c>
      <c r="H131" s="73" t="s">
        <v>1654</v>
      </c>
      <c r="I131" s="236"/>
      <c r="J131" s="389"/>
      <c r="K131" s="236" t="s">
        <v>1655</v>
      </c>
      <c r="L131" s="236"/>
      <c r="M131" s="391" t="s">
        <v>149</v>
      </c>
      <c r="N131" s="238" t="s">
        <v>1559</v>
      </c>
      <c r="O131" s="238" t="s">
        <v>1560</v>
      </c>
      <c r="P131" s="240"/>
      <c r="Q131" s="236" t="s">
        <v>1548</v>
      </c>
      <c r="R131" s="236" t="s">
        <v>1656</v>
      </c>
      <c r="S131" s="234" t="s">
        <v>1657</v>
      </c>
      <c r="T131" s="234" t="s">
        <v>1658</v>
      </c>
      <c r="U131" s="259" t="s">
        <v>1659</v>
      </c>
      <c r="V131" s="259" t="s">
        <v>1660</v>
      </c>
      <c r="W131" s="143"/>
      <c r="AA131" s="142">
        <f>IF(OR(J131="Fail",ISBLANK(J131)),INDEX('Issue Code Table'!C:C,MATCH(N:N,'Issue Code Table'!A:A,0)),IF(M131="Critical",6,IF(M131="Significant",5,IF(M131="Moderate",3,2))))</f>
        <v>5</v>
      </c>
    </row>
    <row r="132" spans="1:27" ht="87.5" x14ac:dyDescent="0.35">
      <c r="A132" s="73" t="s">
        <v>1661</v>
      </c>
      <c r="B132" s="220" t="s">
        <v>206</v>
      </c>
      <c r="C132" s="222" t="s">
        <v>207</v>
      </c>
      <c r="D132" s="234" t="s">
        <v>409</v>
      </c>
      <c r="E132" s="73" t="s">
        <v>1662</v>
      </c>
      <c r="F132" s="73" t="s">
        <v>1663</v>
      </c>
      <c r="G132" s="73" t="s">
        <v>1664</v>
      </c>
      <c r="H132" s="73" t="s">
        <v>1665</v>
      </c>
      <c r="I132" s="236"/>
      <c r="J132" s="389"/>
      <c r="K132" s="236" t="s">
        <v>1666</v>
      </c>
      <c r="L132" s="236"/>
      <c r="M132" s="239" t="s">
        <v>149</v>
      </c>
      <c r="N132" s="241" t="s">
        <v>211</v>
      </c>
      <c r="O132" s="238" t="s">
        <v>212</v>
      </c>
      <c r="P132" s="240"/>
      <c r="Q132" s="236" t="s">
        <v>1548</v>
      </c>
      <c r="R132" s="236" t="s">
        <v>1667</v>
      </c>
      <c r="S132" s="234" t="s">
        <v>1668</v>
      </c>
      <c r="T132" s="234" t="s">
        <v>1669</v>
      </c>
      <c r="U132" s="259" t="s">
        <v>1670</v>
      </c>
      <c r="V132" s="259" t="s">
        <v>1671</v>
      </c>
      <c r="W132" s="143"/>
      <c r="AA132" s="142">
        <f>IF(OR(J132="Fail",ISBLANK(J132)),INDEX('Issue Code Table'!C:C,MATCH(N:N,'Issue Code Table'!A:A,0)),IF(M132="Critical",6,IF(M132="Significant",5,IF(M132="Moderate",3,2))))</f>
        <v>5</v>
      </c>
    </row>
    <row r="133" spans="1:27" ht="409.5" x14ac:dyDescent="0.35">
      <c r="A133" s="73" t="s">
        <v>1672</v>
      </c>
      <c r="B133" s="220" t="s">
        <v>1673</v>
      </c>
      <c r="C133" s="222" t="s">
        <v>1674</v>
      </c>
      <c r="D133" s="234" t="s">
        <v>234</v>
      </c>
      <c r="E133" s="73" t="s">
        <v>1675</v>
      </c>
      <c r="F133" s="73" t="s">
        <v>1676</v>
      </c>
      <c r="G133" s="73" t="s">
        <v>1677</v>
      </c>
      <c r="H133" s="73" t="s">
        <v>1678</v>
      </c>
      <c r="I133" s="236"/>
      <c r="J133" s="389"/>
      <c r="K133" s="236" t="s">
        <v>1679</v>
      </c>
      <c r="L133" s="236"/>
      <c r="M133" s="391" t="s">
        <v>149</v>
      </c>
      <c r="N133" s="238" t="s">
        <v>178</v>
      </c>
      <c r="O133" s="238" t="s">
        <v>1583</v>
      </c>
      <c r="P133" s="240"/>
      <c r="Q133" s="236" t="s">
        <v>1548</v>
      </c>
      <c r="R133" s="236" t="s">
        <v>1680</v>
      </c>
      <c r="S133" s="234" t="s">
        <v>1681</v>
      </c>
      <c r="T133" s="234" t="s">
        <v>1682</v>
      </c>
      <c r="U133" s="259" t="s">
        <v>1683</v>
      </c>
      <c r="V133" s="259" t="s">
        <v>1684</v>
      </c>
      <c r="W133" s="143"/>
      <c r="AA133" s="142">
        <f>IF(OR(J133="Fail",ISBLANK(J133)),INDEX('Issue Code Table'!C:C,MATCH(N:N,'Issue Code Table'!A:A,0)),IF(M133="Critical",6,IF(M133="Significant",5,IF(M133="Moderate",3,2))))</f>
        <v>6</v>
      </c>
    </row>
    <row r="134" spans="1:27" ht="250" x14ac:dyDescent="0.35">
      <c r="A134" s="73" t="s">
        <v>1685</v>
      </c>
      <c r="B134" s="220" t="s">
        <v>1686</v>
      </c>
      <c r="C134" s="222" t="s">
        <v>1687</v>
      </c>
      <c r="D134" s="234" t="s">
        <v>234</v>
      </c>
      <c r="E134" s="73" t="s">
        <v>1688</v>
      </c>
      <c r="F134" s="73" t="s">
        <v>1689</v>
      </c>
      <c r="G134" s="73" t="s">
        <v>1690</v>
      </c>
      <c r="H134" s="73" t="s">
        <v>1691</v>
      </c>
      <c r="I134" s="236"/>
      <c r="J134" s="389"/>
      <c r="K134" s="236" t="s">
        <v>1692</v>
      </c>
      <c r="L134" s="236"/>
      <c r="M134" s="391" t="s">
        <v>149</v>
      </c>
      <c r="N134" s="238" t="s">
        <v>178</v>
      </c>
      <c r="O134" s="238" t="s">
        <v>1583</v>
      </c>
      <c r="P134" s="240"/>
      <c r="Q134" s="236" t="s">
        <v>1548</v>
      </c>
      <c r="R134" s="236" t="s">
        <v>1693</v>
      </c>
      <c r="S134" s="234" t="s">
        <v>1694</v>
      </c>
      <c r="T134" s="234" t="s">
        <v>1695</v>
      </c>
      <c r="U134" s="259" t="s">
        <v>1696</v>
      </c>
      <c r="V134" s="259" t="s">
        <v>1697</v>
      </c>
      <c r="W134" s="143"/>
      <c r="AA134" s="142">
        <f>IF(OR(J134="Fail",ISBLANK(J134)),INDEX('Issue Code Table'!C:C,MATCH(N:N,'Issue Code Table'!A:A,0)),IF(M134="Critical",6,IF(M134="Significant",5,IF(M134="Moderate",3,2))))</f>
        <v>6</v>
      </c>
    </row>
    <row r="135" spans="1:27" ht="212.5" x14ac:dyDescent="0.35">
      <c r="A135" s="73" t="s">
        <v>1698</v>
      </c>
      <c r="B135" s="234" t="s">
        <v>541</v>
      </c>
      <c r="C135" s="392" t="s">
        <v>542</v>
      </c>
      <c r="D135" s="234" t="s">
        <v>234</v>
      </c>
      <c r="E135" s="73" t="s">
        <v>1699</v>
      </c>
      <c r="F135" s="73" t="s">
        <v>1700</v>
      </c>
      <c r="G135" s="73" t="s">
        <v>1701</v>
      </c>
      <c r="H135" s="73" t="s">
        <v>1702</v>
      </c>
      <c r="I135" s="236"/>
      <c r="J135" s="389"/>
      <c r="K135" s="236" t="s">
        <v>1703</v>
      </c>
      <c r="L135" s="236"/>
      <c r="M135" s="391" t="s">
        <v>149</v>
      </c>
      <c r="N135" s="238" t="s">
        <v>178</v>
      </c>
      <c r="O135" s="238" t="s">
        <v>1583</v>
      </c>
      <c r="P135" s="240"/>
      <c r="Q135" s="236" t="s">
        <v>1548</v>
      </c>
      <c r="R135" s="236" t="s">
        <v>1704</v>
      </c>
      <c r="S135" s="234" t="s">
        <v>1705</v>
      </c>
      <c r="T135" s="234" t="s">
        <v>1706</v>
      </c>
      <c r="U135" s="259" t="s">
        <v>1707</v>
      </c>
      <c r="V135" s="259" t="s">
        <v>1708</v>
      </c>
      <c r="W135" s="143"/>
      <c r="AA135" s="142">
        <f>IF(OR(J135="Fail",ISBLANK(J135)),INDEX('Issue Code Table'!C:C,MATCH(N:N,'Issue Code Table'!A:A,0)),IF(M135="Critical",6,IF(M135="Significant",5,IF(M135="Moderate",3,2))))</f>
        <v>6</v>
      </c>
    </row>
    <row r="136" spans="1:27" ht="225" x14ac:dyDescent="0.35">
      <c r="A136" s="73" t="s">
        <v>1709</v>
      </c>
      <c r="B136" s="220" t="s">
        <v>1710</v>
      </c>
      <c r="C136" s="73" t="s">
        <v>1711</v>
      </c>
      <c r="D136" s="234" t="s">
        <v>409</v>
      </c>
      <c r="E136" s="73" t="s">
        <v>1712</v>
      </c>
      <c r="F136" s="73" t="s">
        <v>1713</v>
      </c>
      <c r="G136" s="73" t="s">
        <v>1714</v>
      </c>
      <c r="H136" s="73" t="s">
        <v>1715</v>
      </c>
      <c r="I136" s="236"/>
      <c r="J136" s="389"/>
      <c r="K136" s="236" t="s">
        <v>1716</v>
      </c>
      <c r="L136" s="236" t="s">
        <v>1717</v>
      </c>
      <c r="M136" s="391" t="s">
        <v>160</v>
      </c>
      <c r="N136" s="265" t="s">
        <v>1718</v>
      </c>
      <c r="O136" s="265" t="s">
        <v>1719</v>
      </c>
      <c r="P136" s="240"/>
      <c r="Q136" s="236" t="s">
        <v>1548</v>
      </c>
      <c r="R136" s="236" t="s">
        <v>1720</v>
      </c>
      <c r="S136" s="73" t="s">
        <v>1721</v>
      </c>
      <c r="T136" s="234" t="s">
        <v>1722</v>
      </c>
      <c r="U136" s="259" t="s">
        <v>1723</v>
      </c>
      <c r="V136" s="259"/>
      <c r="W136" s="143"/>
      <c r="AA136" s="142">
        <f>IF(OR(J136="Fail",ISBLANK(J136)),INDEX('Issue Code Table'!C:C,MATCH(N:N,'Issue Code Table'!A:A,0)),IF(M136="Critical",6,IF(M136="Significant",5,IF(M136="Moderate",3,2))))</f>
        <v>4</v>
      </c>
    </row>
    <row r="137" spans="1:27" ht="112.5" x14ac:dyDescent="0.35">
      <c r="A137" s="73" t="s">
        <v>1724</v>
      </c>
      <c r="B137" s="258" t="s">
        <v>980</v>
      </c>
      <c r="C137" s="258" t="s">
        <v>981</v>
      </c>
      <c r="D137" s="234" t="s">
        <v>409</v>
      </c>
      <c r="E137" s="73" t="s">
        <v>1725</v>
      </c>
      <c r="F137" s="73" t="s">
        <v>1726</v>
      </c>
      <c r="G137" s="73" t="s">
        <v>1727</v>
      </c>
      <c r="H137" s="73" t="s">
        <v>1728</v>
      </c>
      <c r="I137" s="236"/>
      <c r="J137" s="389"/>
      <c r="K137" s="236" t="s">
        <v>1729</v>
      </c>
      <c r="L137" s="236"/>
      <c r="M137" s="391" t="s">
        <v>160</v>
      </c>
      <c r="N137" s="238" t="s">
        <v>1730</v>
      </c>
      <c r="O137" s="238" t="s">
        <v>1731</v>
      </c>
      <c r="P137" s="240"/>
      <c r="Q137" s="236" t="s">
        <v>1548</v>
      </c>
      <c r="R137" s="236" t="s">
        <v>1732</v>
      </c>
      <c r="S137" s="234" t="s">
        <v>1733</v>
      </c>
      <c r="T137" s="234" t="s">
        <v>1734</v>
      </c>
      <c r="U137" s="259" t="s">
        <v>1735</v>
      </c>
      <c r="V137" s="259"/>
      <c r="W137" s="143"/>
      <c r="AA137" s="142">
        <f>IF(OR(J137="Fail",ISBLANK(J137)),INDEX('Issue Code Table'!C:C,MATCH(N:N,'Issue Code Table'!A:A,0)),IF(M137="Critical",6,IF(M137="Significant",5,IF(M137="Moderate",3,2))))</f>
        <v>5</v>
      </c>
    </row>
    <row r="138" spans="1:27" ht="409.5" x14ac:dyDescent="0.35">
      <c r="A138" s="73" t="s">
        <v>1736</v>
      </c>
      <c r="B138" s="73" t="s">
        <v>385</v>
      </c>
      <c r="C138" s="221" t="s">
        <v>386</v>
      </c>
      <c r="D138" s="234" t="s">
        <v>234</v>
      </c>
      <c r="E138" s="73" t="s">
        <v>1737</v>
      </c>
      <c r="F138" s="73" t="s">
        <v>1738</v>
      </c>
      <c r="G138" s="73" t="s">
        <v>1739</v>
      </c>
      <c r="H138" s="73" t="s">
        <v>1740</v>
      </c>
      <c r="I138" s="236"/>
      <c r="J138" s="389"/>
      <c r="K138" s="236" t="s">
        <v>1741</v>
      </c>
      <c r="L138" s="236"/>
      <c r="M138" s="239" t="s">
        <v>149</v>
      </c>
      <c r="N138" s="241" t="s">
        <v>211</v>
      </c>
      <c r="O138" s="238" t="s">
        <v>212</v>
      </c>
      <c r="P138" s="240"/>
      <c r="Q138" s="236" t="s">
        <v>1548</v>
      </c>
      <c r="R138" s="236" t="s">
        <v>1742</v>
      </c>
      <c r="S138" s="234" t="s">
        <v>1743</v>
      </c>
      <c r="T138" s="234" t="s">
        <v>1744</v>
      </c>
      <c r="U138" s="259" t="s">
        <v>1745</v>
      </c>
      <c r="V138" s="259" t="s">
        <v>1746</v>
      </c>
      <c r="W138" s="143"/>
      <c r="AA138" s="142">
        <f>IF(OR(J138="Fail",ISBLANK(J138)),INDEX('Issue Code Table'!C:C,MATCH(N:N,'Issue Code Table'!A:A,0)),IF(M138="Critical",6,IF(M138="Significant",5,IF(M138="Moderate",3,2))))</f>
        <v>5</v>
      </c>
    </row>
    <row r="139" spans="1:27" ht="409.5" x14ac:dyDescent="0.35">
      <c r="A139" s="73" t="s">
        <v>1747</v>
      </c>
      <c r="B139" s="234" t="s">
        <v>603</v>
      </c>
      <c r="C139" s="235" t="s">
        <v>604</v>
      </c>
      <c r="D139" s="234" t="s">
        <v>234</v>
      </c>
      <c r="E139" s="73" t="s">
        <v>1748</v>
      </c>
      <c r="F139" s="73" t="s">
        <v>1749</v>
      </c>
      <c r="G139" s="73" t="s">
        <v>1750</v>
      </c>
      <c r="H139" s="73" t="s">
        <v>608</v>
      </c>
      <c r="I139" s="236"/>
      <c r="J139" s="389"/>
      <c r="K139" s="236" t="s">
        <v>1751</v>
      </c>
      <c r="L139" s="236" t="s">
        <v>1752</v>
      </c>
      <c r="M139" s="391" t="s">
        <v>224</v>
      </c>
      <c r="N139" s="238" t="s">
        <v>610</v>
      </c>
      <c r="O139" s="393" t="s">
        <v>624</v>
      </c>
      <c r="P139" s="240"/>
      <c r="Q139" s="236" t="s">
        <v>1548</v>
      </c>
      <c r="R139" s="236" t="s">
        <v>1753</v>
      </c>
      <c r="S139" s="73" t="s">
        <v>1754</v>
      </c>
      <c r="T139" s="73" t="s">
        <v>1755</v>
      </c>
      <c r="U139" s="259" t="s">
        <v>1756</v>
      </c>
      <c r="V139" s="259"/>
      <c r="W139" s="143"/>
      <c r="AA139" s="142" t="e">
        <f>IF(OR(J139="Fail",ISBLANK(J139)),INDEX('Issue Code Table'!C:C,MATCH(N:N,'Issue Code Table'!A:A,0)),IF(M139="Critical",6,IF(M139="Significant",5,IF(M139="Moderate",3,2))))</f>
        <v>#N/A</v>
      </c>
    </row>
    <row r="140" spans="1:27" ht="409.5" x14ac:dyDescent="0.35">
      <c r="A140" s="73" t="s">
        <v>1757</v>
      </c>
      <c r="B140" s="73" t="s">
        <v>541</v>
      </c>
      <c r="C140" s="221" t="s">
        <v>1758</v>
      </c>
      <c r="D140" s="73" t="s">
        <v>409</v>
      </c>
      <c r="E140" s="73" t="s">
        <v>1759</v>
      </c>
      <c r="F140" s="193" t="s">
        <v>1760</v>
      </c>
      <c r="G140" s="193" t="s">
        <v>1761</v>
      </c>
      <c r="H140" s="193" t="s">
        <v>1762</v>
      </c>
      <c r="I140" s="63"/>
      <c r="J140" s="389"/>
      <c r="K140" s="230" t="s">
        <v>1763</v>
      </c>
      <c r="L140" s="184" t="s">
        <v>1764</v>
      </c>
      <c r="M140" s="217" t="s">
        <v>149</v>
      </c>
      <c r="N140" s="213" t="s">
        <v>1765</v>
      </c>
      <c r="O140" s="213" t="s">
        <v>1766</v>
      </c>
      <c r="P140" s="171"/>
      <c r="Q140" s="63" t="s">
        <v>1767</v>
      </c>
      <c r="R140" s="63" t="s">
        <v>1768</v>
      </c>
      <c r="S140" s="73" t="s">
        <v>1769</v>
      </c>
      <c r="T140" s="73" t="s">
        <v>1770</v>
      </c>
      <c r="U140" s="259" t="s">
        <v>1771</v>
      </c>
      <c r="V140" s="259" t="s">
        <v>1772</v>
      </c>
      <c r="W140" s="143"/>
      <c r="AA140" s="142">
        <f>IF(OR(J140="Fail",ISBLANK(J140)),INDEX('Issue Code Table'!C:C,MATCH(N:N,'Issue Code Table'!A:A,0)),IF(M140="Critical",6,IF(M140="Significant",5,IF(M140="Moderate",3,2))))</f>
        <v>6</v>
      </c>
    </row>
    <row r="141" spans="1:27" ht="409.5" x14ac:dyDescent="0.35">
      <c r="A141" s="73" t="s">
        <v>1773</v>
      </c>
      <c r="B141" s="73" t="s">
        <v>1774</v>
      </c>
      <c r="C141" s="221" t="s">
        <v>1775</v>
      </c>
      <c r="D141" s="73" t="s">
        <v>409</v>
      </c>
      <c r="E141" s="73" t="s">
        <v>1776</v>
      </c>
      <c r="F141" s="73" t="s">
        <v>1777</v>
      </c>
      <c r="G141" s="73" t="s">
        <v>1778</v>
      </c>
      <c r="H141" s="73" t="s">
        <v>1779</v>
      </c>
      <c r="I141" s="63"/>
      <c r="J141" s="389"/>
      <c r="K141" s="230" t="s">
        <v>1780</v>
      </c>
      <c r="L141" s="184" t="s">
        <v>1781</v>
      </c>
      <c r="M141" s="217" t="s">
        <v>149</v>
      </c>
      <c r="N141" s="213" t="s">
        <v>1608</v>
      </c>
      <c r="O141" s="213" t="s">
        <v>1609</v>
      </c>
      <c r="P141" s="171"/>
      <c r="Q141" s="63" t="s">
        <v>1767</v>
      </c>
      <c r="R141" s="63" t="s">
        <v>1782</v>
      </c>
      <c r="S141" s="73" t="s">
        <v>1783</v>
      </c>
      <c r="T141" s="73" t="s">
        <v>1784</v>
      </c>
      <c r="U141" s="259" t="s">
        <v>1785</v>
      </c>
      <c r="V141" s="259" t="s">
        <v>1786</v>
      </c>
      <c r="W141" s="143"/>
      <c r="AA141" s="142">
        <f>IF(OR(J141="Fail",ISBLANK(J141)),INDEX('Issue Code Table'!C:C,MATCH(N:N,'Issue Code Table'!A:A,0)),IF(M141="Critical",6,IF(M141="Significant",5,IF(M141="Moderate",3,2))))</f>
        <v>5</v>
      </c>
    </row>
    <row r="142" spans="1:27" ht="100" x14ac:dyDescent="0.35">
      <c r="A142" s="73" t="s">
        <v>1787</v>
      </c>
      <c r="B142" s="73" t="s">
        <v>541</v>
      </c>
      <c r="C142" s="221" t="s">
        <v>1758</v>
      </c>
      <c r="D142" s="73" t="s">
        <v>409</v>
      </c>
      <c r="E142" s="73" t="s">
        <v>1788</v>
      </c>
      <c r="F142" s="73" t="s">
        <v>1789</v>
      </c>
      <c r="G142" s="73" t="s">
        <v>1790</v>
      </c>
      <c r="H142" s="73" t="s">
        <v>1791</v>
      </c>
      <c r="I142" s="63"/>
      <c r="J142" s="389"/>
      <c r="K142" s="230" t="s">
        <v>1792</v>
      </c>
      <c r="L142" s="184" t="s">
        <v>1793</v>
      </c>
      <c r="M142" s="217" t="s">
        <v>160</v>
      </c>
      <c r="N142" s="213" t="s">
        <v>1794</v>
      </c>
      <c r="O142" s="213" t="s">
        <v>1795</v>
      </c>
      <c r="P142" s="171"/>
      <c r="Q142" s="63" t="s">
        <v>1767</v>
      </c>
      <c r="R142" s="63" t="s">
        <v>1796</v>
      </c>
      <c r="S142" s="73" t="s">
        <v>1797</v>
      </c>
      <c r="T142" s="73" t="s">
        <v>1798</v>
      </c>
      <c r="U142" s="259" t="s">
        <v>1799</v>
      </c>
      <c r="V142" s="259"/>
      <c r="W142" s="143"/>
      <c r="AA142" s="142">
        <f>IF(OR(J142="Fail",ISBLANK(J142)),INDEX('Issue Code Table'!C:C,MATCH(N:N,'Issue Code Table'!A:A,0)),IF(M142="Critical",6,IF(M142="Significant",5,IF(M142="Moderate",3,2))))</f>
        <v>3</v>
      </c>
    </row>
    <row r="143" spans="1:27" ht="125" x14ac:dyDescent="0.35">
      <c r="A143" s="73" t="s">
        <v>1800</v>
      </c>
      <c r="B143" s="234" t="s">
        <v>541</v>
      </c>
      <c r="C143" s="235" t="s">
        <v>1758</v>
      </c>
      <c r="D143" s="234" t="s">
        <v>409</v>
      </c>
      <c r="E143" s="73" t="s">
        <v>1801</v>
      </c>
      <c r="F143" s="73" t="s">
        <v>1802</v>
      </c>
      <c r="G143" s="73" t="s">
        <v>1803</v>
      </c>
      <c r="H143" s="73" t="s">
        <v>1804</v>
      </c>
      <c r="I143" s="236"/>
      <c r="J143" s="389"/>
      <c r="K143" s="236" t="s">
        <v>1805</v>
      </c>
      <c r="L143" s="236"/>
      <c r="M143" s="239" t="s">
        <v>149</v>
      </c>
      <c r="N143" s="241" t="s">
        <v>211</v>
      </c>
      <c r="O143" s="238" t="s">
        <v>212</v>
      </c>
      <c r="P143" s="240"/>
      <c r="Q143" s="236" t="s">
        <v>1767</v>
      </c>
      <c r="R143" s="236" t="s">
        <v>1806</v>
      </c>
      <c r="S143" s="234" t="s">
        <v>1807</v>
      </c>
      <c r="T143" s="234" t="s">
        <v>1808</v>
      </c>
      <c r="U143" s="259" t="s">
        <v>1809</v>
      </c>
      <c r="V143" s="259" t="s">
        <v>1810</v>
      </c>
      <c r="W143" s="143"/>
      <c r="AA143" s="142">
        <f>IF(OR(J143="Fail",ISBLANK(J143)),INDEX('Issue Code Table'!C:C,MATCH(N:N,'Issue Code Table'!A:A,0)),IF(M143="Critical",6,IF(M143="Significant",5,IF(M143="Moderate",3,2))))</f>
        <v>5</v>
      </c>
    </row>
    <row r="144" spans="1:27" ht="312.5" x14ac:dyDescent="0.35">
      <c r="A144" s="73" t="s">
        <v>1811</v>
      </c>
      <c r="B144" s="234" t="s">
        <v>153</v>
      </c>
      <c r="C144" s="219" t="s">
        <v>1812</v>
      </c>
      <c r="D144" s="234" t="s">
        <v>409</v>
      </c>
      <c r="E144" s="73" t="s">
        <v>1813</v>
      </c>
      <c r="F144" s="73" t="s">
        <v>1814</v>
      </c>
      <c r="G144" s="73" t="s">
        <v>1815</v>
      </c>
      <c r="H144" s="73" t="s">
        <v>1816</v>
      </c>
      <c r="I144" s="236"/>
      <c r="J144" s="389"/>
      <c r="K144" s="236" t="s">
        <v>1817</v>
      </c>
      <c r="L144" s="236"/>
      <c r="M144" s="217" t="s">
        <v>160</v>
      </c>
      <c r="N144" s="213" t="s">
        <v>1818</v>
      </c>
      <c r="O144" s="213" t="s">
        <v>1819</v>
      </c>
      <c r="P144" s="240"/>
      <c r="Q144" s="236" t="s">
        <v>1820</v>
      </c>
      <c r="R144" s="236" t="s">
        <v>1821</v>
      </c>
      <c r="S144" s="234" t="s">
        <v>1822</v>
      </c>
      <c r="T144" s="234" t="s">
        <v>1823</v>
      </c>
      <c r="U144" s="259" t="s">
        <v>1824</v>
      </c>
      <c r="V144" s="259"/>
      <c r="W144" s="143"/>
      <c r="AA144" s="142">
        <f>IF(OR(J144="Fail",ISBLANK(J144)),INDEX('Issue Code Table'!C:C,MATCH(N:N,'Issue Code Table'!A:A,0)),IF(M144="Critical",6,IF(M144="Significant",5,IF(M144="Moderate",3,2))))</f>
        <v>4</v>
      </c>
    </row>
    <row r="145" spans="1:27" ht="62.5" x14ac:dyDescent="0.35">
      <c r="A145" s="73" t="s">
        <v>1825</v>
      </c>
      <c r="B145" s="234" t="s">
        <v>153</v>
      </c>
      <c r="C145" s="219" t="s">
        <v>1812</v>
      </c>
      <c r="D145" s="234" t="s">
        <v>409</v>
      </c>
      <c r="E145" s="73" t="s">
        <v>1826</v>
      </c>
      <c r="F145" s="73" t="s">
        <v>1827</v>
      </c>
      <c r="G145" s="73" t="s">
        <v>1828</v>
      </c>
      <c r="H145" s="73" t="s">
        <v>1829</v>
      </c>
      <c r="I145" s="236"/>
      <c r="J145" s="389"/>
      <c r="K145" s="236" t="s">
        <v>1830</v>
      </c>
      <c r="L145" s="236"/>
      <c r="M145" s="239" t="s">
        <v>149</v>
      </c>
      <c r="N145" s="241" t="s">
        <v>211</v>
      </c>
      <c r="O145" s="238" t="s">
        <v>212</v>
      </c>
      <c r="P145" s="240"/>
      <c r="Q145" s="236" t="s">
        <v>1820</v>
      </c>
      <c r="R145" s="236" t="s">
        <v>1831</v>
      </c>
      <c r="S145" s="234" t="s">
        <v>1832</v>
      </c>
      <c r="T145" s="234" t="s">
        <v>1833</v>
      </c>
      <c r="U145" s="259" t="s">
        <v>1834</v>
      </c>
      <c r="V145" s="259" t="s">
        <v>1835</v>
      </c>
      <c r="W145" s="143"/>
      <c r="AA145" s="142">
        <f>IF(OR(J145="Fail",ISBLANK(J145)),INDEX('Issue Code Table'!C:C,MATCH(N:N,'Issue Code Table'!A:A,0)),IF(M145="Critical",6,IF(M145="Significant",5,IF(M145="Moderate",3,2))))</f>
        <v>5</v>
      </c>
    </row>
    <row r="146" spans="1:27" ht="162.5" x14ac:dyDescent="0.35">
      <c r="A146" s="73" t="s">
        <v>1836</v>
      </c>
      <c r="B146" s="220" t="s">
        <v>206</v>
      </c>
      <c r="C146" s="222" t="s">
        <v>207</v>
      </c>
      <c r="D146" s="234" t="s">
        <v>409</v>
      </c>
      <c r="E146" s="73" t="s">
        <v>1837</v>
      </c>
      <c r="F146" s="73" t="s">
        <v>1838</v>
      </c>
      <c r="G146" s="73" t="s">
        <v>1839</v>
      </c>
      <c r="H146" s="73" t="s">
        <v>1840</v>
      </c>
      <c r="I146" s="236"/>
      <c r="J146" s="389"/>
      <c r="K146" s="236" t="s">
        <v>1817</v>
      </c>
      <c r="L146" s="236"/>
      <c r="M146" s="239" t="s">
        <v>149</v>
      </c>
      <c r="N146" s="241" t="s">
        <v>211</v>
      </c>
      <c r="O146" s="238" t="s">
        <v>212</v>
      </c>
      <c r="P146" s="240"/>
      <c r="Q146" s="236" t="s">
        <v>1820</v>
      </c>
      <c r="R146" s="236" t="s">
        <v>1841</v>
      </c>
      <c r="S146" s="234" t="s">
        <v>1842</v>
      </c>
      <c r="T146" s="234" t="s">
        <v>1843</v>
      </c>
      <c r="U146" s="259" t="s">
        <v>1844</v>
      </c>
      <c r="V146" s="259" t="s">
        <v>1845</v>
      </c>
      <c r="W146" s="143"/>
      <c r="AA146" s="142">
        <f>IF(OR(J146="Fail",ISBLANK(J146)),INDEX('Issue Code Table'!C:C,MATCH(N:N,'Issue Code Table'!A:A,0)),IF(M146="Critical",6,IF(M146="Significant",5,IF(M146="Moderate",3,2))))</f>
        <v>5</v>
      </c>
    </row>
    <row r="147" spans="1:27" ht="225" x14ac:dyDescent="0.35">
      <c r="A147" s="73" t="s">
        <v>1846</v>
      </c>
      <c r="B147" s="234" t="s">
        <v>153</v>
      </c>
      <c r="C147" s="219" t="s">
        <v>1812</v>
      </c>
      <c r="D147" s="234" t="s">
        <v>234</v>
      </c>
      <c r="E147" s="73" t="s">
        <v>1847</v>
      </c>
      <c r="F147" s="73" t="s">
        <v>1848</v>
      </c>
      <c r="G147" s="73" t="s">
        <v>1849</v>
      </c>
      <c r="H147" s="73" t="s">
        <v>1850</v>
      </c>
      <c r="I147" s="236"/>
      <c r="J147" s="389"/>
      <c r="K147" s="236" t="s">
        <v>1851</v>
      </c>
      <c r="L147" s="236" t="s">
        <v>1852</v>
      </c>
      <c r="M147" s="391" t="s">
        <v>149</v>
      </c>
      <c r="N147" s="238" t="s">
        <v>1853</v>
      </c>
      <c r="O147" s="238" t="s">
        <v>1854</v>
      </c>
      <c r="P147" s="240"/>
      <c r="Q147" s="236" t="s">
        <v>1855</v>
      </c>
      <c r="R147" s="236" t="s">
        <v>1856</v>
      </c>
      <c r="S147" s="234" t="s">
        <v>1857</v>
      </c>
      <c r="T147" s="234" t="s">
        <v>1858</v>
      </c>
      <c r="U147" s="259" t="s">
        <v>1859</v>
      </c>
      <c r="V147" s="259" t="s">
        <v>1860</v>
      </c>
      <c r="W147" s="143"/>
      <c r="AA147" s="142">
        <f>IF(OR(J147="Fail",ISBLANK(J147)),INDEX('Issue Code Table'!C:C,MATCH(N:N,'Issue Code Table'!A:A,0)),IF(M147="Critical",6,IF(M147="Significant",5,IF(M147="Moderate",3,2))))</f>
        <v>5</v>
      </c>
    </row>
    <row r="148" spans="1:27" ht="262.5" x14ac:dyDescent="0.35">
      <c r="A148" s="73" t="s">
        <v>1861</v>
      </c>
      <c r="B148" s="234" t="s">
        <v>541</v>
      </c>
      <c r="C148" s="235" t="s">
        <v>1758</v>
      </c>
      <c r="D148" s="234" t="s">
        <v>409</v>
      </c>
      <c r="E148" s="73" t="s">
        <v>1862</v>
      </c>
      <c r="F148" s="73" t="s">
        <v>1863</v>
      </c>
      <c r="G148" s="73" t="s">
        <v>1864</v>
      </c>
      <c r="H148" s="73" t="s">
        <v>1865</v>
      </c>
      <c r="I148" s="236"/>
      <c r="J148" s="389"/>
      <c r="K148" s="236" t="s">
        <v>1866</v>
      </c>
      <c r="L148" s="243" t="s">
        <v>1867</v>
      </c>
      <c r="M148" s="391" t="s">
        <v>149</v>
      </c>
      <c r="N148" s="238" t="s">
        <v>1868</v>
      </c>
      <c r="O148" s="238" t="s">
        <v>1869</v>
      </c>
      <c r="P148" s="240"/>
      <c r="Q148" s="236" t="s">
        <v>1855</v>
      </c>
      <c r="R148" s="236" t="s">
        <v>1870</v>
      </c>
      <c r="S148" s="234" t="s">
        <v>1871</v>
      </c>
      <c r="T148" s="234" t="s">
        <v>1872</v>
      </c>
      <c r="U148" s="259" t="s">
        <v>1873</v>
      </c>
      <c r="V148" s="259" t="s">
        <v>1874</v>
      </c>
      <c r="W148" s="143"/>
      <c r="AA148" s="142">
        <f>IF(OR(J148="Fail",ISBLANK(J148)),INDEX('Issue Code Table'!C:C,MATCH(N:N,'Issue Code Table'!A:A,0)),IF(M148="Critical",6,IF(M148="Significant",5,IF(M148="Moderate",3,2))))</f>
        <v>5</v>
      </c>
    </row>
    <row r="149" spans="1:27" ht="187.5" x14ac:dyDescent="0.35">
      <c r="A149" s="73" t="s">
        <v>1875</v>
      </c>
      <c r="B149" s="234" t="s">
        <v>153</v>
      </c>
      <c r="C149" s="235" t="s">
        <v>154</v>
      </c>
      <c r="D149" s="234" t="s">
        <v>409</v>
      </c>
      <c r="E149" s="73" t="s">
        <v>1876</v>
      </c>
      <c r="F149" s="73" t="s">
        <v>1877</v>
      </c>
      <c r="G149" s="73" t="s">
        <v>1878</v>
      </c>
      <c r="H149" s="73" t="s">
        <v>1879</v>
      </c>
      <c r="I149" s="236"/>
      <c r="J149" s="389"/>
      <c r="K149" s="236" t="s">
        <v>1880</v>
      </c>
      <c r="L149" s="243" t="s">
        <v>1881</v>
      </c>
      <c r="M149" s="391" t="s">
        <v>224</v>
      </c>
      <c r="N149" s="238" t="s">
        <v>1882</v>
      </c>
      <c r="O149" s="238" t="s">
        <v>1883</v>
      </c>
      <c r="P149" s="240"/>
      <c r="Q149" s="236" t="s">
        <v>1855</v>
      </c>
      <c r="R149" s="236" t="s">
        <v>1884</v>
      </c>
      <c r="S149" s="234" t="s">
        <v>1885</v>
      </c>
      <c r="T149" s="234" t="s">
        <v>1886</v>
      </c>
      <c r="U149" s="259" t="s">
        <v>1887</v>
      </c>
      <c r="V149" s="259"/>
      <c r="W149" s="143"/>
      <c r="AA149" s="142">
        <f>IF(OR(J149="Fail",ISBLANK(J149)),INDEX('Issue Code Table'!C:C,MATCH(N:N,'Issue Code Table'!A:A,0)),IF(M149="Critical",6,IF(M149="Significant",5,IF(M149="Moderate",3,2))))</f>
        <v>1</v>
      </c>
    </row>
    <row r="150" spans="1:27" ht="175" x14ac:dyDescent="0.35">
      <c r="A150" s="73" t="s">
        <v>1888</v>
      </c>
      <c r="B150" s="234" t="s">
        <v>153</v>
      </c>
      <c r="C150" s="219" t="s">
        <v>1812</v>
      </c>
      <c r="D150" s="234" t="s">
        <v>409</v>
      </c>
      <c r="E150" s="73" t="s">
        <v>1889</v>
      </c>
      <c r="F150" s="73" t="s">
        <v>1890</v>
      </c>
      <c r="G150" s="73" t="s">
        <v>1891</v>
      </c>
      <c r="H150" s="73" t="s">
        <v>1892</v>
      </c>
      <c r="I150" s="236"/>
      <c r="J150" s="389"/>
      <c r="K150" s="236" t="s">
        <v>1866</v>
      </c>
      <c r="L150" s="243" t="s">
        <v>1893</v>
      </c>
      <c r="M150" s="391" t="s">
        <v>160</v>
      </c>
      <c r="N150" s="238" t="s">
        <v>1894</v>
      </c>
      <c r="O150" s="238" t="s">
        <v>1895</v>
      </c>
      <c r="P150" s="240"/>
      <c r="Q150" s="236" t="s">
        <v>1855</v>
      </c>
      <c r="R150" s="236" t="s">
        <v>1896</v>
      </c>
      <c r="S150" s="234" t="s">
        <v>1897</v>
      </c>
      <c r="T150" s="234" t="s">
        <v>1898</v>
      </c>
      <c r="U150" s="259" t="s">
        <v>1899</v>
      </c>
      <c r="V150" s="259"/>
      <c r="W150" s="143"/>
      <c r="AA150" s="142">
        <f>IF(OR(J150="Fail",ISBLANK(J150)),INDEX('Issue Code Table'!C:C,MATCH(N:N,'Issue Code Table'!A:A,0)),IF(M150="Critical",6,IF(M150="Significant",5,IF(M150="Moderate",3,2))))</f>
        <v>5</v>
      </c>
    </row>
    <row r="151" spans="1:27" ht="100" x14ac:dyDescent="0.35">
      <c r="A151" s="73" t="s">
        <v>1900</v>
      </c>
      <c r="B151" s="234" t="s">
        <v>541</v>
      </c>
      <c r="C151" s="235" t="s">
        <v>1758</v>
      </c>
      <c r="D151" s="234" t="s">
        <v>409</v>
      </c>
      <c r="E151" s="73" t="s">
        <v>1901</v>
      </c>
      <c r="F151" s="73" t="s">
        <v>1902</v>
      </c>
      <c r="G151" s="73" t="s">
        <v>1903</v>
      </c>
      <c r="H151" s="73" t="s">
        <v>1904</v>
      </c>
      <c r="I151" s="236"/>
      <c r="J151" s="389"/>
      <c r="K151" s="236" t="s">
        <v>1880</v>
      </c>
      <c r="L151" s="243"/>
      <c r="M151" s="391" t="s">
        <v>224</v>
      </c>
      <c r="N151" s="238" t="s">
        <v>1905</v>
      </c>
      <c r="O151" s="238" t="s">
        <v>1906</v>
      </c>
      <c r="P151" s="240"/>
      <c r="Q151" s="236" t="s">
        <v>1855</v>
      </c>
      <c r="R151" s="236" t="s">
        <v>1907</v>
      </c>
      <c r="S151" s="234" t="s">
        <v>1908</v>
      </c>
      <c r="T151" s="234" t="s">
        <v>1909</v>
      </c>
      <c r="U151" s="259" t="s">
        <v>1910</v>
      </c>
      <c r="V151" s="259"/>
      <c r="W151" s="143"/>
      <c r="AA151" s="142">
        <f>IF(OR(J151="Fail",ISBLANK(J151)),INDEX('Issue Code Table'!C:C,MATCH(N:N,'Issue Code Table'!A:A,0)),IF(M151="Critical",6,IF(M151="Significant",5,IF(M151="Moderate",3,2))))</f>
        <v>4</v>
      </c>
    </row>
    <row r="152" spans="1:27" ht="87.5" x14ac:dyDescent="0.35">
      <c r="A152" s="73" t="s">
        <v>1911</v>
      </c>
      <c r="B152" s="73" t="s">
        <v>385</v>
      </c>
      <c r="C152" s="221" t="s">
        <v>386</v>
      </c>
      <c r="D152" s="234" t="s">
        <v>409</v>
      </c>
      <c r="E152" s="73" t="s">
        <v>1912</v>
      </c>
      <c r="F152" s="73" t="s">
        <v>1913</v>
      </c>
      <c r="G152" s="73" t="s">
        <v>1914</v>
      </c>
      <c r="H152" s="73" t="s">
        <v>1915</v>
      </c>
      <c r="I152" s="236"/>
      <c r="J152" s="389"/>
      <c r="K152" s="236" t="s">
        <v>1916</v>
      </c>
      <c r="L152" s="236"/>
      <c r="M152" s="391" t="s">
        <v>160</v>
      </c>
      <c r="N152" s="238" t="s">
        <v>522</v>
      </c>
      <c r="O152" s="238" t="s">
        <v>523</v>
      </c>
      <c r="P152" s="240"/>
      <c r="Q152" s="236" t="s">
        <v>1917</v>
      </c>
      <c r="R152" s="236" t="s">
        <v>1918</v>
      </c>
      <c r="S152" s="234" t="s">
        <v>1919</v>
      </c>
      <c r="T152" s="234" t="s">
        <v>1920</v>
      </c>
      <c r="U152" s="259" t="s">
        <v>1921</v>
      </c>
      <c r="V152" s="259"/>
      <c r="W152" s="143"/>
      <c r="AA152" s="142">
        <f>IF(OR(J152="Fail",ISBLANK(J152)),INDEX('Issue Code Table'!C:C,MATCH(N:N,'Issue Code Table'!A:A,0)),IF(M152="Critical",6,IF(M152="Significant",5,IF(M152="Moderate",3,2))))</f>
        <v>4</v>
      </c>
    </row>
    <row r="153" spans="1:27" ht="100" x14ac:dyDescent="0.35">
      <c r="A153" s="73" t="s">
        <v>1922</v>
      </c>
      <c r="B153" s="73" t="s">
        <v>385</v>
      </c>
      <c r="C153" s="221" t="s">
        <v>386</v>
      </c>
      <c r="D153" s="73" t="s">
        <v>409</v>
      </c>
      <c r="E153" s="73" t="s">
        <v>1923</v>
      </c>
      <c r="F153" s="73" t="s">
        <v>1924</v>
      </c>
      <c r="G153" s="73" t="s">
        <v>1925</v>
      </c>
      <c r="H153" s="73" t="s">
        <v>1926</v>
      </c>
      <c r="I153" s="63"/>
      <c r="J153" s="389"/>
      <c r="K153" s="230" t="s">
        <v>1927</v>
      </c>
      <c r="L153" s="184"/>
      <c r="M153" s="217" t="s">
        <v>160</v>
      </c>
      <c r="N153" s="213" t="s">
        <v>522</v>
      </c>
      <c r="O153" s="213" t="s">
        <v>523</v>
      </c>
      <c r="P153" s="171"/>
      <c r="Q153" s="63" t="s">
        <v>1917</v>
      </c>
      <c r="R153" s="63" t="s">
        <v>1928</v>
      </c>
      <c r="S153" s="73" t="s">
        <v>1929</v>
      </c>
      <c r="T153" s="73" t="s">
        <v>1930</v>
      </c>
      <c r="U153" s="259" t="s">
        <v>1931</v>
      </c>
      <c r="V153" s="259"/>
      <c r="W153" s="143"/>
      <c r="AA153" s="142">
        <f>IF(OR(J153="Fail",ISBLANK(J153)),INDEX('Issue Code Table'!C:C,MATCH(N:N,'Issue Code Table'!A:A,0)),IF(M153="Critical",6,IF(M153="Significant",5,IF(M153="Moderate",3,2))))</f>
        <v>4</v>
      </c>
    </row>
    <row r="154" spans="1:27" ht="87.5" x14ac:dyDescent="0.35">
      <c r="A154" s="73" t="s">
        <v>1932</v>
      </c>
      <c r="B154" s="73" t="s">
        <v>385</v>
      </c>
      <c r="C154" s="221" t="s">
        <v>386</v>
      </c>
      <c r="D154" s="234" t="s">
        <v>409</v>
      </c>
      <c r="E154" s="73" t="s">
        <v>1933</v>
      </c>
      <c r="F154" s="73" t="s">
        <v>1934</v>
      </c>
      <c r="G154" s="73" t="s">
        <v>1935</v>
      </c>
      <c r="H154" s="73" t="s">
        <v>1936</v>
      </c>
      <c r="I154" s="236"/>
      <c r="J154" s="389"/>
      <c r="K154" s="236" t="s">
        <v>1937</v>
      </c>
      <c r="L154" s="236"/>
      <c r="M154" s="391" t="s">
        <v>160</v>
      </c>
      <c r="N154" s="238" t="s">
        <v>522</v>
      </c>
      <c r="O154" s="238" t="s">
        <v>523</v>
      </c>
      <c r="P154" s="240"/>
      <c r="Q154" s="236" t="s">
        <v>1917</v>
      </c>
      <c r="R154" s="236" t="s">
        <v>1938</v>
      </c>
      <c r="S154" s="234" t="s">
        <v>1939</v>
      </c>
      <c r="T154" s="234" t="s">
        <v>1940</v>
      </c>
      <c r="U154" s="259" t="s">
        <v>1941</v>
      </c>
      <c r="V154" s="259"/>
      <c r="W154" s="143"/>
      <c r="AA154" s="142">
        <f>IF(OR(J154="Fail",ISBLANK(J154)),INDEX('Issue Code Table'!C:C,MATCH(N:N,'Issue Code Table'!A:A,0)),IF(M154="Critical",6,IF(M154="Significant",5,IF(M154="Moderate",3,2))))</f>
        <v>4</v>
      </c>
    </row>
    <row r="155" spans="1:27" ht="112.5" x14ac:dyDescent="0.35">
      <c r="A155" s="73" t="s">
        <v>1942</v>
      </c>
      <c r="B155" s="73" t="s">
        <v>385</v>
      </c>
      <c r="C155" s="221" t="s">
        <v>386</v>
      </c>
      <c r="D155" s="234" t="s">
        <v>409</v>
      </c>
      <c r="E155" s="73" t="s">
        <v>1943</v>
      </c>
      <c r="F155" s="73" t="s">
        <v>1944</v>
      </c>
      <c r="G155" s="73" t="s">
        <v>1945</v>
      </c>
      <c r="H155" s="73" t="s">
        <v>1946</v>
      </c>
      <c r="I155" s="63"/>
      <c r="J155" s="389"/>
      <c r="K155" s="230" t="s">
        <v>1947</v>
      </c>
      <c r="L155" s="63"/>
      <c r="M155" s="217" t="s">
        <v>160</v>
      </c>
      <c r="N155" s="213" t="s">
        <v>522</v>
      </c>
      <c r="O155" s="213" t="s">
        <v>523</v>
      </c>
      <c r="P155" s="171"/>
      <c r="Q155" s="63" t="s">
        <v>1917</v>
      </c>
      <c r="R155" s="63" t="s">
        <v>1948</v>
      </c>
      <c r="S155" s="73" t="s">
        <v>1949</v>
      </c>
      <c r="T155" s="73" t="s">
        <v>1950</v>
      </c>
      <c r="U155" s="259" t="s">
        <v>1951</v>
      </c>
      <c r="V155" s="259"/>
      <c r="W155" s="143"/>
      <c r="AA155" s="142">
        <f>IF(OR(J155="Fail",ISBLANK(J155)),INDEX('Issue Code Table'!C:C,MATCH(N:N,'Issue Code Table'!A:A,0)),IF(M155="Critical",6,IF(M155="Significant",5,IF(M155="Moderate",3,2))))</f>
        <v>4</v>
      </c>
    </row>
    <row r="156" spans="1:27" ht="87.5" x14ac:dyDescent="0.35">
      <c r="A156" s="73" t="s">
        <v>1952</v>
      </c>
      <c r="B156" s="73" t="s">
        <v>385</v>
      </c>
      <c r="C156" s="221" t="s">
        <v>386</v>
      </c>
      <c r="D156" s="234" t="s">
        <v>409</v>
      </c>
      <c r="E156" s="73" t="s">
        <v>1953</v>
      </c>
      <c r="F156" s="73" t="s">
        <v>1954</v>
      </c>
      <c r="G156" s="73" t="s">
        <v>1955</v>
      </c>
      <c r="H156" s="73" t="s">
        <v>1956</v>
      </c>
      <c r="I156" s="236"/>
      <c r="J156" s="389"/>
      <c r="K156" s="236" t="s">
        <v>1957</v>
      </c>
      <c r="L156" s="236"/>
      <c r="M156" s="391" t="s">
        <v>160</v>
      </c>
      <c r="N156" s="238" t="s">
        <v>522</v>
      </c>
      <c r="O156" s="238" t="s">
        <v>523</v>
      </c>
      <c r="P156" s="240"/>
      <c r="Q156" s="236" t="s">
        <v>1917</v>
      </c>
      <c r="R156" s="236" t="s">
        <v>1958</v>
      </c>
      <c r="S156" s="234" t="s">
        <v>1959</v>
      </c>
      <c r="T156" s="234" t="s">
        <v>1960</v>
      </c>
      <c r="U156" s="259" t="s">
        <v>1961</v>
      </c>
      <c r="V156" s="259"/>
      <c r="W156" s="143"/>
      <c r="AA156" s="142">
        <f>IF(OR(J156="Fail",ISBLANK(J156)),INDEX('Issue Code Table'!C:C,MATCH(N:N,'Issue Code Table'!A:A,0)),IF(M156="Critical",6,IF(M156="Significant",5,IF(M156="Moderate",3,2))))</f>
        <v>4</v>
      </c>
    </row>
    <row r="157" spans="1:27" ht="100" x14ac:dyDescent="0.35">
      <c r="A157" s="73" t="s">
        <v>1962</v>
      </c>
      <c r="B157" s="73" t="s">
        <v>385</v>
      </c>
      <c r="C157" s="221" t="s">
        <v>386</v>
      </c>
      <c r="D157" s="234" t="s">
        <v>409</v>
      </c>
      <c r="E157" s="73" t="s">
        <v>1963</v>
      </c>
      <c r="F157" s="73" t="s">
        <v>1964</v>
      </c>
      <c r="G157" s="73" t="s">
        <v>1965</v>
      </c>
      <c r="H157" s="73" t="s">
        <v>1966</v>
      </c>
      <c r="I157" s="236"/>
      <c r="J157" s="389"/>
      <c r="K157" s="236" t="s">
        <v>1967</v>
      </c>
      <c r="L157" s="236"/>
      <c r="M157" s="391" t="s">
        <v>160</v>
      </c>
      <c r="N157" s="238" t="s">
        <v>522</v>
      </c>
      <c r="O157" s="238" t="s">
        <v>523</v>
      </c>
      <c r="P157" s="240"/>
      <c r="Q157" s="236" t="s">
        <v>1917</v>
      </c>
      <c r="R157" s="236" t="s">
        <v>1968</v>
      </c>
      <c r="S157" s="234" t="s">
        <v>1969</v>
      </c>
      <c r="T157" s="274" t="s">
        <v>1970</v>
      </c>
      <c r="U157" s="259" t="s">
        <v>1971</v>
      </c>
      <c r="V157" s="259"/>
      <c r="W157" s="143"/>
      <c r="AA157" s="142">
        <f>IF(OR(J157="Fail",ISBLANK(J157)),INDEX('Issue Code Table'!C:C,MATCH(N:N,'Issue Code Table'!A:A,0)),IF(M157="Critical",6,IF(M157="Significant",5,IF(M157="Moderate",3,2))))</f>
        <v>4</v>
      </c>
    </row>
    <row r="158" spans="1:27" ht="87.5" x14ac:dyDescent="0.35">
      <c r="A158" s="73" t="s">
        <v>1972</v>
      </c>
      <c r="B158" s="73" t="s">
        <v>385</v>
      </c>
      <c r="C158" s="221" t="s">
        <v>386</v>
      </c>
      <c r="D158" s="234" t="s">
        <v>409</v>
      </c>
      <c r="E158" s="73" t="s">
        <v>1973</v>
      </c>
      <c r="F158" s="73" t="s">
        <v>1974</v>
      </c>
      <c r="G158" s="73" t="s">
        <v>1975</v>
      </c>
      <c r="H158" s="73" t="s">
        <v>1976</v>
      </c>
      <c r="I158" s="236"/>
      <c r="J158" s="389"/>
      <c r="K158" s="236" t="s">
        <v>1937</v>
      </c>
      <c r="L158" s="236"/>
      <c r="M158" s="391" t="s">
        <v>160</v>
      </c>
      <c r="N158" s="238" t="s">
        <v>522</v>
      </c>
      <c r="O158" s="238" t="s">
        <v>523</v>
      </c>
      <c r="P158" s="240"/>
      <c r="Q158" s="236" t="s">
        <v>1917</v>
      </c>
      <c r="R158" s="236" t="s">
        <v>1977</v>
      </c>
      <c r="S158" s="234" t="s">
        <v>1978</v>
      </c>
      <c r="T158" s="274" t="s">
        <v>1979</v>
      </c>
      <c r="U158" s="259" t="s">
        <v>1980</v>
      </c>
      <c r="V158" s="259"/>
      <c r="W158" s="143"/>
      <c r="AA158" s="142">
        <f>IF(OR(J158="Fail",ISBLANK(J158)),INDEX('Issue Code Table'!C:C,MATCH(N:N,'Issue Code Table'!A:A,0)),IF(M158="Critical",6,IF(M158="Significant",5,IF(M158="Moderate",3,2))))</f>
        <v>4</v>
      </c>
    </row>
    <row r="159" spans="1:27" ht="125" x14ac:dyDescent="0.35">
      <c r="A159" s="73" t="s">
        <v>1981</v>
      </c>
      <c r="B159" s="73" t="s">
        <v>385</v>
      </c>
      <c r="C159" s="221" t="s">
        <v>386</v>
      </c>
      <c r="D159" s="234" t="s">
        <v>409</v>
      </c>
      <c r="E159" s="73" t="s">
        <v>1982</v>
      </c>
      <c r="F159" s="73" t="s">
        <v>1983</v>
      </c>
      <c r="G159" s="73" t="s">
        <v>1984</v>
      </c>
      <c r="H159" s="73" t="s">
        <v>1985</v>
      </c>
      <c r="I159" s="236"/>
      <c r="J159" s="389"/>
      <c r="K159" s="236" t="s">
        <v>1986</v>
      </c>
      <c r="L159" s="236"/>
      <c r="M159" s="391" t="s">
        <v>160</v>
      </c>
      <c r="N159" s="238" t="s">
        <v>522</v>
      </c>
      <c r="O159" s="238" t="s">
        <v>523</v>
      </c>
      <c r="P159" s="240"/>
      <c r="Q159" s="236" t="s">
        <v>1917</v>
      </c>
      <c r="R159" s="236" t="s">
        <v>1987</v>
      </c>
      <c r="S159" s="234" t="s">
        <v>1988</v>
      </c>
      <c r="T159" s="234" t="s">
        <v>1989</v>
      </c>
      <c r="U159" s="259" t="s">
        <v>1990</v>
      </c>
      <c r="V159" s="259"/>
      <c r="W159" s="143"/>
      <c r="AA159" s="142">
        <f>IF(OR(J159="Fail",ISBLANK(J159)),INDEX('Issue Code Table'!C:C,MATCH(N:N,'Issue Code Table'!A:A,0)),IF(M159="Critical",6,IF(M159="Significant",5,IF(M159="Moderate",3,2))))</f>
        <v>4</v>
      </c>
    </row>
    <row r="160" spans="1:27" ht="212.5" x14ac:dyDescent="0.35">
      <c r="A160" s="73" t="s">
        <v>1991</v>
      </c>
      <c r="B160" s="220" t="s">
        <v>206</v>
      </c>
      <c r="C160" s="222" t="s">
        <v>207</v>
      </c>
      <c r="D160" s="234" t="s">
        <v>409</v>
      </c>
      <c r="E160" s="73" t="s">
        <v>1992</v>
      </c>
      <c r="F160" s="73" t="s">
        <v>1993</v>
      </c>
      <c r="G160" s="73" t="s">
        <v>1994</v>
      </c>
      <c r="H160" s="73" t="s">
        <v>1995</v>
      </c>
      <c r="I160" s="236"/>
      <c r="J160" s="389"/>
      <c r="K160" s="236" t="s">
        <v>1996</v>
      </c>
      <c r="L160" s="236"/>
      <c r="M160" s="391" t="s">
        <v>160</v>
      </c>
      <c r="N160" s="238" t="s">
        <v>522</v>
      </c>
      <c r="O160" s="238" t="s">
        <v>523</v>
      </c>
      <c r="P160" s="240"/>
      <c r="Q160" s="236" t="s">
        <v>1917</v>
      </c>
      <c r="R160" s="236" t="s">
        <v>1997</v>
      </c>
      <c r="S160" s="234" t="s">
        <v>1998</v>
      </c>
      <c r="T160" s="234" t="s">
        <v>1999</v>
      </c>
      <c r="U160" s="259" t="s">
        <v>2000</v>
      </c>
      <c r="V160" s="259"/>
      <c r="W160" s="143"/>
      <c r="AA160" s="142">
        <f>IF(OR(J160="Fail",ISBLANK(J160)),INDEX('Issue Code Table'!C:C,MATCH(N:N,'Issue Code Table'!A:A,0)),IF(M160="Critical",6,IF(M160="Significant",5,IF(M160="Moderate",3,2))))</f>
        <v>4</v>
      </c>
    </row>
    <row r="161" spans="1:27" ht="200" x14ac:dyDescent="0.35">
      <c r="A161" s="73" t="s">
        <v>2001</v>
      </c>
      <c r="B161" s="234" t="s">
        <v>153</v>
      </c>
      <c r="C161" s="219" t="s">
        <v>1812</v>
      </c>
      <c r="D161" s="234" t="s">
        <v>409</v>
      </c>
      <c r="E161" s="73" t="s">
        <v>2002</v>
      </c>
      <c r="F161" s="73" t="s">
        <v>2003</v>
      </c>
      <c r="G161" s="73" t="s">
        <v>2004</v>
      </c>
      <c r="H161" s="73" t="s">
        <v>2005</v>
      </c>
      <c r="I161" s="236"/>
      <c r="J161" s="389"/>
      <c r="K161" s="236" t="s">
        <v>2006</v>
      </c>
      <c r="L161" s="236"/>
      <c r="M161" s="391" t="s">
        <v>160</v>
      </c>
      <c r="N161" s="238" t="s">
        <v>522</v>
      </c>
      <c r="O161" s="238" t="s">
        <v>523</v>
      </c>
      <c r="P161" s="240"/>
      <c r="Q161" s="236" t="s">
        <v>1917</v>
      </c>
      <c r="R161" s="236" t="s">
        <v>2007</v>
      </c>
      <c r="S161" s="234" t="s">
        <v>2008</v>
      </c>
      <c r="T161" s="234" t="s">
        <v>2009</v>
      </c>
      <c r="U161" s="259" t="s">
        <v>2009</v>
      </c>
      <c r="V161" s="259"/>
      <c r="W161" s="143"/>
      <c r="AA161" s="142">
        <f>IF(OR(J161="Fail",ISBLANK(J161)),INDEX('Issue Code Table'!C:C,MATCH(N:N,'Issue Code Table'!A:A,0)),IF(M161="Critical",6,IF(M161="Significant",5,IF(M161="Moderate",3,2))))</f>
        <v>4</v>
      </c>
    </row>
    <row r="162" spans="1:27" ht="212.5" x14ac:dyDescent="0.35">
      <c r="A162" s="73" t="s">
        <v>2010</v>
      </c>
      <c r="B162" s="234" t="s">
        <v>153</v>
      </c>
      <c r="C162" s="219" t="s">
        <v>1812</v>
      </c>
      <c r="D162" s="234" t="s">
        <v>409</v>
      </c>
      <c r="E162" s="73" t="s">
        <v>2011</v>
      </c>
      <c r="F162" s="73" t="s">
        <v>2012</v>
      </c>
      <c r="G162" s="73" t="s">
        <v>2013</v>
      </c>
      <c r="H162" s="73" t="s">
        <v>2014</v>
      </c>
      <c r="I162" s="236"/>
      <c r="J162" s="389"/>
      <c r="K162" s="236" t="s">
        <v>2015</v>
      </c>
      <c r="L162" s="236"/>
      <c r="M162" s="391" t="s">
        <v>160</v>
      </c>
      <c r="N162" s="238" t="s">
        <v>522</v>
      </c>
      <c r="O162" s="238" t="s">
        <v>523</v>
      </c>
      <c r="P162" s="240"/>
      <c r="Q162" s="236" t="s">
        <v>1917</v>
      </c>
      <c r="R162" s="236" t="s">
        <v>2016</v>
      </c>
      <c r="S162" s="234" t="s">
        <v>2008</v>
      </c>
      <c r="T162" s="234" t="s">
        <v>2009</v>
      </c>
      <c r="U162" s="259" t="s">
        <v>2009</v>
      </c>
      <c r="V162" s="259"/>
      <c r="W162" s="143"/>
      <c r="AA162" s="142">
        <f>IF(OR(J162="Fail",ISBLANK(J162)),INDEX('Issue Code Table'!C:C,MATCH(N:N,'Issue Code Table'!A:A,0)),IF(M162="Critical",6,IF(M162="Significant",5,IF(M162="Moderate",3,2))))</f>
        <v>4</v>
      </c>
    </row>
    <row r="163" spans="1:27" ht="187.5" x14ac:dyDescent="0.35">
      <c r="A163" s="73" t="s">
        <v>2017</v>
      </c>
      <c r="B163" s="220" t="s">
        <v>206</v>
      </c>
      <c r="C163" s="222" t="s">
        <v>207</v>
      </c>
      <c r="D163" s="234" t="s">
        <v>234</v>
      </c>
      <c r="E163" s="73" t="s">
        <v>2018</v>
      </c>
      <c r="F163" s="73" t="s">
        <v>2019</v>
      </c>
      <c r="G163" s="73" t="s">
        <v>2020</v>
      </c>
      <c r="H163" s="73" t="s">
        <v>2021</v>
      </c>
      <c r="I163" s="236"/>
      <c r="J163" s="389"/>
      <c r="K163" s="236" t="s">
        <v>2022</v>
      </c>
      <c r="L163" s="236"/>
      <c r="M163" s="391" t="s">
        <v>160</v>
      </c>
      <c r="N163" s="238" t="s">
        <v>522</v>
      </c>
      <c r="O163" s="238" t="s">
        <v>523</v>
      </c>
      <c r="P163" s="240"/>
      <c r="Q163" s="236" t="s">
        <v>1917</v>
      </c>
      <c r="R163" s="236" t="s">
        <v>2023</v>
      </c>
      <c r="S163" s="234" t="s">
        <v>2024</v>
      </c>
      <c r="T163" s="234" t="s">
        <v>2025</v>
      </c>
      <c r="U163" s="259" t="s">
        <v>2026</v>
      </c>
      <c r="V163" s="259"/>
      <c r="W163" s="143"/>
      <c r="AA163" s="142">
        <f>IF(OR(J163="Fail",ISBLANK(J163)),INDEX('Issue Code Table'!C:C,MATCH(N:N,'Issue Code Table'!A:A,0)),IF(M163="Critical",6,IF(M163="Significant",5,IF(M163="Moderate",3,2))))</f>
        <v>4</v>
      </c>
    </row>
    <row r="164" spans="1:27" ht="200" x14ac:dyDescent="0.35">
      <c r="A164" s="73" t="s">
        <v>2027</v>
      </c>
      <c r="B164" s="220" t="s">
        <v>206</v>
      </c>
      <c r="C164" s="222" t="s">
        <v>207</v>
      </c>
      <c r="D164" s="234" t="s">
        <v>234</v>
      </c>
      <c r="E164" s="73" t="s">
        <v>2028</v>
      </c>
      <c r="F164" s="73" t="s">
        <v>2029</v>
      </c>
      <c r="G164" s="73" t="s">
        <v>2030</v>
      </c>
      <c r="H164" s="73" t="s">
        <v>2031</v>
      </c>
      <c r="I164" s="236"/>
      <c r="J164" s="389"/>
      <c r="K164" s="236" t="s">
        <v>2032</v>
      </c>
      <c r="L164" s="236"/>
      <c r="M164" s="391" t="s">
        <v>160</v>
      </c>
      <c r="N164" s="238" t="s">
        <v>522</v>
      </c>
      <c r="O164" s="238" t="s">
        <v>523</v>
      </c>
      <c r="P164" s="240"/>
      <c r="Q164" s="236" t="s">
        <v>1917</v>
      </c>
      <c r="R164" s="236" t="s">
        <v>2033</v>
      </c>
      <c r="S164" s="234" t="s">
        <v>2034</v>
      </c>
      <c r="T164" s="234" t="s">
        <v>2035</v>
      </c>
      <c r="U164" s="259" t="s">
        <v>2036</v>
      </c>
      <c r="V164" s="259"/>
      <c r="W164" s="143"/>
      <c r="AA164" s="142">
        <f>IF(OR(J164="Fail",ISBLANK(J164)),INDEX('Issue Code Table'!C:C,MATCH(N:N,'Issue Code Table'!A:A,0)),IF(M164="Critical",6,IF(M164="Significant",5,IF(M164="Moderate",3,2))))</f>
        <v>4</v>
      </c>
    </row>
    <row r="165" spans="1:27" ht="150" x14ac:dyDescent="0.35">
      <c r="A165" s="73" t="s">
        <v>2037</v>
      </c>
      <c r="B165" s="234" t="s">
        <v>153</v>
      </c>
      <c r="C165" s="219" t="s">
        <v>1812</v>
      </c>
      <c r="D165" s="234" t="s">
        <v>409</v>
      </c>
      <c r="E165" s="73" t="s">
        <v>2038</v>
      </c>
      <c r="F165" s="73" t="s">
        <v>2039</v>
      </c>
      <c r="G165" s="73" t="s">
        <v>2040</v>
      </c>
      <c r="H165" s="73" t="s">
        <v>2041</v>
      </c>
      <c r="I165" s="236"/>
      <c r="J165" s="389"/>
      <c r="K165" s="236" t="s">
        <v>2042</v>
      </c>
      <c r="L165" s="236"/>
      <c r="M165" s="239" t="s">
        <v>149</v>
      </c>
      <c r="N165" s="238" t="s">
        <v>2043</v>
      </c>
      <c r="O165" s="238" t="s">
        <v>2044</v>
      </c>
      <c r="P165" s="240"/>
      <c r="Q165" s="236" t="s">
        <v>2045</v>
      </c>
      <c r="R165" s="236" t="s">
        <v>2046</v>
      </c>
      <c r="S165" s="234" t="s">
        <v>2047</v>
      </c>
      <c r="T165" s="234" t="s">
        <v>2048</v>
      </c>
      <c r="U165" s="259" t="s">
        <v>2049</v>
      </c>
      <c r="V165" s="259" t="s">
        <v>2050</v>
      </c>
      <c r="W165" s="143"/>
      <c r="AA165" s="142">
        <f>IF(OR(J165="Fail",ISBLANK(J165)),INDEX('Issue Code Table'!C:C,MATCH(N:N,'Issue Code Table'!A:A,0)),IF(M165="Critical",6,IF(M165="Significant",5,IF(M165="Moderate",3,2))))</f>
        <v>7</v>
      </c>
    </row>
    <row r="166" spans="1:27" ht="87.5" x14ac:dyDescent="0.35">
      <c r="A166" s="73" t="s">
        <v>2051</v>
      </c>
      <c r="B166" s="234" t="s">
        <v>153</v>
      </c>
      <c r="C166" s="219" t="s">
        <v>1812</v>
      </c>
      <c r="D166" s="234" t="s">
        <v>409</v>
      </c>
      <c r="E166" s="73" t="s">
        <v>2052</v>
      </c>
      <c r="F166" s="73" t="s">
        <v>2053</v>
      </c>
      <c r="G166" s="73" t="s">
        <v>2054</v>
      </c>
      <c r="H166" s="73" t="s">
        <v>2055</v>
      </c>
      <c r="I166" s="236"/>
      <c r="J166" s="389"/>
      <c r="K166" s="236" t="s">
        <v>2056</v>
      </c>
      <c r="L166" s="236"/>
      <c r="M166" s="239" t="s">
        <v>149</v>
      </c>
      <c r="N166" s="241" t="s">
        <v>211</v>
      </c>
      <c r="O166" s="238" t="s">
        <v>212</v>
      </c>
      <c r="P166" s="240"/>
      <c r="Q166" s="236" t="s">
        <v>2045</v>
      </c>
      <c r="R166" s="236" t="s">
        <v>2057</v>
      </c>
      <c r="S166" s="234" t="s">
        <v>2058</v>
      </c>
      <c r="T166" s="234" t="s">
        <v>2059</v>
      </c>
      <c r="U166" s="259" t="s">
        <v>2060</v>
      </c>
      <c r="V166" s="259" t="s">
        <v>2061</v>
      </c>
      <c r="W166" s="143"/>
      <c r="AA166" s="142">
        <f>IF(OR(J166="Fail",ISBLANK(J166)),INDEX('Issue Code Table'!C:C,MATCH(N:N,'Issue Code Table'!A:A,0)),IF(M166="Critical",6,IF(M166="Significant",5,IF(M166="Moderate",3,2))))</f>
        <v>5</v>
      </c>
    </row>
    <row r="167" spans="1:27" ht="87.5" x14ac:dyDescent="0.35">
      <c r="A167" s="73" t="s">
        <v>2062</v>
      </c>
      <c r="B167" s="73" t="s">
        <v>153</v>
      </c>
      <c r="C167" s="221" t="s">
        <v>1812</v>
      </c>
      <c r="D167" s="73" t="s">
        <v>409</v>
      </c>
      <c r="E167" s="73" t="s">
        <v>2063</v>
      </c>
      <c r="F167" s="73" t="s">
        <v>2053</v>
      </c>
      <c r="G167" s="73" t="s">
        <v>2064</v>
      </c>
      <c r="H167" s="73" t="s">
        <v>2065</v>
      </c>
      <c r="I167" s="63"/>
      <c r="J167" s="389"/>
      <c r="K167" s="230" t="s">
        <v>2066</v>
      </c>
      <c r="L167" s="184"/>
      <c r="M167" s="217" t="s">
        <v>149</v>
      </c>
      <c r="N167" s="213" t="s">
        <v>211</v>
      </c>
      <c r="O167" s="213" t="s">
        <v>212</v>
      </c>
      <c r="P167" s="171"/>
      <c r="Q167" s="63" t="s">
        <v>2045</v>
      </c>
      <c r="R167" s="63" t="s">
        <v>2067</v>
      </c>
      <c r="S167" s="73" t="s">
        <v>2058</v>
      </c>
      <c r="T167" s="73" t="s">
        <v>2068</v>
      </c>
      <c r="U167" s="259" t="s">
        <v>2069</v>
      </c>
      <c r="V167" s="259" t="s">
        <v>2070</v>
      </c>
      <c r="W167" s="143"/>
      <c r="AA167" s="142">
        <f>IF(OR(J167="Fail",ISBLANK(J167)),INDEX('Issue Code Table'!C:C,MATCH(N:N,'Issue Code Table'!A:A,0)),IF(M167="Critical",6,IF(M167="Significant",5,IF(M167="Moderate",3,2))))</f>
        <v>5</v>
      </c>
    </row>
    <row r="168" spans="1:27" ht="87.5" x14ac:dyDescent="0.35">
      <c r="A168" s="73" t="s">
        <v>2071</v>
      </c>
      <c r="B168" s="73" t="s">
        <v>153</v>
      </c>
      <c r="C168" s="221" t="s">
        <v>1812</v>
      </c>
      <c r="D168" s="73" t="s">
        <v>409</v>
      </c>
      <c r="E168" s="73" t="s">
        <v>2072</v>
      </c>
      <c r="F168" s="73" t="s">
        <v>2053</v>
      </c>
      <c r="G168" s="73" t="s">
        <v>2073</v>
      </c>
      <c r="H168" s="73" t="s">
        <v>2074</v>
      </c>
      <c r="I168" s="63"/>
      <c r="J168" s="389"/>
      <c r="K168" s="230" t="s">
        <v>2075</v>
      </c>
      <c r="L168" s="184"/>
      <c r="M168" s="217" t="s">
        <v>149</v>
      </c>
      <c r="N168" s="213" t="s">
        <v>211</v>
      </c>
      <c r="O168" s="213" t="s">
        <v>212</v>
      </c>
      <c r="P168" s="171"/>
      <c r="Q168" s="63" t="s">
        <v>2045</v>
      </c>
      <c r="R168" s="63" t="s">
        <v>2076</v>
      </c>
      <c r="S168" s="73" t="s">
        <v>2058</v>
      </c>
      <c r="T168" s="73" t="s">
        <v>2077</v>
      </c>
      <c r="U168" s="259" t="s">
        <v>2078</v>
      </c>
      <c r="V168" s="259" t="s">
        <v>2079</v>
      </c>
      <c r="W168" s="143"/>
      <c r="AA168" s="142">
        <f>IF(OR(J168="Fail",ISBLANK(J168)),INDEX('Issue Code Table'!C:C,MATCH(N:N,'Issue Code Table'!A:A,0)),IF(M168="Critical",6,IF(M168="Significant",5,IF(M168="Moderate",3,2))))</f>
        <v>5</v>
      </c>
    </row>
    <row r="169" spans="1:27" ht="100" x14ac:dyDescent="0.35">
      <c r="A169" s="73" t="s">
        <v>2080</v>
      </c>
      <c r="B169" s="73" t="s">
        <v>153</v>
      </c>
      <c r="C169" s="221" t="s">
        <v>1812</v>
      </c>
      <c r="D169" s="73" t="s">
        <v>409</v>
      </c>
      <c r="E169" s="73" t="s">
        <v>2081</v>
      </c>
      <c r="F169" s="73" t="s">
        <v>2082</v>
      </c>
      <c r="G169" s="73" t="s">
        <v>2083</v>
      </c>
      <c r="H169" s="73" t="s">
        <v>2084</v>
      </c>
      <c r="I169" s="63"/>
      <c r="J169" s="389"/>
      <c r="K169" s="230" t="s">
        <v>2085</v>
      </c>
      <c r="L169" s="184"/>
      <c r="M169" s="217" t="s">
        <v>149</v>
      </c>
      <c r="N169" s="213" t="s">
        <v>211</v>
      </c>
      <c r="O169" s="213" t="s">
        <v>212</v>
      </c>
      <c r="P169" s="171"/>
      <c r="Q169" s="63" t="s">
        <v>2045</v>
      </c>
      <c r="R169" s="63" t="s">
        <v>2086</v>
      </c>
      <c r="S169" s="73" t="s">
        <v>2087</v>
      </c>
      <c r="T169" s="73" t="s">
        <v>2088</v>
      </c>
      <c r="U169" s="259" t="s">
        <v>2089</v>
      </c>
      <c r="V169" s="259" t="s">
        <v>2090</v>
      </c>
      <c r="W169" s="143"/>
      <c r="AA169" s="142">
        <f>IF(OR(J169="Fail",ISBLANK(J169)),INDEX('Issue Code Table'!C:C,MATCH(N:N,'Issue Code Table'!A:A,0)),IF(M169="Critical",6,IF(M169="Significant",5,IF(M169="Moderate",3,2))))</f>
        <v>5</v>
      </c>
    </row>
    <row r="170" spans="1:27" ht="409.5" x14ac:dyDescent="0.35">
      <c r="A170" s="73" t="s">
        <v>2091</v>
      </c>
      <c r="B170" s="220" t="s">
        <v>206</v>
      </c>
      <c r="C170" s="222" t="s">
        <v>207</v>
      </c>
      <c r="D170" s="73" t="s">
        <v>409</v>
      </c>
      <c r="E170" s="73" t="s">
        <v>2092</v>
      </c>
      <c r="F170" s="73" t="s">
        <v>2093</v>
      </c>
      <c r="G170" s="73" t="s">
        <v>2094</v>
      </c>
      <c r="H170" s="73" t="s">
        <v>2095</v>
      </c>
      <c r="I170" s="63"/>
      <c r="J170" s="389"/>
      <c r="K170" s="230" t="s">
        <v>2096</v>
      </c>
      <c r="L170" s="63"/>
      <c r="M170" s="217" t="s">
        <v>149</v>
      </c>
      <c r="N170" s="213" t="s">
        <v>211</v>
      </c>
      <c r="O170" s="213" t="s">
        <v>212</v>
      </c>
      <c r="P170" s="171"/>
      <c r="Q170" s="63" t="s">
        <v>2045</v>
      </c>
      <c r="R170" s="63" t="s">
        <v>2097</v>
      </c>
      <c r="S170" s="73" t="s">
        <v>2098</v>
      </c>
      <c r="T170" s="73" t="s">
        <v>2099</v>
      </c>
      <c r="U170" s="259" t="s">
        <v>2100</v>
      </c>
      <c r="V170" s="259" t="s">
        <v>2101</v>
      </c>
      <c r="W170" s="143"/>
      <c r="AA170" s="142">
        <f>IF(OR(J170="Fail",ISBLANK(J170)),INDEX('Issue Code Table'!C:C,MATCH(N:N,'Issue Code Table'!A:A,0)),IF(M170="Critical",6,IF(M170="Significant",5,IF(M170="Moderate",3,2))))</f>
        <v>5</v>
      </c>
    </row>
    <row r="171" spans="1:27" ht="150" x14ac:dyDescent="0.35">
      <c r="A171" s="73" t="s">
        <v>2102</v>
      </c>
      <c r="B171" s="220" t="s">
        <v>248</v>
      </c>
      <c r="C171" s="222" t="s">
        <v>249</v>
      </c>
      <c r="D171" s="73" t="s">
        <v>409</v>
      </c>
      <c r="E171" s="73" t="s">
        <v>2103</v>
      </c>
      <c r="F171" s="73" t="s">
        <v>2104</v>
      </c>
      <c r="G171" s="73" t="s">
        <v>2105</v>
      </c>
      <c r="H171" s="73" t="s">
        <v>2106</v>
      </c>
      <c r="I171" s="63"/>
      <c r="J171" s="389"/>
      <c r="K171" s="230" t="s">
        <v>2107</v>
      </c>
      <c r="L171" s="63"/>
      <c r="M171" s="217" t="s">
        <v>149</v>
      </c>
      <c r="N171" s="181" t="s">
        <v>211</v>
      </c>
      <c r="O171" s="213" t="s">
        <v>212</v>
      </c>
      <c r="P171" s="171"/>
      <c r="Q171" s="63" t="s">
        <v>2045</v>
      </c>
      <c r="R171" s="63" t="s">
        <v>2108</v>
      </c>
      <c r="S171" s="73" t="s">
        <v>2109</v>
      </c>
      <c r="T171" s="73" t="s">
        <v>2110</v>
      </c>
      <c r="U171" s="259" t="s">
        <v>2111</v>
      </c>
      <c r="V171" s="259" t="s">
        <v>2112</v>
      </c>
      <c r="W171" s="143"/>
      <c r="AA171" s="142">
        <f>IF(OR(J171="Fail",ISBLANK(J171)),INDEX('Issue Code Table'!C:C,MATCH(N:N,'Issue Code Table'!A:A,0)),IF(M171="Critical",6,IF(M171="Significant",5,IF(M171="Moderate",3,2))))</f>
        <v>5</v>
      </c>
    </row>
    <row r="172" spans="1:27" ht="375" x14ac:dyDescent="0.35">
      <c r="A172" s="73" t="s">
        <v>2113</v>
      </c>
      <c r="B172" s="73" t="s">
        <v>385</v>
      </c>
      <c r="C172" s="221" t="s">
        <v>386</v>
      </c>
      <c r="D172" s="234" t="s">
        <v>409</v>
      </c>
      <c r="E172" s="73" t="s">
        <v>2114</v>
      </c>
      <c r="F172" s="73" t="s">
        <v>2115</v>
      </c>
      <c r="G172" s="73" t="s">
        <v>2116</v>
      </c>
      <c r="H172" s="73" t="s">
        <v>2117</v>
      </c>
      <c r="I172" s="236"/>
      <c r="J172" s="389"/>
      <c r="K172" s="236" t="s">
        <v>2118</v>
      </c>
      <c r="L172" s="236"/>
      <c r="M172" s="239" t="s">
        <v>149</v>
      </c>
      <c r="N172" s="241" t="s">
        <v>211</v>
      </c>
      <c r="O172" s="238" t="s">
        <v>212</v>
      </c>
      <c r="P172" s="240"/>
      <c r="Q172" s="236" t="s">
        <v>2045</v>
      </c>
      <c r="R172" s="236" t="s">
        <v>2119</v>
      </c>
      <c r="S172" s="234" t="s">
        <v>2120</v>
      </c>
      <c r="T172" s="234" t="s">
        <v>2121</v>
      </c>
      <c r="U172" s="259" t="s">
        <v>2122</v>
      </c>
      <c r="V172" s="259" t="s">
        <v>2123</v>
      </c>
      <c r="W172" s="143"/>
      <c r="AA172" s="142">
        <f>IF(OR(J172="Fail",ISBLANK(J172)),INDEX('Issue Code Table'!C:C,MATCH(N:N,'Issue Code Table'!A:A,0)),IF(M172="Critical",6,IF(M172="Significant",5,IF(M172="Moderate",3,2))))</f>
        <v>5</v>
      </c>
    </row>
    <row r="173" spans="1:27" ht="250" x14ac:dyDescent="0.35">
      <c r="A173" s="73" t="s">
        <v>2124</v>
      </c>
      <c r="B173" s="234" t="s">
        <v>153</v>
      </c>
      <c r="C173" s="219" t="s">
        <v>1812</v>
      </c>
      <c r="D173" s="234" t="s">
        <v>409</v>
      </c>
      <c r="E173" s="73" t="s">
        <v>2125</v>
      </c>
      <c r="F173" s="73" t="s">
        <v>2126</v>
      </c>
      <c r="G173" s="73" t="s">
        <v>2127</v>
      </c>
      <c r="H173" s="73" t="s">
        <v>2106</v>
      </c>
      <c r="I173" s="236"/>
      <c r="J173" s="389"/>
      <c r="K173" s="236" t="s">
        <v>2107</v>
      </c>
      <c r="L173" s="236"/>
      <c r="M173" s="239" t="s">
        <v>149</v>
      </c>
      <c r="N173" s="241" t="s">
        <v>211</v>
      </c>
      <c r="O173" s="238" t="s">
        <v>212</v>
      </c>
      <c r="P173" s="240"/>
      <c r="Q173" s="236" t="s">
        <v>2045</v>
      </c>
      <c r="R173" s="236" t="s">
        <v>2128</v>
      </c>
      <c r="S173" s="234" t="s">
        <v>2129</v>
      </c>
      <c r="T173" s="234" t="s">
        <v>2130</v>
      </c>
      <c r="U173" s="259" t="s">
        <v>2130</v>
      </c>
      <c r="V173" s="259" t="s">
        <v>2131</v>
      </c>
      <c r="W173" s="143"/>
      <c r="AA173" s="142">
        <f>IF(OR(J173="Fail",ISBLANK(J173)),INDEX('Issue Code Table'!C:C,MATCH(N:N,'Issue Code Table'!A:A,0)),IF(M173="Critical",6,IF(M173="Significant",5,IF(M173="Moderate",3,2))))</f>
        <v>5</v>
      </c>
    </row>
    <row r="174" spans="1:27" ht="312.5" x14ac:dyDescent="0.35">
      <c r="A174" s="73" t="s">
        <v>2132</v>
      </c>
      <c r="B174" s="73" t="s">
        <v>385</v>
      </c>
      <c r="C174" s="221" t="s">
        <v>386</v>
      </c>
      <c r="D174" s="234" t="s">
        <v>234</v>
      </c>
      <c r="E174" s="73" t="s">
        <v>2133</v>
      </c>
      <c r="F174" s="73" t="s">
        <v>2134</v>
      </c>
      <c r="G174" s="73" t="s">
        <v>2135</v>
      </c>
      <c r="H174" s="73" t="s">
        <v>2136</v>
      </c>
      <c r="I174" s="236"/>
      <c r="J174" s="389"/>
      <c r="K174" s="236" t="s">
        <v>2137</v>
      </c>
      <c r="L174" s="236"/>
      <c r="M174" s="391" t="s">
        <v>160</v>
      </c>
      <c r="N174" s="238" t="s">
        <v>522</v>
      </c>
      <c r="O174" s="238" t="s">
        <v>523</v>
      </c>
      <c r="P174" s="240"/>
      <c r="Q174" s="236" t="s">
        <v>2045</v>
      </c>
      <c r="R174" s="236" t="s">
        <v>2138</v>
      </c>
      <c r="S174" s="234" t="s">
        <v>2139</v>
      </c>
      <c r="T174" s="234" t="s">
        <v>2140</v>
      </c>
      <c r="U174" s="259" t="s">
        <v>2141</v>
      </c>
      <c r="V174" s="259"/>
      <c r="W174" s="143"/>
      <c r="AA174" s="142">
        <f>IF(OR(J174="Fail",ISBLANK(J174)),INDEX('Issue Code Table'!C:C,MATCH(N:N,'Issue Code Table'!A:A,0)),IF(M174="Critical",6,IF(M174="Significant",5,IF(M174="Moderate",3,2))))</f>
        <v>4</v>
      </c>
    </row>
    <row r="175" spans="1:27" ht="200" x14ac:dyDescent="0.35">
      <c r="A175" s="73" t="s">
        <v>2142</v>
      </c>
      <c r="B175" s="73" t="s">
        <v>385</v>
      </c>
      <c r="C175" s="221" t="s">
        <v>386</v>
      </c>
      <c r="D175" s="234" t="s">
        <v>409</v>
      </c>
      <c r="E175" s="73" t="s">
        <v>2143</v>
      </c>
      <c r="F175" s="73" t="s">
        <v>2144</v>
      </c>
      <c r="G175" s="73" t="s">
        <v>2145</v>
      </c>
      <c r="H175" s="73" t="s">
        <v>2146</v>
      </c>
      <c r="I175" s="236"/>
      <c r="J175" s="389"/>
      <c r="K175" s="236" t="s">
        <v>2147</v>
      </c>
      <c r="L175" s="236"/>
      <c r="M175" s="391" t="s">
        <v>149</v>
      </c>
      <c r="N175" s="238" t="s">
        <v>2148</v>
      </c>
      <c r="O175" s="238" t="s">
        <v>2149</v>
      </c>
      <c r="P175" s="240"/>
      <c r="Q175" s="236" t="s">
        <v>2045</v>
      </c>
      <c r="R175" s="236" t="s">
        <v>2150</v>
      </c>
      <c r="S175" s="234" t="s">
        <v>2151</v>
      </c>
      <c r="T175" s="234" t="s">
        <v>2152</v>
      </c>
      <c r="U175" s="259" t="s">
        <v>2153</v>
      </c>
      <c r="V175" s="259" t="s">
        <v>2154</v>
      </c>
      <c r="W175" s="143"/>
      <c r="AA175" s="142">
        <f>IF(OR(J175="Fail",ISBLANK(J175)),INDEX('Issue Code Table'!C:C,MATCH(N:N,'Issue Code Table'!A:A,0)),IF(M175="Critical",6,IF(M175="Significant",5,IF(M175="Moderate",3,2))))</f>
        <v>5</v>
      </c>
    </row>
    <row r="176" spans="1:27" ht="200" x14ac:dyDescent="0.35">
      <c r="A176" s="73" t="s">
        <v>2155</v>
      </c>
      <c r="B176" s="73" t="s">
        <v>385</v>
      </c>
      <c r="C176" s="221" t="s">
        <v>386</v>
      </c>
      <c r="D176" s="234" t="s">
        <v>409</v>
      </c>
      <c r="E176" s="73" t="s">
        <v>2156</v>
      </c>
      <c r="F176" s="73" t="s">
        <v>2157</v>
      </c>
      <c r="G176" s="73" t="s">
        <v>2158</v>
      </c>
      <c r="H176" s="73" t="s">
        <v>2159</v>
      </c>
      <c r="I176" s="236"/>
      <c r="J176" s="389"/>
      <c r="K176" s="236" t="s">
        <v>2160</v>
      </c>
      <c r="L176" s="236"/>
      <c r="M176" s="391" t="s">
        <v>149</v>
      </c>
      <c r="N176" s="238" t="s">
        <v>2148</v>
      </c>
      <c r="O176" s="238" t="s">
        <v>2149</v>
      </c>
      <c r="P176" s="240"/>
      <c r="Q176" s="236" t="s">
        <v>2045</v>
      </c>
      <c r="R176" s="236" t="s">
        <v>2161</v>
      </c>
      <c r="S176" s="234" t="s">
        <v>2162</v>
      </c>
      <c r="T176" s="234" t="s">
        <v>2163</v>
      </c>
      <c r="U176" s="259" t="s">
        <v>2164</v>
      </c>
      <c r="V176" s="259" t="s">
        <v>2165</v>
      </c>
      <c r="W176" s="143"/>
      <c r="AA176" s="142">
        <f>IF(OR(J176="Fail",ISBLANK(J176)),INDEX('Issue Code Table'!C:C,MATCH(N:N,'Issue Code Table'!A:A,0)),IF(M176="Critical",6,IF(M176="Significant",5,IF(M176="Moderate",3,2))))</f>
        <v>5</v>
      </c>
    </row>
    <row r="177" spans="1:27" ht="409.5" x14ac:dyDescent="0.35">
      <c r="A177" s="73" t="s">
        <v>2166</v>
      </c>
      <c r="B177" s="73" t="s">
        <v>385</v>
      </c>
      <c r="C177" s="221" t="s">
        <v>386</v>
      </c>
      <c r="D177" s="234" t="s">
        <v>409</v>
      </c>
      <c r="E177" s="73" t="s">
        <v>2167</v>
      </c>
      <c r="F177" s="73" t="s">
        <v>2168</v>
      </c>
      <c r="G177" s="73" t="s">
        <v>2169</v>
      </c>
      <c r="H177" s="73" t="s">
        <v>2159</v>
      </c>
      <c r="I177" s="236"/>
      <c r="J177" s="389"/>
      <c r="K177" s="236" t="s">
        <v>2160</v>
      </c>
      <c r="L177" s="236"/>
      <c r="M177" s="391" t="s">
        <v>149</v>
      </c>
      <c r="N177" s="238" t="s">
        <v>2148</v>
      </c>
      <c r="O177" s="238" t="s">
        <v>2149</v>
      </c>
      <c r="P177" s="240"/>
      <c r="Q177" s="236" t="s">
        <v>2045</v>
      </c>
      <c r="R177" s="236" t="s">
        <v>2170</v>
      </c>
      <c r="S177" s="234" t="s">
        <v>2171</v>
      </c>
      <c r="T177" s="234" t="s">
        <v>2172</v>
      </c>
      <c r="U177" s="259" t="s">
        <v>2173</v>
      </c>
      <c r="V177" s="259" t="s">
        <v>2174</v>
      </c>
      <c r="W177" s="143"/>
      <c r="AA177" s="142">
        <f>IF(OR(J177="Fail",ISBLANK(J177)),INDEX('Issue Code Table'!C:C,MATCH(N:N,'Issue Code Table'!A:A,0)),IF(M177="Critical",6,IF(M177="Significant",5,IF(M177="Moderate",3,2))))</f>
        <v>5</v>
      </c>
    </row>
    <row r="178" spans="1:27" ht="225" x14ac:dyDescent="0.35">
      <c r="A178" s="73" t="s">
        <v>2175</v>
      </c>
      <c r="B178" s="73" t="s">
        <v>385</v>
      </c>
      <c r="C178" s="221" t="s">
        <v>386</v>
      </c>
      <c r="D178" s="234" t="s">
        <v>409</v>
      </c>
      <c r="E178" s="73" t="s">
        <v>2176</v>
      </c>
      <c r="F178" s="73" t="s">
        <v>2177</v>
      </c>
      <c r="G178" s="73" t="s">
        <v>2178</v>
      </c>
      <c r="H178" s="73" t="s">
        <v>2179</v>
      </c>
      <c r="I178" s="236"/>
      <c r="J178" s="389"/>
      <c r="K178" s="236" t="s">
        <v>2180</v>
      </c>
      <c r="L178" s="236"/>
      <c r="M178" s="391" t="s">
        <v>149</v>
      </c>
      <c r="N178" s="238" t="s">
        <v>1559</v>
      </c>
      <c r="O178" s="238" t="s">
        <v>1560</v>
      </c>
      <c r="P178" s="240"/>
      <c r="Q178" s="236" t="s">
        <v>2045</v>
      </c>
      <c r="R178" s="236" t="s">
        <v>2181</v>
      </c>
      <c r="S178" s="234" t="s">
        <v>2182</v>
      </c>
      <c r="T178" s="234" t="s">
        <v>2183</v>
      </c>
      <c r="U178" s="259" t="s">
        <v>2184</v>
      </c>
      <c r="V178" s="259" t="s">
        <v>2185</v>
      </c>
      <c r="W178" s="143"/>
      <c r="AA178" s="142">
        <f>IF(OR(J178="Fail",ISBLANK(J178)),INDEX('Issue Code Table'!C:C,MATCH(N:N,'Issue Code Table'!A:A,0)),IF(M178="Critical",6,IF(M178="Significant",5,IF(M178="Moderate",3,2))))</f>
        <v>5</v>
      </c>
    </row>
    <row r="179" spans="1:27" ht="150" x14ac:dyDescent="0.35">
      <c r="A179" s="73" t="s">
        <v>2186</v>
      </c>
      <c r="B179" s="73" t="s">
        <v>385</v>
      </c>
      <c r="C179" s="221" t="s">
        <v>386</v>
      </c>
      <c r="D179" s="234" t="s">
        <v>409</v>
      </c>
      <c r="E179" s="73" t="s">
        <v>2187</v>
      </c>
      <c r="F179" s="73" t="s">
        <v>2188</v>
      </c>
      <c r="G179" s="73" t="s">
        <v>2189</v>
      </c>
      <c r="H179" s="73" t="s">
        <v>2190</v>
      </c>
      <c r="I179" s="236"/>
      <c r="J179" s="389"/>
      <c r="K179" s="236" t="s">
        <v>2191</v>
      </c>
      <c r="L179" s="236"/>
      <c r="M179" s="239" t="s">
        <v>149</v>
      </c>
      <c r="N179" s="241" t="s">
        <v>211</v>
      </c>
      <c r="O179" s="238" t="s">
        <v>212</v>
      </c>
      <c r="P179" s="240"/>
      <c r="Q179" s="236" t="s">
        <v>2045</v>
      </c>
      <c r="R179" s="236" t="s">
        <v>2192</v>
      </c>
      <c r="S179" s="234" t="s">
        <v>2193</v>
      </c>
      <c r="T179" s="234" t="s">
        <v>2194</v>
      </c>
      <c r="U179" s="259" t="s">
        <v>2195</v>
      </c>
      <c r="V179" s="259" t="s">
        <v>2196</v>
      </c>
      <c r="W179" s="143"/>
      <c r="AA179" s="142">
        <f>IF(OR(J179="Fail",ISBLANK(J179)),INDEX('Issue Code Table'!C:C,MATCH(N:N,'Issue Code Table'!A:A,0)),IF(M179="Critical",6,IF(M179="Significant",5,IF(M179="Moderate",3,2))))</f>
        <v>5</v>
      </c>
    </row>
    <row r="180" spans="1:27" ht="187.5" x14ac:dyDescent="0.35">
      <c r="A180" s="73" t="s">
        <v>2197</v>
      </c>
      <c r="B180" s="73" t="s">
        <v>385</v>
      </c>
      <c r="C180" s="221" t="s">
        <v>386</v>
      </c>
      <c r="D180" s="234" t="s">
        <v>409</v>
      </c>
      <c r="E180" s="73" t="s">
        <v>2198</v>
      </c>
      <c r="F180" s="73" t="s">
        <v>2199</v>
      </c>
      <c r="G180" s="73" t="s">
        <v>2200</v>
      </c>
      <c r="H180" s="73" t="s">
        <v>2201</v>
      </c>
      <c r="I180" s="236"/>
      <c r="J180" s="389"/>
      <c r="K180" s="236" t="s">
        <v>2202</v>
      </c>
      <c r="L180" s="236"/>
      <c r="M180" s="239" t="s">
        <v>149</v>
      </c>
      <c r="N180" s="241" t="s">
        <v>211</v>
      </c>
      <c r="O180" s="238" t="s">
        <v>212</v>
      </c>
      <c r="P180" s="240"/>
      <c r="Q180" s="236" t="s">
        <v>2045</v>
      </c>
      <c r="R180" s="236" t="s">
        <v>2203</v>
      </c>
      <c r="S180" s="234" t="s">
        <v>2204</v>
      </c>
      <c r="T180" s="234" t="s">
        <v>2205</v>
      </c>
      <c r="U180" s="259" t="s">
        <v>2198</v>
      </c>
      <c r="V180" s="259" t="s">
        <v>2206</v>
      </c>
      <c r="W180" s="143"/>
      <c r="AA180" s="142">
        <f>IF(OR(J180="Fail",ISBLANK(J180)),INDEX('Issue Code Table'!C:C,MATCH(N:N,'Issue Code Table'!A:A,0)),IF(M180="Critical",6,IF(M180="Significant",5,IF(M180="Moderate",3,2))))</f>
        <v>5</v>
      </c>
    </row>
    <row r="181" spans="1:27" ht="162.5" x14ac:dyDescent="0.35">
      <c r="A181" s="73" t="s">
        <v>2207</v>
      </c>
      <c r="B181" s="234" t="s">
        <v>153</v>
      </c>
      <c r="C181" s="219" t="s">
        <v>154</v>
      </c>
      <c r="D181" s="234" t="s">
        <v>409</v>
      </c>
      <c r="E181" s="73" t="s">
        <v>2208</v>
      </c>
      <c r="F181" s="73" t="s">
        <v>2209</v>
      </c>
      <c r="G181" s="73" t="s">
        <v>2210</v>
      </c>
      <c r="H181" s="73" t="s">
        <v>2211</v>
      </c>
      <c r="I181" s="236"/>
      <c r="J181" s="389"/>
      <c r="K181" s="236" t="s">
        <v>2212</v>
      </c>
      <c r="L181" s="236"/>
      <c r="M181" s="239" t="s">
        <v>149</v>
      </c>
      <c r="N181" s="241" t="s">
        <v>211</v>
      </c>
      <c r="O181" s="238" t="s">
        <v>212</v>
      </c>
      <c r="P181" s="240"/>
      <c r="Q181" s="236" t="s">
        <v>2045</v>
      </c>
      <c r="R181" s="236" t="s">
        <v>2213</v>
      </c>
      <c r="S181" s="234" t="s">
        <v>2214</v>
      </c>
      <c r="T181" s="234" t="s">
        <v>2215</v>
      </c>
      <c r="U181" s="259" t="s">
        <v>2208</v>
      </c>
      <c r="V181" s="259" t="s">
        <v>2216</v>
      </c>
      <c r="W181" s="143"/>
      <c r="AA181" s="142">
        <f>IF(OR(J181="Fail",ISBLANK(J181)),INDEX('Issue Code Table'!C:C,MATCH(N:N,'Issue Code Table'!A:A,0)),IF(M181="Critical",6,IF(M181="Significant",5,IF(M181="Moderate",3,2))))</f>
        <v>5</v>
      </c>
    </row>
    <row r="182" spans="1:27" ht="162.5" x14ac:dyDescent="0.35">
      <c r="A182" s="73" t="s">
        <v>2217</v>
      </c>
      <c r="B182" s="234" t="s">
        <v>153</v>
      </c>
      <c r="C182" s="219" t="s">
        <v>154</v>
      </c>
      <c r="D182" s="234" t="s">
        <v>409</v>
      </c>
      <c r="E182" s="73" t="s">
        <v>2218</v>
      </c>
      <c r="F182" s="73" t="s">
        <v>2219</v>
      </c>
      <c r="G182" s="73" t="s">
        <v>2220</v>
      </c>
      <c r="H182" s="73" t="s">
        <v>2221</v>
      </c>
      <c r="I182" s="236"/>
      <c r="J182" s="389"/>
      <c r="K182" s="236" t="s">
        <v>2222</v>
      </c>
      <c r="L182" s="236"/>
      <c r="M182" s="239" t="s">
        <v>149</v>
      </c>
      <c r="N182" s="241" t="s">
        <v>211</v>
      </c>
      <c r="O182" s="238" t="s">
        <v>212</v>
      </c>
      <c r="P182" s="240"/>
      <c r="Q182" s="236" t="s">
        <v>2045</v>
      </c>
      <c r="R182" s="236" t="s">
        <v>2223</v>
      </c>
      <c r="S182" s="234" t="s">
        <v>2224</v>
      </c>
      <c r="T182" s="234" t="s">
        <v>2225</v>
      </c>
      <c r="U182" s="259" t="s">
        <v>2226</v>
      </c>
      <c r="V182" s="259" t="s">
        <v>2061</v>
      </c>
      <c r="W182" s="143"/>
      <c r="AA182" s="142">
        <f>IF(OR(J182="Fail",ISBLANK(J182)),INDEX('Issue Code Table'!C:C,MATCH(N:N,'Issue Code Table'!A:A,0)),IF(M182="Critical",6,IF(M182="Significant",5,IF(M182="Moderate",3,2))))</f>
        <v>5</v>
      </c>
    </row>
    <row r="183" spans="1:27" ht="162.5" x14ac:dyDescent="0.35">
      <c r="A183" s="73" t="s">
        <v>2227</v>
      </c>
      <c r="B183" s="234" t="s">
        <v>153</v>
      </c>
      <c r="C183" s="219" t="s">
        <v>154</v>
      </c>
      <c r="D183" s="234" t="s">
        <v>409</v>
      </c>
      <c r="E183" s="73" t="s">
        <v>2228</v>
      </c>
      <c r="F183" s="73" t="s">
        <v>2229</v>
      </c>
      <c r="G183" s="73" t="s">
        <v>2230</v>
      </c>
      <c r="H183" s="73" t="s">
        <v>2231</v>
      </c>
      <c r="I183" s="236"/>
      <c r="J183" s="389"/>
      <c r="K183" s="236" t="s">
        <v>2232</v>
      </c>
      <c r="L183" s="236"/>
      <c r="M183" s="239" t="s">
        <v>149</v>
      </c>
      <c r="N183" s="241" t="s">
        <v>211</v>
      </c>
      <c r="O183" s="238" t="s">
        <v>212</v>
      </c>
      <c r="P183" s="240"/>
      <c r="Q183" s="236" t="s">
        <v>2045</v>
      </c>
      <c r="R183" s="236" t="s">
        <v>2233</v>
      </c>
      <c r="S183" s="234" t="s">
        <v>2234</v>
      </c>
      <c r="T183" s="234" t="s">
        <v>2235</v>
      </c>
      <c r="U183" s="259" t="s">
        <v>2236</v>
      </c>
      <c r="V183" s="259" t="s">
        <v>2237</v>
      </c>
      <c r="W183" s="143"/>
      <c r="AA183" s="142">
        <f>IF(OR(J183="Fail",ISBLANK(J183)),INDEX('Issue Code Table'!C:C,MATCH(N:N,'Issue Code Table'!A:A,0)),IF(M183="Critical",6,IF(M183="Significant",5,IF(M183="Moderate",3,2))))</f>
        <v>5</v>
      </c>
    </row>
    <row r="184" spans="1:27" ht="150" x14ac:dyDescent="0.35">
      <c r="A184" s="73" t="s">
        <v>2238</v>
      </c>
      <c r="B184" s="73" t="s">
        <v>153</v>
      </c>
      <c r="C184" s="221" t="s">
        <v>1812</v>
      </c>
      <c r="D184" s="73" t="s">
        <v>409</v>
      </c>
      <c r="E184" s="73" t="s">
        <v>2239</v>
      </c>
      <c r="F184" s="73" t="s">
        <v>2240</v>
      </c>
      <c r="G184" s="73" t="s">
        <v>2241</v>
      </c>
      <c r="H184" s="73" t="s">
        <v>2242</v>
      </c>
      <c r="I184" s="63"/>
      <c r="J184" s="389"/>
      <c r="K184" s="230" t="s">
        <v>2243</v>
      </c>
      <c r="L184" s="184"/>
      <c r="M184" s="217" t="s">
        <v>149</v>
      </c>
      <c r="N184" s="181" t="s">
        <v>211</v>
      </c>
      <c r="O184" s="213" t="s">
        <v>212</v>
      </c>
      <c r="P184" s="171"/>
      <c r="Q184" s="63" t="s">
        <v>2045</v>
      </c>
      <c r="R184" s="63" t="s">
        <v>2244</v>
      </c>
      <c r="S184" s="73" t="s">
        <v>2245</v>
      </c>
      <c r="T184" s="73" t="s">
        <v>2246</v>
      </c>
      <c r="U184" s="259" t="s">
        <v>2246</v>
      </c>
      <c r="V184" s="259" t="s">
        <v>2247</v>
      </c>
      <c r="W184" s="143"/>
      <c r="AA184" s="142">
        <f>IF(OR(J184="Fail",ISBLANK(J184)),INDEX('Issue Code Table'!C:C,MATCH(N:N,'Issue Code Table'!A:A,0)),IF(M184="Critical",6,IF(M184="Significant",5,IF(M184="Moderate",3,2))))</f>
        <v>5</v>
      </c>
    </row>
    <row r="185" spans="1:27" ht="25.5" customHeight="1" x14ac:dyDescent="0.35">
      <c r="A185" s="118"/>
      <c r="B185" s="387" t="s">
        <v>221</v>
      </c>
      <c r="C185" s="118"/>
      <c r="D185" s="118"/>
      <c r="E185" s="118"/>
      <c r="F185" s="118"/>
      <c r="G185" s="118"/>
      <c r="H185" s="118"/>
      <c r="I185" s="118"/>
      <c r="J185" s="118"/>
      <c r="K185" s="118"/>
      <c r="L185" s="118"/>
      <c r="M185" s="118"/>
      <c r="N185" s="118"/>
      <c r="O185" s="188"/>
      <c r="P185" s="118"/>
      <c r="Q185" s="118"/>
      <c r="R185" s="118"/>
      <c r="S185" s="118"/>
      <c r="T185" s="118"/>
      <c r="U185" s="118"/>
      <c r="V185" s="271"/>
      <c r="W185" s="143"/>
      <c r="AA185" s="118"/>
    </row>
    <row r="186" spans="1:27" ht="57" customHeight="1" x14ac:dyDescent="0.35">
      <c r="A186" s="232"/>
      <c r="B186" s="232"/>
      <c r="C186" s="272"/>
      <c r="D186" s="232"/>
      <c r="E186" s="232"/>
      <c r="F186" s="232"/>
      <c r="G186" s="232"/>
      <c r="H186" s="232"/>
      <c r="I186" s="232"/>
      <c r="J186" s="232"/>
      <c r="K186" s="273"/>
      <c r="L186" s="232"/>
      <c r="P186" s="232"/>
      <c r="Q186" s="232"/>
      <c r="R186" s="232"/>
      <c r="S186" s="232"/>
      <c r="T186" s="232"/>
      <c r="U186" s="232"/>
      <c r="V186" s="232"/>
    </row>
    <row r="187" spans="1:27" ht="57" hidden="1" customHeight="1" x14ac:dyDescent="0.35">
      <c r="A187" s="232"/>
      <c r="B187" s="232"/>
      <c r="C187" s="272"/>
      <c r="D187" s="232"/>
      <c r="E187" s="232"/>
      <c r="F187" s="232"/>
      <c r="G187" s="232"/>
      <c r="H187" s="232"/>
      <c r="I187" s="232"/>
      <c r="J187" s="232"/>
      <c r="K187" s="273"/>
      <c r="L187" s="232"/>
      <c r="P187" s="232"/>
      <c r="Q187" s="232"/>
      <c r="R187" s="232"/>
      <c r="S187" s="232"/>
      <c r="T187" s="232"/>
      <c r="U187" s="232"/>
      <c r="V187" s="232"/>
    </row>
    <row r="188" spans="1:27" ht="57" hidden="1" customHeight="1" x14ac:dyDescent="0.35">
      <c r="A188" s="232"/>
      <c r="B188" s="232"/>
      <c r="C188" s="272"/>
      <c r="D188" s="232"/>
      <c r="E188" s="232"/>
      <c r="F188" s="232"/>
      <c r="G188" s="232"/>
      <c r="H188" s="232"/>
      <c r="I188" s="67" t="s">
        <v>59</v>
      </c>
      <c r="J188" s="232"/>
      <c r="K188" s="273"/>
      <c r="L188" s="67"/>
      <c r="P188" s="232"/>
      <c r="Q188" s="232"/>
      <c r="R188" s="232"/>
      <c r="S188" s="232"/>
      <c r="T188" s="232"/>
      <c r="U188" s="232"/>
      <c r="V188" s="232"/>
    </row>
    <row r="189" spans="1:27" ht="57" hidden="1" customHeight="1" x14ac:dyDescent="0.35">
      <c r="A189" s="232"/>
      <c r="B189" s="232"/>
      <c r="C189" s="272"/>
      <c r="D189" s="232"/>
      <c r="E189" s="232"/>
      <c r="F189" s="232"/>
      <c r="G189" s="232"/>
      <c r="H189" s="232"/>
      <c r="I189" s="67" t="s">
        <v>60</v>
      </c>
      <c r="J189" s="232"/>
      <c r="K189" s="273"/>
      <c r="L189" s="67"/>
      <c r="P189" s="232"/>
      <c r="Q189" s="232"/>
      <c r="R189" s="232"/>
      <c r="S189" s="232"/>
      <c r="T189" s="232"/>
      <c r="U189" s="232"/>
      <c r="V189" s="232"/>
    </row>
    <row r="190" spans="1:27" ht="57" hidden="1" customHeight="1" x14ac:dyDescent="0.35">
      <c r="A190" s="232"/>
      <c r="B190" s="232"/>
      <c r="C190" s="272"/>
      <c r="D190" s="232"/>
      <c r="E190" s="232"/>
      <c r="F190" s="232"/>
      <c r="G190" s="232"/>
      <c r="H190" s="232"/>
      <c r="I190" s="67" t="s">
        <v>48</v>
      </c>
      <c r="J190" s="232"/>
      <c r="K190" s="232"/>
      <c r="L190" s="67"/>
      <c r="P190" s="232"/>
      <c r="Q190" s="232"/>
      <c r="R190" s="232"/>
      <c r="S190" s="232"/>
      <c r="T190" s="232"/>
      <c r="U190" s="232"/>
      <c r="V190" s="232"/>
    </row>
    <row r="191" spans="1:27" ht="57" hidden="1" customHeight="1" x14ac:dyDescent="0.35">
      <c r="A191" s="232"/>
      <c r="B191" s="232"/>
      <c r="C191" s="272"/>
      <c r="D191" s="232"/>
      <c r="E191" s="232"/>
      <c r="F191" s="232"/>
      <c r="G191" s="232"/>
      <c r="H191" s="232"/>
      <c r="I191" s="67" t="s">
        <v>222</v>
      </c>
      <c r="J191" s="232"/>
      <c r="K191" s="232"/>
      <c r="L191" s="67"/>
      <c r="P191" s="232"/>
      <c r="Q191" s="232"/>
      <c r="R191" s="232"/>
      <c r="S191" s="232"/>
      <c r="T191" s="232"/>
      <c r="U191" s="232"/>
      <c r="V191" s="232"/>
    </row>
    <row r="192" spans="1:27" ht="57" hidden="1" customHeight="1" x14ac:dyDescent="0.35">
      <c r="A192" s="232"/>
      <c r="B192" s="232"/>
      <c r="C192" s="272"/>
      <c r="D192" s="232"/>
      <c r="E192" s="232"/>
      <c r="F192" s="232"/>
      <c r="G192" s="232"/>
      <c r="H192" s="232"/>
      <c r="I192" s="232"/>
      <c r="J192" s="232"/>
      <c r="K192" s="232"/>
      <c r="L192" s="67"/>
      <c r="P192" s="232"/>
      <c r="Q192" s="232"/>
      <c r="R192" s="232"/>
      <c r="S192" s="232"/>
      <c r="T192" s="232"/>
      <c r="U192" s="232"/>
      <c r="V192" s="232"/>
    </row>
    <row r="193" spans="9:24" ht="57" hidden="1" customHeight="1" x14ac:dyDescent="0.35">
      <c r="I193" s="67" t="s">
        <v>223</v>
      </c>
      <c r="J193" s="232"/>
      <c r="K193" s="232"/>
      <c r="L193" s="232"/>
      <c r="P193" s="232"/>
      <c r="Q193" s="232"/>
      <c r="R193" s="232"/>
      <c r="S193" s="232"/>
      <c r="T193" s="232"/>
      <c r="U193" s="232"/>
      <c r="V193" s="232"/>
    </row>
    <row r="194" spans="9:24" ht="57" hidden="1" customHeight="1" x14ac:dyDescent="0.35">
      <c r="I194" s="67" t="s">
        <v>139</v>
      </c>
      <c r="J194" s="232"/>
      <c r="K194" s="232"/>
      <c r="L194" s="232"/>
      <c r="P194" s="232"/>
      <c r="Q194" s="232"/>
      <c r="R194" s="232"/>
      <c r="S194" s="232"/>
      <c r="T194" s="232"/>
      <c r="U194" s="232"/>
      <c r="V194" s="232"/>
    </row>
    <row r="195" spans="9:24" ht="57" hidden="1" customHeight="1" x14ac:dyDescent="0.35">
      <c r="I195" s="67" t="s">
        <v>149</v>
      </c>
      <c r="J195" s="232"/>
      <c r="K195" s="232"/>
      <c r="L195" s="232"/>
      <c r="P195" s="232"/>
      <c r="Q195" s="232"/>
      <c r="R195" s="232"/>
      <c r="S195" s="232"/>
      <c r="T195" s="232"/>
      <c r="U195" s="232"/>
      <c r="V195" s="232"/>
    </row>
    <row r="196" spans="9:24" ht="57" hidden="1" customHeight="1" x14ac:dyDescent="0.35">
      <c r="I196" s="67" t="s">
        <v>160</v>
      </c>
      <c r="J196" s="232"/>
      <c r="K196" s="232"/>
      <c r="L196" s="232"/>
      <c r="P196" s="232"/>
      <c r="Q196" s="232"/>
      <c r="R196" s="232"/>
      <c r="S196" s="232"/>
      <c r="T196" s="232"/>
      <c r="U196" s="232"/>
      <c r="V196" s="232"/>
    </row>
    <row r="197" spans="9:24" ht="57" hidden="1" customHeight="1" x14ac:dyDescent="0.35">
      <c r="I197" s="67" t="s">
        <v>224</v>
      </c>
      <c r="J197" s="232"/>
      <c r="K197" s="232"/>
      <c r="L197" s="232"/>
      <c r="P197" s="232"/>
      <c r="Q197" s="232"/>
      <c r="R197" s="232"/>
      <c r="S197" s="232"/>
      <c r="T197" s="232"/>
      <c r="U197" s="232"/>
      <c r="V197" s="232"/>
    </row>
    <row r="198" spans="9:24" ht="57" hidden="1" customHeight="1" x14ac:dyDescent="0.35">
      <c r="I198" s="232"/>
      <c r="J198" s="232"/>
      <c r="K198" s="232"/>
      <c r="L198" s="232"/>
      <c r="P198" s="232"/>
      <c r="Q198" s="232"/>
      <c r="R198" s="232"/>
      <c r="S198" s="232"/>
      <c r="T198" s="232"/>
      <c r="U198" s="232"/>
      <c r="V198" s="232"/>
    </row>
    <row r="201" spans="9:24" ht="57" customHeight="1" x14ac:dyDescent="0.35">
      <c r="I201" s="232"/>
      <c r="J201" s="232"/>
      <c r="K201" s="232"/>
      <c r="L201" s="232"/>
      <c r="P201" s="232"/>
      <c r="Q201" s="232"/>
      <c r="R201" s="232"/>
      <c r="S201" s="232"/>
      <c r="T201" s="232"/>
      <c r="U201" s="232"/>
      <c r="V201" s="232"/>
      <c r="W201" s="232"/>
      <c r="X201" s="232"/>
    </row>
  </sheetData>
  <protectedRanges>
    <protectedRange password="E1A2" sqref="N2 W23:W24 W20 AA2 W2" name="Range1"/>
    <protectedRange password="E1A2" sqref="W7" name="Range1_2"/>
    <protectedRange password="E1A2" sqref="W10" name="Range1_3"/>
    <protectedRange password="E1A2" sqref="W11" name="Range1_4"/>
    <protectedRange password="E1A2" sqref="W21:W22" name="Range1_5"/>
    <protectedRange password="E1A2" sqref="W106:W107 W97:W99 W84:W91 W82 W76:W80 W66:W74 W44:W51 W29:W32 W27" name="Range1_6"/>
    <protectedRange password="E1A2" sqref="W120 W117 W113:W114" name="Range1_7"/>
    <protectedRange password="E1A2" sqref="W122" name="Range1_8"/>
    <protectedRange password="E1A2" sqref="W126" name="Range1_9"/>
    <protectedRange password="E1A2" sqref="W132:W133" name="Range1_10"/>
    <protectedRange password="E1A2" sqref="W152:W157" name="Range1_11"/>
    <protectedRange password="E1A2" sqref="W161:W184" name="Range1_12"/>
    <protectedRange password="E1A2" sqref="O189:O193" name="Range1_11_1"/>
    <protectedRange password="E1A2" sqref="O194:O195" name="Range1_11_2"/>
    <protectedRange password="E1A2" sqref="O196" name="Range1_12_2"/>
    <protectedRange password="E1A2" sqref="O202" name="Range1_12_3"/>
    <protectedRange password="E1A2" sqref="O203:O206" name="Range1_12_4"/>
    <protectedRange password="E1A2" sqref="U2" name="Range1_1"/>
    <protectedRange password="E1A2" sqref="N7:O7" name="Range1_1_3"/>
    <protectedRange password="E1A2" sqref="L3:L4" name="Range1_1_8_1"/>
    <protectedRange password="E1A2" sqref="N3" name="Range1_1_2_2"/>
    <protectedRange password="E1A2" sqref="O3" name="Range1_1_8_1_1"/>
    <protectedRange password="E1A2" sqref="N5:O5" name="Range1_1_3_1"/>
    <protectedRange password="E1A2" sqref="N6:O6 N4:O4" name="Range1_1_3_2"/>
    <protectedRange password="E1A2" sqref="N9:O9" name="Range1_1_3_4"/>
    <protectedRange password="E1A2" sqref="O10" name="Range1_1_3_5"/>
    <protectedRange password="E1A2" sqref="N10" name="Range1_1_4_1"/>
    <protectedRange password="E1A2" sqref="O11" name="Range1_1_3_6"/>
    <protectedRange password="E1A2" sqref="N11" name="Range1_1_4_2"/>
    <protectedRange password="E1A2" sqref="O12" name="Range1_1_3_7"/>
    <protectedRange password="E1A2" sqref="N12" name="Range1_1_4_3"/>
    <protectedRange password="E1A2" sqref="O13" name="Range1_1_3_8"/>
    <protectedRange password="E1A2" sqref="N13" name="Range1_1_4_4"/>
    <protectedRange password="E1A2" sqref="O14" name="Range1_1_3_9"/>
    <protectedRange password="E1A2" sqref="N14" name="Range1_1_4_5"/>
    <protectedRange password="E1A2" sqref="O15" name="Range1_1_3_10"/>
    <protectedRange password="E1A2" sqref="N15" name="Range1_1_4_6"/>
    <protectedRange password="E1A2" sqref="O16" name="Range1_1_3_11"/>
    <protectedRange password="E1A2" sqref="N16" name="Range1_1_5_1"/>
    <protectedRange password="E1A2" sqref="O17" name="Range1_1_3_12"/>
    <protectedRange password="E1A2" sqref="N17" name="Range1_1_5_2"/>
    <protectedRange password="E1A2" sqref="O18" name="Range1_1_3_13"/>
    <protectedRange password="E1A2" sqref="N18" name="Range1_1_6_1"/>
    <protectedRange password="E1A2" sqref="O19" name="Range1_1_3_14"/>
    <protectedRange password="E1A2" sqref="N19" name="Range1_1_7_1"/>
    <protectedRange password="E1A2" sqref="O26" name="Range1_1_3_24"/>
    <protectedRange password="E1A2" sqref="N26" name="Range1_5_2_1"/>
    <protectedRange password="E1A2" sqref="O27" name="Range1_1_3_26"/>
    <protectedRange password="E1A2" sqref="N27" name="Range1_6_16_1"/>
    <protectedRange password="E1A2" sqref="O28" name="Range1_1_3_27"/>
    <protectedRange password="E1A2" sqref="N28" name="Range1_6_16_2"/>
    <protectedRange password="E1A2" sqref="O29" name="Range1_1_3_28"/>
    <protectedRange password="E1A2" sqref="O30" name="Range1_1_3_29"/>
    <protectedRange password="E1A2" sqref="N30" name="Range1_6_10_1"/>
    <protectedRange password="E1A2" sqref="O31" name="Range1_1_3_30"/>
    <protectedRange password="E1A2" sqref="O32" name="Range1_1_3_31"/>
    <protectedRange password="E1A2" sqref="N32" name="Range1_6_1_1_1"/>
    <protectedRange password="E1A2" sqref="O34" name="Range1_1_3_33"/>
    <protectedRange password="E1A2" sqref="N34" name="Range1_6_2_1"/>
    <protectedRange password="E1A2" sqref="O45" name="Range1_1_3_46"/>
    <protectedRange password="E1A2" sqref="O46" name="Range1_1_3_47"/>
    <protectedRange password="E1A2" sqref="O57" name="Range1_1_3_56_3"/>
    <protectedRange password="E1A2" sqref="O53" name="Range1_1_3_55_1_1"/>
    <protectedRange password="E1A2" sqref="O47" name="Range1_1_3_48_1_1_1"/>
    <protectedRange password="E1A2" sqref="O48" name="Range1_1_3_49_2_1"/>
    <protectedRange password="E1A2" sqref="O49" name="Range1_1_3_50_1_1_1"/>
    <protectedRange password="E1A2" sqref="O20" name="Range1_1_3_16_1_1"/>
    <protectedRange password="E1A2" sqref="N20" name="Range1_1_8_3_1_1"/>
    <protectedRange password="E1A2" sqref="O24" name="Range1_1_3_21_1_1"/>
    <protectedRange password="E1A2" sqref="N24" name="Range1_1_8_8_1"/>
    <protectedRange password="E1A2" sqref="O25" name="Range1_1_3_22_1"/>
    <protectedRange password="E1A2" sqref="N25" name="Range1_16_1_1"/>
    <protectedRange password="E1A2" sqref="O36" name="Range1_1_3_35_1"/>
    <protectedRange password="E1A2" sqref="O40" name="Range1_1_3_36_1_1"/>
    <protectedRange password="E1A2" sqref="O41" name="Range1_1_3_37_1_1"/>
    <protectedRange password="E1A2" sqref="O42" name="Range1_1_3_38_1_1"/>
    <protectedRange password="E1A2" sqref="O43:O44" name="Range1_1_3_45_2_1"/>
    <protectedRange password="E1A2" sqref="O51" name="Range1_1_3_52_1_1"/>
    <protectedRange password="E1A2" sqref="O52" name="Range1_1_3_53_1_1"/>
    <protectedRange password="E1A2" sqref="O55" name="Range1_1_3_55_2_1"/>
    <protectedRange password="E1A2" sqref="O56" name="Range1_1_3_55_1_1_1"/>
    <protectedRange password="E1A2" sqref="O58" name="Range1_1_3_56_1_1_1"/>
    <protectedRange password="E1A2" sqref="N58" name="Range1_6_18_1_1_1"/>
    <protectedRange password="E1A2" sqref="O59" name="Range1_1_3_58_1"/>
    <protectedRange password="E1A2" sqref="O60" name="Range1_1_3_56_4"/>
    <protectedRange password="E1A2" sqref="O64" name="Range1_1_3_59_1"/>
    <protectedRange password="E1A2" sqref="O65:O67" name="Range1_1_3_60_1_1"/>
    <protectedRange password="E1A2" sqref="O151 O172:O183" name="Range1_1_3_3"/>
    <protectedRange password="E1A2" sqref="O68:O70" name="Range1_1_3_61_2"/>
    <protectedRange password="E1A2" sqref="N70" name="Range1_6_6_1_1_1"/>
    <protectedRange password="E1A2" sqref="O71 O73" name="Range1_1_3_62_2"/>
    <protectedRange password="E1A2" sqref="N71" name="Range1_6_6_2_1_1"/>
    <protectedRange password="E1A2" sqref="N73" name="Range1_6_7_1_1_1"/>
    <protectedRange password="E1A2" sqref="N74" name="Range1_6_8_1"/>
    <protectedRange password="E1A2" sqref="N75:N76" name="Range1_6_9_1"/>
    <protectedRange password="E1A2" sqref="O77:O79" name="Range1_1_3_64"/>
    <protectedRange password="E1A2" sqref="N77:N78" name="Range1_6_9_2"/>
    <protectedRange password="E1A2" sqref="N79" name="Range1_6_11_1"/>
    <protectedRange password="E1A2" sqref="O80" name="Range1_1_3_65"/>
    <protectedRange password="E1A2" sqref="N80" name="Range1_6_12_1"/>
    <protectedRange password="E1A2" sqref="O103" name="Range1_1_3_73_4"/>
    <protectedRange password="E1A2" sqref="O106" name="Range1_1_3_74_2"/>
    <protectedRange password="E1A2" sqref="O112 O114" name="Range1_1_3_76"/>
    <protectedRange password="E1A2" sqref="O115:O117" name="Range1_1_3_77"/>
    <protectedRange password="E1A2" sqref="O118:O120" name="Range1_1_3_78"/>
    <protectedRange password="E1A2" sqref="O121:O122 O125 O133:O135" name="Range1_1_3_79"/>
    <protectedRange password="E1A2" sqref="N121" name="Range1_6_17_1"/>
    <protectedRange password="E1A2" sqref="O126:O127" name="Range1_1_3_80_2"/>
    <protectedRange password="E1A2" sqref="O128:O130" name="Range1_1_3_81"/>
    <protectedRange password="E1A2" sqref="N128:N129" name="Range1_7_2_1"/>
    <protectedRange password="E1A2" sqref="O131:O132" name="Range1_1_3_85"/>
    <protectedRange password="E1A2" sqref="N132" name="Range1_7_2_4"/>
    <protectedRange password="E1A2" sqref="O137:O138" name="Range1_1_3_87"/>
    <protectedRange password="E1A2" sqref="N138" name="Range1_7_3_1"/>
    <protectedRange password="E1A2" sqref="O143" name="Range1_1_3_89"/>
    <protectedRange password="E1A2" sqref="N143" name="Range1_8_1_1"/>
    <protectedRange password="E1A2" sqref="O145:O147" name="Range1_1_3_92_1"/>
    <protectedRange password="E1A2" sqref="N145:N146" name="Range1_10_1_3"/>
    <protectedRange password="E1A2" sqref="O148:O149" name="Range1_1_3_93_1_1"/>
    <protectedRange password="E1A2" sqref="O150" name="Range1_1_3_94_1_1"/>
    <protectedRange password="E1A2" sqref="O152 O154" name="Range1_1_3_95"/>
    <protectedRange password="E1A2" sqref="O156:O159" name="Range1_1_3_96"/>
    <protectedRange password="E1A2" sqref="O160:O161" name="Range1_1_3_97"/>
    <protectedRange password="E1A2" sqref="O162:O164" name="Range1_1_3_98"/>
    <protectedRange password="E1A2" sqref="O165:O166" name="Range1_1_3_99"/>
    <protectedRange password="E1A2" sqref="N166" name="Range1_11_1_1"/>
    <protectedRange password="E1A2" sqref="N172" name="Range1_11_2_1"/>
    <protectedRange password="E1A2" sqref="N173" name="Range1_12_2_1"/>
    <protectedRange password="E1A2" sqref="N179" name="Range1_12_3_1"/>
    <protectedRange password="E1A2" sqref="N180:N182" name="Range1_12_4_1_5"/>
    <protectedRange password="E1A2" sqref="N183" name="Range1_12_4_2_1_1"/>
    <protectedRange password="E1A2" sqref="N85:O85" name="Range1_1_3_48_2"/>
    <protectedRange password="E1A2" sqref="N83:O83" name="Range1_1_3_60_2"/>
    <protectedRange password="E1A2" sqref="O93" name="Range1_1_3_71_1_1"/>
    <protectedRange password="E1A2" sqref="N93" name="Range1_6_16_4_1_1"/>
    <protectedRange password="E1A2" sqref="O92" name="Range1_1_3_71_3_1"/>
    <protectedRange password="E1A2" sqref="N92" name="Range1_6_16_4_2_1"/>
    <protectedRange password="E1A2" sqref="U93" name="Range1_1_73_11"/>
    <protectedRange password="E1A2" sqref="O94" name="Range1_1_3_71_5"/>
    <protectedRange password="E1A2" sqref="N94" name="Range1_6_16_4_4"/>
    <protectedRange password="E1A2" sqref="O95:O97" name="Range1_1_3_71_3_2"/>
    <protectedRange password="E1A2" sqref="N95:N97" name="Range1_6_16_4_2_2"/>
    <protectedRange password="E1A2" sqref="U94:U95" name="Range1_1_73_12"/>
    <protectedRange password="E1A2" sqref="O98" name="Range1_1_3_71_3_3"/>
    <protectedRange password="E1A2" sqref="N98" name="Range1_6_16_4_2_3"/>
    <protectedRange password="E1A2" sqref="O99" name="Range1_1_3_71_2_1"/>
    <protectedRange password="E1A2" sqref="O101" name="Range1_1_3_72_2_1"/>
    <protectedRange password="E1A2" sqref="U101" name="Range1_1_48_1_1"/>
    <protectedRange password="E1A2" sqref="O21" name="Range1_1_3_17"/>
    <protectedRange password="E1A2" sqref="N21" name="Range1_1_8_4_1_1"/>
    <protectedRange password="E1A2" sqref="O35" name="Range1_1_3_34"/>
    <protectedRange password="E1A2" sqref="N35" name="Range1_14_1"/>
    <protectedRange password="E1A2" sqref="O22" name="Range1_1_3_18_1_1"/>
    <protectedRange password="E1A2" sqref="N22" name="Range1_1_8_5_1"/>
    <protectedRange password="E1A2" sqref="O23" name="Range1_1_3_19_1"/>
    <protectedRange password="E1A2" sqref="N23" name="Range1_1_8_6"/>
    <protectedRange password="E1A2" sqref="O50" name="Range1_1_3_51"/>
    <protectedRange password="E1A2" sqref="O54" name="Range1_1_3_55_3"/>
    <protectedRange password="E1A2" sqref="U54" name="Range1_1_21_1"/>
    <protectedRange password="E1A2" sqref="O62" name="Range1_1_3_59"/>
    <protectedRange password="E1A2" sqref="O72" name="Range1_1_3_62"/>
    <protectedRange password="E1A2" sqref="N72" name="Range1_6_6_2"/>
    <protectedRange password="E1A2" sqref="O81" name="Range1_1_3_66"/>
    <protectedRange password="E1A2" sqref="N81" name="Range1_6_13_1"/>
    <protectedRange password="E1A2" sqref="O84" name="Range1_1_3_66_1_1"/>
    <protectedRange password="E1A2" sqref="N84" name="Range1_6_13_1_1_1"/>
    <protectedRange password="E1A2" sqref="O86" name="Range1_1_3_68"/>
    <protectedRange password="E1A2" sqref="N86" name="Range1_6_14_2"/>
    <protectedRange password="E1A2" sqref="O87:O88" name="Range1_1_3_69"/>
    <protectedRange password="E1A2" sqref="N87:N88" name="Range1_6_14_3"/>
    <protectedRange password="E1A2" sqref="O89" name="Range1_1_3_69_1"/>
    <protectedRange password="E1A2" sqref="N89" name="Range1_6_14_3_1"/>
    <protectedRange password="E1A2" sqref="O90:O91" name="Range1_1_3_70"/>
    <protectedRange password="E1A2" sqref="N90" name="Range1_6_15_1"/>
    <protectedRange password="E1A2" sqref="N91" name="Range1_6_16_3"/>
    <protectedRange password="E1A2" sqref="O100" name="Range1_1_3_72"/>
    <protectedRange password="E1A2" sqref="N100" name="Range1_6_3_1"/>
    <protectedRange password="E1A2" sqref="O107" name="Range1_1_3_74_1_1"/>
    <protectedRange password="E1A2" sqref="N107" name="Range1_6_3_2"/>
    <protectedRange password="E1A2" sqref="O33" name="Range1_1_3_32"/>
    <protectedRange password="E1A2" sqref="N33" name="Range1_15_1"/>
    <protectedRange password="E1A2" sqref="O61" name="Range1_1_3_58_2_2"/>
    <protectedRange password="E1A2" sqref="O102 O63" name="Range1_1_3_72_1_1"/>
    <protectedRange password="E1A2" sqref="N102 N63" name="Range1_6_3_1_1_1"/>
    <protectedRange password="E1A2" sqref="O105" name="Range1_1_3_73_1_1"/>
    <protectedRange password="E1A2" sqref="O104" name="Range1_1_3_73_2"/>
    <protectedRange password="E1A2" sqref="O108" name="Range1_1_3_73_3"/>
    <protectedRange password="E1A2" sqref="O109" name="Range1_1_3_75"/>
    <protectedRange password="E1A2" sqref="O110:O111" name="Range1_1_3_75_1"/>
    <protectedRange password="E1A2" sqref="O113" name="Range1_1_3_76_5"/>
    <protectedRange password="E1A2" sqref="O140" name="Range1_1_3_88_3"/>
    <protectedRange password="E1A2" sqref="O141" name="Range1_1_3_88_4"/>
    <protectedRange password="E1A2" sqref="O142" name="Range1_1_3_89_2_1"/>
    <protectedRange password="E1A2" sqref="O153" name="Range1_1_3_95_3"/>
    <protectedRange password="E1A2" sqref="O155" name="Range1_1_3_95_1"/>
    <protectedRange password="E1A2" sqref="O168" name="Range1_1_3_99_8"/>
    <protectedRange password="E1A2" sqref="N168" name="Range1_11_1_1_6"/>
    <protectedRange password="E1A2" sqref="O167" name="Range1_1_3_99_1"/>
    <protectedRange password="E1A2" sqref="N167" name="Range1_11_1_1_1_1"/>
    <protectedRange password="E1A2" sqref="O169" name="Range1_1_3_34_1"/>
    <protectedRange password="E1A2" sqref="N169" name="Range1_11_1_2_2_1"/>
    <protectedRange password="E1A2" sqref="O170" name="Range1_1_3_82"/>
    <protectedRange password="E1A2" sqref="N170" name="Range1_11_1_2_1"/>
    <protectedRange password="E1A2" sqref="O171" name="Range1_1_3_83"/>
    <protectedRange password="E1A2" sqref="N171" name="Range1_12_2_1_1_1"/>
    <protectedRange password="E1A2" sqref="O184" name="Range1_1_3_99_1_1_1"/>
    <protectedRange password="E1A2" sqref="N184" name="Range1_11_1_1_1_1_1"/>
    <protectedRange password="E1A2" sqref="O82" name="Range1_1_3_68_1"/>
    <protectedRange password="E1A2" sqref="U6:U19" name="Range1_1_1_1_1"/>
    <protectedRange password="E1A2" sqref="U26" name="Range1_1_4_7_1"/>
    <protectedRange password="E1A2" sqref="U29" name="Range1_1_8_4_2"/>
    <protectedRange password="E1A2" sqref="U30" name="Range1_1_9_1_1"/>
    <protectedRange password="E1A2" sqref="U32" name="Range1_1_10_1_1"/>
    <protectedRange password="E1A2" sqref="U34 U44" name="Range1_1_11_1_1"/>
    <protectedRange password="E1A2" sqref="U31" name="Range1_1_12_1_1"/>
    <protectedRange password="E1A2" sqref="U45" name="Range1_1_14_1_1"/>
    <protectedRange password="E1A2" sqref="U46" name="Range1_1_17_1_1"/>
    <protectedRange password="E1A2" sqref="U57" name="Range1_1_18_1_1"/>
    <protectedRange password="E1A2" sqref="U53" name="Range1_1_19_1_2"/>
    <protectedRange password="E1A2" sqref="U47" name="Range1_1_29_1_1_1"/>
    <protectedRange password="E1A2" sqref="U48" name="Range1_1_28_1_1_1"/>
    <protectedRange password="E1A2" sqref="U49" name="Range1_1_27_1_1_1"/>
    <protectedRange password="E1A2" sqref="U20" name="Range1_1_73_2_1"/>
    <protectedRange password="E1A2" sqref="U24" name="Range1_1_73_3_1"/>
    <protectedRange password="E1A2" sqref="U25" name="Range1_1_6_2_1_1"/>
    <protectedRange password="E1A2" sqref="U36" name="Range1_1_13_1_1_1"/>
    <protectedRange password="E1A2" sqref="U37" name="Range1_1_73_4_1"/>
    <protectedRange password="E1A2" sqref="U38" name="Range1_1_73_5_1"/>
    <protectedRange password="E1A2" sqref="U39" name="Range1_1_73_6_1"/>
    <protectedRange password="E1A2" sqref="U40:U41" name="Range1_1_73_7_1"/>
    <protectedRange password="E1A2" sqref="U42" name="Range1_1_73_8_1"/>
    <protectedRange password="E1A2" sqref="U43" name="Range1_1_15_1_1_1"/>
    <protectedRange password="E1A2" sqref="U51" name="Range1_1_24_1_1_1"/>
    <protectedRange password="E1A2" sqref="U52" name="Range1_1_23_1_1_1"/>
    <protectedRange password="E1A2" sqref="U55" name="Range1_1_20_1_1_1"/>
    <protectedRange password="E1A2" sqref="U56" name="Range1_1_19_1_1_1"/>
    <protectedRange password="E1A2" sqref="U58" name="Range1_1_31_1_1_1"/>
    <protectedRange password="E1A2" sqref="U59" name="Range1_1_16_1_1_1"/>
    <protectedRange password="E1A2" sqref="U60" name="Range1_1_30_1_1_1"/>
    <protectedRange password="E1A2" sqref="U112" name="Range1_1_49_1_1_1"/>
    <protectedRange password="E1A2" sqref="U167:U168" name="Range1_1_95_1_1_1"/>
    <protectedRange password="E1A2" sqref="U169" name="Range1_1_96_1_1_1"/>
    <protectedRange password="E1A2" sqref="U170" name="Range1_1_94_1_1_1"/>
    <protectedRange password="E1A2" sqref="U28" name="Range1_1_8_4_1_1_1"/>
    <protectedRange password="E1A2" sqref="U27" name="Range1_1_7_2_1_1"/>
    <protectedRange password="E1A2" sqref="U63" name="Range1_1_73_9_2"/>
    <protectedRange password="E1A2" sqref="U140" name="Range1_1_67_1_1_3"/>
    <protectedRange password="E1A2" sqref="U99" name="Range1_1_47_1_1_2"/>
    <protectedRange password="E1A2" sqref="U100" name="Range1_1_48_1_1_2"/>
    <protectedRange password="E1A2" sqref="U102" name="Range1_1_73_13_1_2"/>
    <protectedRange password="E1A2" sqref="U105" name="Range1_1_73"/>
    <protectedRange password="E1A2" sqref="U106" name="Range1_1_73_1"/>
    <protectedRange password="E1A2" sqref="O144" name="Range1_1_3_88"/>
    <protectedRange password="E1A2" sqref="O136" name="Range1_1_3_87_2"/>
  </protectedRanges>
  <autoFilter ref="A2:AA185" xr:uid="{00000000-0001-0000-0400-000000000000}"/>
  <conditionalFormatting sqref="J3:J184">
    <cfRule type="cellIs" dxfId="241" priority="314" stopIfTrue="1" operator="equal">
      <formula>"Fail"</formula>
    </cfRule>
    <cfRule type="cellIs" dxfId="240" priority="315" stopIfTrue="1" operator="equal">
      <formula>"Pass"</formula>
    </cfRule>
    <cfRule type="cellIs" dxfId="239" priority="316" stopIfTrue="1" operator="equal">
      <formula>"Info"</formula>
    </cfRule>
  </conditionalFormatting>
  <conditionalFormatting sqref="L3:L4">
    <cfRule type="expression" dxfId="238" priority="313" stopIfTrue="1">
      <formula>ISERROR(X3)</formula>
    </cfRule>
  </conditionalFormatting>
  <conditionalFormatting sqref="N3:N184">
    <cfRule type="expression" dxfId="237" priority="492" stopIfTrue="1">
      <formula>ISERROR(AA3)</formula>
    </cfRule>
  </conditionalFormatting>
  <conditionalFormatting sqref="O144">
    <cfRule type="expression" dxfId="236" priority="3" stopIfTrue="1">
      <formula>ISERROR(AC144)</formula>
    </cfRule>
  </conditionalFormatting>
  <dataValidations count="2">
    <dataValidation type="list" allowBlank="1" showInputMessage="1" showErrorMessage="1" sqref="J3:J184" xr:uid="{77FA1D7B-B115-4E96-AA7C-73341B8D8A36}">
      <formula1>$I$188:$I$191</formula1>
    </dataValidation>
    <dataValidation type="list" allowBlank="1" showInputMessage="1" showErrorMessage="1" sqref="M3:M184" xr:uid="{BF180E9A-B525-467E-BDAD-1B24BD897B53}">
      <formula1>$I$194:$I$197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2154-CDBC-4B9F-A931-45774519658C}">
  <dimension ref="A1:AB216"/>
  <sheetViews>
    <sheetView zoomScale="80" zoomScaleNormal="80" workbookViewId="0">
      <pane ySplit="2" topLeftCell="A196" activePane="bottomLeft" state="frozen"/>
      <selection activeCell="E1" sqref="E1"/>
      <selection pane="bottomLeft" activeCell="J3" sqref="J3:J200"/>
    </sheetView>
  </sheetViews>
  <sheetFormatPr defaultColWidth="9.26953125" defaultRowHeight="57" customHeight="1" x14ac:dyDescent="0.35"/>
  <cols>
    <col min="1" max="1" width="11.453125" style="58" customWidth="1"/>
    <col min="2" max="2" width="10" style="58" customWidth="1"/>
    <col min="3" max="3" width="14" style="66" customWidth="1"/>
    <col min="4" max="4" width="12.26953125" style="58" customWidth="1"/>
    <col min="5" max="5" width="20.7265625" style="58" customWidth="1"/>
    <col min="6" max="6" width="36.26953125" style="58" customWidth="1"/>
    <col min="7" max="7" width="47.453125" style="58" customWidth="1"/>
    <col min="8" max="8" width="38.26953125" style="58" customWidth="1"/>
    <col min="9" max="10" width="23" style="58" customWidth="1"/>
    <col min="11" max="11" width="29.26953125" style="58" hidden="1" customWidth="1"/>
    <col min="12" max="12" width="23" style="58" customWidth="1"/>
    <col min="13" max="14" width="12.7265625" style="113" customWidth="1"/>
    <col min="15" max="15" width="40" style="189" customWidth="1"/>
    <col min="16" max="16" width="4.26953125" style="58" customWidth="1"/>
    <col min="17" max="17" width="14.7265625" style="58" customWidth="1"/>
    <col min="18" max="18" width="11.26953125" style="58" customWidth="1"/>
    <col min="19" max="19" width="28.1796875" style="58" customWidth="1"/>
    <col min="20" max="20" width="53.453125" style="58" customWidth="1"/>
    <col min="21" max="21" width="56.7265625" style="58" hidden="1" customWidth="1"/>
    <col min="22" max="22" width="43" style="58" hidden="1" customWidth="1"/>
    <col min="23" max="23" width="8.7265625" customWidth="1"/>
    <col min="26" max="26" width="8.7265625" customWidth="1"/>
    <col min="27" max="27" width="11" style="1" hidden="1" customWidth="1"/>
    <col min="28" max="28" width="8.7265625" customWidth="1"/>
    <col min="29" max="16384" width="9.26953125" style="58"/>
  </cols>
  <sheetData>
    <row r="1" spans="1:27" s="1" customFormat="1" ht="14.5" x14ac:dyDescent="0.35">
      <c r="A1" s="35" t="s">
        <v>58</v>
      </c>
      <c r="B1" s="36"/>
      <c r="C1" s="36"/>
      <c r="D1" s="36"/>
      <c r="E1" s="36"/>
      <c r="F1" s="36"/>
      <c r="G1" s="36"/>
      <c r="H1" s="36"/>
      <c r="I1" s="36"/>
      <c r="J1" s="36"/>
      <c r="K1" s="380"/>
      <c r="L1" s="153"/>
      <c r="M1" s="153"/>
      <c r="N1" s="153"/>
      <c r="O1" s="187"/>
      <c r="P1" s="153"/>
      <c r="Q1" s="153"/>
      <c r="R1" s="153"/>
      <c r="S1" s="153"/>
      <c r="T1" s="153"/>
      <c r="U1" s="153"/>
      <c r="V1" s="153"/>
      <c r="W1" s="143"/>
      <c r="Z1" s="32"/>
      <c r="AA1" s="36"/>
    </row>
    <row r="2" spans="1:27" ht="42.75" customHeight="1" x14ac:dyDescent="0.35">
      <c r="A2" s="57" t="s">
        <v>117</v>
      </c>
      <c r="B2" s="57" t="s">
        <v>118</v>
      </c>
      <c r="C2" s="65" t="s">
        <v>119</v>
      </c>
      <c r="D2" s="57" t="s">
        <v>120</v>
      </c>
      <c r="E2" s="57" t="s">
        <v>225</v>
      </c>
      <c r="F2" s="57" t="s">
        <v>121</v>
      </c>
      <c r="G2" s="57" t="s">
        <v>122</v>
      </c>
      <c r="H2" s="381" t="s">
        <v>123</v>
      </c>
      <c r="I2" s="381" t="s">
        <v>124</v>
      </c>
      <c r="J2" s="381" t="s">
        <v>125</v>
      </c>
      <c r="K2" s="64" t="s">
        <v>226</v>
      </c>
      <c r="L2" s="381" t="s">
        <v>126</v>
      </c>
      <c r="M2" s="112" t="s">
        <v>127</v>
      </c>
      <c r="N2" s="112" t="s">
        <v>128</v>
      </c>
      <c r="O2" s="112" t="s">
        <v>129</v>
      </c>
      <c r="P2" s="270"/>
      <c r="Q2" s="226" t="s">
        <v>227</v>
      </c>
      <c r="R2" s="226" t="s">
        <v>228</v>
      </c>
      <c r="S2" s="226" t="s">
        <v>229</v>
      </c>
      <c r="T2" s="226" t="s">
        <v>230</v>
      </c>
      <c r="U2" s="215" t="s">
        <v>231</v>
      </c>
      <c r="V2" s="216" t="s">
        <v>232</v>
      </c>
      <c r="W2" s="143"/>
      <c r="AA2" s="112" t="s">
        <v>130</v>
      </c>
    </row>
    <row r="3" spans="1:27" ht="200" x14ac:dyDescent="0.35">
      <c r="A3" s="73" t="s">
        <v>2248</v>
      </c>
      <c r="B3" s="234" t="s">
        <v>143</v>
      </c>
      <c r="C3" s="235" t="s">
        <v>144</v>
      </c>
      <c r="D3" s="234" t="s">
        <v>234</v>
      </c>
      <c r="E3" s="73" t="s">
        <v>235</v>
      </c>
      <c r="F3" s="73" t="s">
        <v>236</v>
      </c>
      <c r="G3" s="193" t="s">
        <v>2249</v>
      </c>
      <c r="H3" s="73" t="s">
        <v>238</v>
      </c>
      <c r="I3" s="236"/>
      <c r="J3" s="394"/>
      <c r="K3" s="237" t="s">
        <v>239</v>
      </c>
      <c r="L3" s="260"/>
      <c r="M3" s="239" t="s">
        <v>149</v>
      </c>
      <c r="N3" s="260" t="s">
        <v>150</v>
      </c>
      <c r="O3" s="260" t="s">
        <v>240</v>
      </c>
      <c r="P3" s="261"/>
      <c r="Q3" s="236" t="s">
        <v>241</v>
      </c>
      <c r="R3" s="236" t="s">
        <v>2250</v>
      </c>
      <c r="S3" s="73" t="s">
        <v>243</v>
      </c>
      <c r="T3" s="193" t="s">
        <v>2251</v>
      </c>
      <c r="U3" s="259" t="s">
        <v>2252</v>
      </c>
      <c r="V3" s="259" t="s">
        <v>2253</v>
      </c>
      <c r="W3" s="143"/>
      <c r="AA3" s="142" t="e">
        <f>IF(OR(J3="Fail",ISBLANK(J3)),INDEX('Issue Code Table'!C:C,MATCH(N:N,'Issue Code Table'!A:A,0)),IF(M3="Critical",6,IF(M3="Significant",5,IF(M3="Moderate",3,2))))</f>
        <v>#N/A</v>
      </c>
    </row>
    <row r="4" spans="1:27" ht="287.5" x14ac:dyDescent="0.35">
      <c r="A4" s="73" t="s">
        <v>2254</v>
      </c>
      <c r="B4" s="234" t="s">
        <v>248</v>
      </c>
      <c r="C4" s="235" t="s">
        <v>249</v>
      </c>
      <c r="D4" s="234" t="s">
        <v>234</v>
      </c>
      <c r="E4" s="73" t="s">
        <v>250</v>
      </c>
      <c r="F4" s="73" t="s">
        <v>251</v>
      </c>
      <c r="G4" s="193" t="s">
        <v>2255</v>
      </c>
      <c r="H4" s="73" t="s">
        <v>253</v>
      </c>
      <c r="I4" s="236"/>
      <c r="J4" s="394"/>
      <c r="K4" s="237" t="s">
        <v>254</v>
      </c>
      <c r="L4" s="260"/>
      <c r="M4" s="239" t="s">
        <v>149</v>
      </c>
      <c r="N4" s="260" t="s">
        <v>211</v>
      </c>
      <c r="O4" s="260" t="s">
        <v>212</v>
      </c>
      <c r="P4" s="261"/>
      <c r="Q4" s="236" t="s">
        <v>255</v>
      </c>
      <c r="R4" s="236" t="s">
        <v>256</v>
      </c>
      <c r="S4" s="73" t="s">
        <v>257</v>
      </c>
      <c r="T4" s="193" t="s">
        <v>2256</v>
      </c>
      <c r="U4" s="259" t="s">
        <v>2257</v>
      </c>
      <c r="V4" s="259" t="s">
        <v>260</v>
      </c>
      <c r="W4" s="143"/>
      <c r="AA4" s="142">
        <f>IF(OR(J4="Fail",ISBLANK(J4)),INDEX('Issue Code Table'!C:C,MATCH(N:N,'Issue Code Table'!A:A,0)),IF(M4="Critical",6,IF(M4="Significant",5,IF(M4="Moderate",3,2))))</f>
        <v>5</v>
      </c>
    </row>
    <row r="5" spans="1:27" ht="200" x14ac:dyDescent="0.35">
      <c r="A5" s="73" t="s">
        <v>2258</v>
      </c>
      <c r="B5" s="73" t="s">
        <v>262</v>
      </c>
      <c r="C5" s="221" t="s">
        <v>263</v>
      </c>
      <c r="D5" s="234" t="s">
        <v>234</v>
      </c>
      <c r="E5" s="73" t="s">
        <v>264</v>
      </c>
      <c r="F5" s="73" t="s">
        <v>265</v>
      </c>
      <c r="G5" s="193" t="s">
        <v>2259</v>
      </c>
      <c r="H5" s="73" t="s">
        <v>267</v>
      </c>
      <c r="I5" s="236"/>
      <c r="J5" s="394"/>
      <c r="K5" s="237" t="s">
        <v>268</v>
      </c>
      <c r="L5" s="236"/>
      <c r="M5" s="239" t="s">
        <v>149</v>
      </c>
      <c r="N5" s="260" t="s">
        <v>211</v>
      </c>
      <c r="O5" s="260" t="s">
        <v>212</v>
      </c>
      <c r="P5" s="261"/>
      <c r="Q5" s="236" t="s">
        <v>255</v>
      </c>
      <c r="R5" s="236" t="s">
        <v>269</v>
      </c>
      <c r="S5" s="73" t="s">
        <v>2260</v>
      </c>
      <c r="T5" s="193" t="s">
        <v>2261</v>
      </c>
      <c r="U5" s="259" t="s">
        <v>272</v>
      </c>
      <c r="V5" s="259" t="s">
        <v>273</v>
      </c>
      <c r="W5" s="143"/>
      <c r="AA5" s="142">
        <f>IF(OR(J5="Fail",ISBLANK(J5)),INDEX('Issue Code Table'!C:C,MATCH(N:N,'Issue Code Table'!A:A,0)),IF(M5="Critical",6,IF(M5="Significant",5,IF(M5="Moderate",3,2))))</f>
        <v>5</v>
      </c>
    </row>
    <row r="6" spans="1:27" ht="187.5" x14ac:dyDescent="0.35">
      <c r="A6" s="73" t="s">
        <v>2262</v>
      </c>
      <c r="B6" s="73" t="s">
        <v>262</v>
      </c>
      <c r="C6" s="221" t="s">
        <v>263</v>
      </c>
      <c r="D6" s="234" t="s">
        <v>234</v>
      </c>
      <c r="E6" s="73" t="s">
        <v>275</v>
      </c>
      <c r="F6" s="73" t="s">
        <v>276</v>
      </c>
      <c r="G6" s="193" t="s">
        <v>2263</v>
      </c>
      <c r="H6" s="73" t="s">
        <v>278</v>
      </c>
      <c r="I6" s="236"/>
      <c r="J6" s="394"/>
      <c r="K6" s="237" t="s">
        <v>279</v>
      </c>
      <c r="L6" s="236"/>
      <c r="M6" s="239" t="s">
        <v>149</v>
      </c>
      <c r="N6" s="260" t="s">
        <v>211</v>
      </c>
      <c r="O6" s="260" t="s">
        <v>212</v>
      </c>
      <c r="P6" s="261"/>
      <c r="Q6" s="236" t="s">
        <v>255</v>
      </c>
      <c r="R6" s="236" t="s">
        <v>280</v>
      </c>
      <c r="S6" s="73" t="s">
        <v>2264</v>
      </c>
      <c r="T6" s="193" t="s">
        <v>2265</v>
      </c>
      <c r="U6" s="259" t="s">
        <v>283</v>
      </c>
      <c r="V6" s="259" t="s">
        <v>284</v>
      </c>
      <c r="W6" s="143"/>
      <c r="AA6" s="142">
        <f>IF(OR(J6="Fail",ISBLANK(J6)),INDEX('Issue Code Table'!C:C,MATCH(N:N,'Issue Code Table'!A:A,0)),IF(M6="Critical",6,IF(M6="Significant",5,IF(M6="Moderate",3,2))))</f>
        <v>5</v>
      </c>
    </row>
    <row r="7" spans="1:27" ht="187.5" x14ac:dyDescent="0.35">
      <c r="A7" s="73" t="s">
        <v>2266</v>
      </c>
      <c r="B7" s="73" t="s">
        <v>262</v>
      </c>
      <c r="C7" s="221" t="s">
        <v>263</v>
      </c>
      <c r="D7" s="234" t="s">
        <v>234</v>
      </c>
      <c r="E7" s="73" t="s">
        <v>286</v>
      </c>
      <c r="F7" s="73" t="s">
        <v>287</v>
      </c>
      <c r="G7" s="193" t="s">
        <v>2267</v>
      </c>
      <c r="H7" s="73" t="s">
        <v>289</v>
      </c>
      <c r="I7" s="236"/>
      <c r="J7" s="394"/>
      <c r="K7" s="237" t="s">
        <v>290</v>
      </c>
      <c r="L7" s="236"/>
      <c r="M7" s="239" t="s">
        <v>149</v>
      </c>
      <c r="N7" s="260" t="s">
        <v>211</v>
      </c>
      <c r="O7" s="260" t="s">
        <v>212</v>
      </c>
      <c r="P7" s="261"/>
      <c r="Q7" s="236" t="s">
        <v>255</v>
      </c>
      <c r="R7" s="236" t="s">
        <v>291</v>
      </c>
      <c r="S7" s="73" t="s">
        <v>292</v>
      </c>
      <c r="T7" s="193" t="s">
        <v>2268</v>
      </c>
      <c r="U7" s="259" t="s">
        <v>294</v>
      </c>
      <c r="V7" s="259" t="s">
        <v>295</v>
      </c>
      <c r="W7" s="143"/>
      <c r="AA7" s="142">
        <f>IF(OR(J7="Fail",ISBLANK(J7)),INDEX('Issue Code Table'!C:C,MATCH(N:N,'Issue Code Table'!A:A,0)),IF(M7="Critical",6,IF(M7="Significant",5,IF(M7="Moderate",3,2))))</f>
        <v>5</v>
      </c>
    </row>
    <row r="8" spans="1:27" ht="100" x14ac:dyDescent="0.35">
      <c r="A8" s="73" t="s">
        <v>2269</v>
      </c>
      <c r="B8" s="73" t="s">
        <v>262</v>
      </c>
      <c r="C8" s="221" t="s">
        <v>263</v>
      </c>
      <c r="D8" s="234" t="s">
        <v>234</v>
      </c>
      <c r="E8" s="73" t="s">
        <v>297</v>
      </c>
      <c r="F8" s="73" t="s">
        <v>265</v>
      </c>
      <c r="G8" s="193" t="s">
        <v>2270</v>
      </c>
      <c r="H8" s="73" t="s">
        <v>267</v>
      </c>
      <c r="I8" s="236"/>
      <c r="J8" s="394"/>
      <c r="K8" s="237" t="s">
        <v>299</v>
      </c>
      <c r="L8" s="236"/>
      <c r="M8" s="239" t="s">
        <v>149</v>
      </c>
      <c r="N8" s="260" t="s">
        <v>211</v>
      </c>
      <c r="O8" s="260" t="s">
        <v>212</v>
      </c>
      <c r="P8" s="261"/>
      <c r="Q8" s="236" t="s">
        <v>255</v>
      </c>
      <c r="R8" s="236" t="s">
        <v>300</v>
      </c>
      <c r="S8" s="73" t="s">
        <v>2271</v>
      </c>
      <c r="T8" s="193" t="s">
        <v>2272</v>
      </c>
      <c r="U8" s="259" t="s">
        <v>303</v>
      </c>
      <c r="V8" s="259" t="s">
        <v>273</v>
      </c>
      <c r="W8" s="143"/>
      <c r="AA8" s="142">
        <f>IF(OR(J8="Fail",ISBLANK(J8)),INDEX('Issue Code Table'!C:C,MATCH(N:N,'Issue Code Table'!A:A,0)),IF(M8="Critical",6,IF(M8="Significant",5,IF(M8="Moderate",3,2))))</f>
        <v>5</v>
      </c>
    </row>
    <row r="9" spans="1:27" ht="87.5" x14ac:dyDescent="0.35">
      <c r="A9" s="73" t="s">
        <v>2273</v>
      </c>
      <c r="B9" s="73" t="s">
        <v>262</v>
      </c>
      <c r="C9" s="221" t="s">
        <v>263</v>
      </c>
      <c r="D9" s="234" t="s">
        <v>234</v>
      </c>
      <c r="E9" s="73" t="s">
        <v>305</v>
      </c>
      <c r="F9" s="73" t="s">
        <v>276</v>
      </c>
      <c r="G9" s="193" t="s">
        <v>2274</v>
      </c>
      <c r="H9" s="73" t="s">
        <v>278</v>
      </c>
      <c r="I9" s="236"/>
      <c r="J9" s="394"/>
      <c r="K9" s="237" t="s">
        <v>307</v>
      </c>
      <c r="L9" s="236"/>
      <c r="M9" s="239" t="s">
        <v>149</v>
      </c>
      <c r="N9" s="260" t="s">
        <v>211</v>
      </c>
      <c r="O9" s="260" t="s">
        <v>212</v>
      </c>
      <c r="P9" s="261"/>
      <c r="Q9" s="236" t="s">
        <v>255</v>
      </c>
      <c r="R9" s="236" t="s">
        <v>308</v>
      </c>
      <c r="S9" s="73" t="s">
        <v>2275</v>
      </c>
      <c r="T9" s="193" t="s">
        <v>2276</v>
      </c>
      <c r="U9" s="259" t="s">
        <v>311</v>
      </c>
      <c r="V9" s="259" t="s">
        <v>284</v>
      </c>
      <c r="W9" s="143"/>
      <c r="AA9" s="142">
        <f>IF(OR(J9="Fail",ISBLANK(J9)),INDEX('Issue Code Table'!C:C,MATCH(N:N,'Issue Code Table'!A:A,0)),IF(M9="Critical",6,IF(M9="Significant",5,IF(M9="Moderate",3,2))))</f>
        <v>5</v>
      </c>
    </row>
    <row r="10" spans="1:27" ht="100" x14ac:dyDescent="0.35">
      <c r="A10" s="73" t="s">
        <v>2277</v>
      </c>
      <c r="B10" s="73" t="s">
        <v>262</v>
      </c>
      <c r="C10" s="221" t="s">
        <v>263</v>
      </c>
      <c r="D10" s="234" t="s">
        <v>234</v>
      </c>
      <c r="E10" s="73" t="s">
        <v>313</v>
      </c>
      <c r="F10" s="73" t="s">
        <v>287</v>
      </c>
      <c r="G10" s="193" t="s">
        <v>2278</v>
      </c>
      <c r="H10" s="73" t="s">
        <v>289</v>
      </c>
      <c r="I10" s="236"/>
      <c r="J10" s="394"/>
      <c r="K10" s="237" t="s">
        <v>315</v>
      </c>
      <c r="L10" s="236"/>
      <c r="M10" s="239" t="s">
        <v>149</v>
      </c>
      <c r="N10" s="260" t="s">
        <v>211</v>
      </c>
      <c r="O10" s="260" t="s">
        <v>212</v>
      </c>
      <c r="P10" s="261"/>
      <c r="Q10" s="236" t="s">
        <v>255</v>
      </c>
      <c r="R10" s="236" t="s">
        <v>316</v>
      </c>
      <c r="S10" s="73" t="s">
        <v>2279</v>
      </c>
      <c r="T10" s="193" t="s">
        <v>2280</v>
      </c>
      <c r="U10" s="259" t="s">
        <v>2281</v>
      </c>
      <c r="V10" s="259" t="s">
        <v>320</v>
      </c>
      <c r="W10" s="143"/>
      <c r="AA10" s="142">
        <f>IF(OR(J10="Fail",ISBLANK(J10)),INDEX('Issue Code Table'!C:C,MATCH(N:N,'Issue Code Table'!A:A,0)),IF(M10="Critical",6,IF(M10="Significant",5,IF(M10="Moderate",3,2))))</f>
        <v>5</v>
      </c>
    </row>
    <row r="11" spans="1:27" ht="87.5" x14ac:dyDescent="0.35">
      <c r="A11" s="73" t="s">
        <v>2282</v>
      </c>
      <c r="B11" s="73" t="s">
        <v>262</v>
      </c>
      <c r="C11" s="221" t="s">
        <v>263</v>
      </c>
      <c r="D11" s="234" t="s">
        <v>234</v>
      </c>
      <c r="E11" s="73" t="s">
        <v>322</v>
      </c>
      <c r="F11" s="73" t="s">
        <v>265</v>
      </c>
      <c r="G11" s="193" t="s">
        <v>2283</v>
      </c>
      <c r="H11" s="73" t="s">
        <v>267</v>
      </c>
      <c r="I11" s="236"/>
      <c r="J11" s="394"/>
      <c r="K11" s="237" t="s">
        <v>324</v>
      </c>
      <c r="L11" s="236"/>
      <c r="M11" s="239" t="s">
        <v>149</v>
      </c>
      <c r="N11" s="260" t="s">
        <v>211</v>
      </c>
      <c r="O11" s="260" t="s">
        <v>212</v>
      </c>
      <c r="P11" s="261"/>
      <c r="Q11" s="236" t="s">
        <v>255</v>
      </c>
      <c r="R11" s="236" t="s">
        <v>325</v>
      </c>
      <c r="S11" s="73" t="s">
        <v>326</v>
      </c>
      <c r="T11" s="193" t="s">
        <v>2284</v>
      </c>
      <c r="U11" s="259" t="s">
        <v>328</v>
      </c>
      <c r="V11" s="259" t="s">
        <v>329</v>
      </c>
      <c r="W11" s="143"/>
      <c r="AA11" s="142">
        <f>IF(OR(J11="Fail",ISBLANK(J11)),INDEX('Issue Code Table'!C:C,MATCH(N:N,'Issue Code Table'!A:A,0)),IF(M11="Critical",6,IF(M11="Significant",5,IF(M11="Moderate",3,2))))</f>
        <v>5</v>
      </c>
    </row>
    <row r="12" spans="1:27" ht="100" x14ac:dyDescent="0.35">
      <c r="A12" s="73" t="s">
        <v>2285</v>
      </c>
      <c r="B12" s="73" t="s">
        <v>262</v>
      </c>
      <c r="C12" s="221" t="s">
        <v>263</v>
      </c>
      <c r="D12" s="234" t="s">
        <v>234</v>
      </c>
      <c r="E12" s="73" t="s">
        <v>331</v>
      </c>
      <c r="F12" s="73" t="s">
        <v>265</v>
      </c>
      <c r="G12" s="193" t="s">
        <v>2286</v>
      </c>
      <c r="H12" s="73" t="s">
        <v>267</v>
      </c>
      <c r="I12" s="236"/>
      <c r="J12" s="394"/>
      <c r="K12" s="237" t="s">
        <v>333</v>
      </c>
      <c r="L12" s="236"/>
      <c r="M12" s="239" t="s">
        <v>149</v>
      </c>
      <c r="N12" s="260" t="s">
        <v>211</v>
      </c>
      <c r="O12" s="260" t="s">
        <v>212</v>
      </c>
      <c r="P12" s="261"/>
      <c r="Q12" s="236" t="s">
        <v>255</v>
      </c>
      <c r="R12" s="236" t="s">
        <v>334</v>
      </c>
      <c r="S12" s="73" t="s">
        <v>2287</v>
      </c>
      <c r="T12" s="193" t="s">
        <v>2288</v>
      </c>
      <c r="U12" s="259" t="s">
        <v>337</v>
      </c>
      <c r="V12" s="259" t="s">
        <v>338</v>
      </c>
      <c r="W12" s="143"/>
      <c r="AA12" s="142">
        <f>IF(OR(J12="Fail",ISBLANK(J12)),INDEX('Issue Code Table'!C:C,MATCH(N:N,'Issue Code Table'!A:A,0)),IF(M12="Critical",6,IF(M12="Significant",5,IF(M12="Moderate",3,2))))</f>
        <v>5</v>
      </c>
    </row>
    <row r="13" spans="1:27" ht="100" x14ac:dyDescent="0.35">
      <c r="A13" s="73" t="s">
        <v>2289</v>
      </c>
      <c r="B13" s="73" t="s">
        <v>262</v>
      </c>
      <c r="C13" s="221" t="s">
        <v>263</v>
      </c>
      <c r="D13" s="234" t="s">
        <v>234</v>
      </c>
      <c r="E13" s="73" t="s">
        <v>340</v>
      </c>
      <c r="F13" s="73" t="s">
        <v>276</v>
      </c>
      <c r="G13" s="193" t="s">
        <v>2290</v>
      </c>
      <c r="H13" s="73" t="s">
        <v>278</v>
      </c>
      <c r="I13" s="236"/>
      <c r="J13" s="394"/>
      <c r="K13" s="237" t="s">
        <v>343</v>
      </c>
      <c r="L13" s="236"/>
      <c r="M13" s="239" t="s">
        <v>149</v>
      </c>
      <c r="N13" s="260" t="s">
        <v>211</v>
      </c>
      <c r="O13" s="260" t="s">
        <v>212</v>
      </c>
      <c r="P13" s="261"/>
      <c r="Q13" s="236" t="s">
        <v>255</v>
      </c>
      <c r="R13" s="236" t="s">
        <v>344</v>
      </c>
      <c r="S13" s="73" t="s">
        <v>345</v>
      </c>
      <c r="T13" s="193" t="s">
        <v>2291</v>
      </c>
      <c r="U13" s="259" t="s">
        <v>347</v>
      </c>
      <c r="V13" s="259" t="s">
        <v>348</v>
      </c>
      <c r="W13" s="143"/>
      <c r="AA13" s="142">
        <f>IF(OR(J13="Fail",ISBLANK(J13)),INDEX('Issue Code Table'!C:C,MATCH(N:N,'Issue Code Table'!A:A,0)),IF(M13="Critical",6,IF(M13="Significant",5,IF(M13="Moderate",3,2))))</f>
        <v>5</v>
      </c>
    </row>
    <row r="14" spans="1:27" ht="112.5" x14ac:dyDescent="0.35">
      <c r="A14" s="73" t="s">
        <v>2292</v>
      </c>
      <c r="B14" s="73" t="s">
        <v>262</v>
      </c>
      <c r="C14" s="221" t="s">
        <v>263</v>
      </c>
      <c r="D14" s="234" t="s">
        <v>234</v>
      </c>
      <c r="E14" s="73" t="s">
        <v>350</v>
      </c>
      <c r="F14" s="73" t="s">
        <v>287</v>
      </c>
      <c r="G14" s="193" t="s">
        <v>2293</v>
      </c>
      <c r="H14" s="73" t="s">
        <v>289</v>
      </c>
      <c r="I14" s="236"/>
      <c r="J14" s="394"/>
      <c r="K14" s="237" t="s">
        <v>352</v>
      </c>
      <c r="L14" s="236"/>
      <c r="M14" s="239" t="s">
        <v>149</v>
      </c>
      <c r="N14" s="260" t="s">
        <v>211</v>
      </c>
      <c r="O14" s="260" t="s">
        <v>212</v>
      </c>
      <c r="P14" s="261"/>
      <c r="Q14" s="236" t="s">
        <v>255</v>
      </c>
      <c r="R14" s="236" t="s">
        <v>353</v>
      </c>
      <c r="S14" s="73" t="s">
        <v>354</v>
      </c>
      <c r="T14" s="193" t="s">
        <v>2294</v>
      </c>
      <c r="U14" s="259" t="s">
        <v>356</v>
      </c>
      <c r="V14" s="259" t="s">
        <v>357</v>
      </c>
      <c r="W14" s="143"/>
      <c r="AA14" s="142">
        <f>IF(OR(J14="Fail",ISBLANK(J14)),INDEX('Issue Code Table'!C:C,MATCH(N:N,'Issue Code Table'!A:A,0)),IF(M14="Critical",6,IF(M14="Significant",5,IF(M14="Moderate",3,2))))</f>
        <v>5</v>
      </c>
    </row>
    <row r="15" spans="1:27" ht="100" x14ac:dyDescent="0.35">
      <c r="A15" s="73" t="s">
        <v>2295</v>
      </c>
      <c r="B15" s="73" t="s">
        <v>262</v>
      </c>
      <c r="C15" s="221" t="s">
        <v>263</v>
      </c>
      <c r="D15" s="234" t="s">
        <v>234</v>
      </c>
      <c r="E15" s="73" t="s">
        <v>359</v>
      </c>
      <c r="F15" s="73" t="s">
        <v>265</v>
      </c>
      <c r="G15" s="193" t="s">
        <v>2296</v>
      </c>
      <c r="H15" s="73" t="s">
        <v>267</v>
      </c>
      <c r="I15" s="236"/>
      <c r="J15" s="394"/>
      <c r="K15" s="237" t="s">
        <v>361</v>
      </c>
      <c r="L15" s="236"/>
      <c r="M15" s="239" t="s">
        <v>149</v>
      </c>
      <c r="N15" s="260" t="s">
        <v>211</v>
      </c>
      <c r="O15" s="260" t="s">
        <v>212</v>
      </c>
      <c r="P15" s="261"/>
      <c r="Q15" s="236" t="s">
        <v>255</v>
      </c>
      <c r="R15" s="236" t="s">
        <v>362</v>
      </c>
      <c r="S15" s="73" t="s">
        <v>2297</v>
      </c>
      <c r="T15" s="193" t="s">
        <v>2298</v>
      </c>
      <c r="U15" s="259" t="s">
        <v>365</v>
      </c>
      <c r="V15" s="259" t="s">
        <v>366</v>
      </c>
      <c r="W15" s="143"/>
      <c r="AA15" s="142">
        <f>IF(OR(J15="Fail",ISBLANK(J15)),INDEX('Issue Code Table'!C:C,MATCH(N:N,'Issue Code Table'!A:A,0)),IF(M15="Critical",6,IF(M15="Significant",5,IF(M15="Moderate",3,2))))</f>
        <v>5</v>
      </c>
    </row>
    <row r="16" spans="1:27" ht="87.5" x14ac:dyDescent="0.35">
      <c r="A16" s="73" t="s">
        <v>2299</v>
      </c>
      <c r="B16" s="73" t="s">
        <v>262</v>
      </c>
      <c r="C16" s="221" t="s">
        <v>263</v>
      </c>
      <c r="D16" s="234" t="s">
        <v>234</v>
      </c>
      <c r="E16" s="73" t="s">
        <v>368</v>
      </c>
      <c r="F16" s="73" t="s">
        <v>276</v>
      </c>
      <c r="G16" s="193" t="s">
        <v>2300</v>
      </c>
      <c r="H16" s="73" t="s">
        <v>278</v>
      </c>
      <c r="I16" s="236"/>
      <c r="J16" s="394"/>
      <c r="K16" s="237" t="s">
        <v>370</v>
      </c>
      <c r="L16" s="236"/>
      <c r="M16" s="239" t="s">
        <v>149</v>
      </c>
      <c r="N16" s="260" t="s">
        <v>211</v>
      </c>
      <c r="O16" s="260" t="s">
        <v>212</v>
      </c>
      <c r="P16" s="261"/>
      <c r="Q16" s="236" t="s">
        <v>255</v>
      </c>
      <c r="R16" s="236" t="s">
        <v>371</v>
      </c>
      <c r="S16" s="73" t="s">
        <v>345</v>
      </c>
      <c r="T16" s="193" t="s">
        <v>2301</v>
      </c>
      <c r="U16" s="259" t="s">
        <v>373</v>
      </c>
      <c r="V16" s="259" t="s">
        <v>374</v>
      </c>
      <c r="W16" s="143"/>
      <c r="AA16" s="142">
        <f>IF(OR(J16="Fail",ISBLANK(J16)),INDEX('Issue Code Table'!C:C,MATCH(N:N,'Issue Code Table'!A:A,0)),IF(M16="Critical",6,IF(M16="Significant",5,IF(M16="Moderate",3,2))))</f>
        <v>5</v>
      </c>
    </row>
    <row r="17" spans="1:27" ht="87.5" x14ac:dyDescent="0.35">
      <c r="A17" s="73" t="s">
        <v>2302</v>
      </c>
      <c r="B17" s="73" t="s">
        <v>262</v>
      </c>
      <c r="C17" s="221" t="s">
        <v>263</v>
      </c>
      <c r="D17" s="234" t="s">
        <v>234</v>
      </c>
      <c r="E17" s="73" t="s">
        <v>376</v>
      </c>
      <c r="F17" s="73" t="s">
        <v>287</v>
      </c>
      <c r="G17" s="193" t="s">
        <v>2303</v>
      </c>
      <c r="H17" s="73" t="s">
        <v>289</v>
      </c>
      <c r="I17" s="236"/>
      <c r="J17" s="394"/>
      <c r="K17" s="237" t="s">
        <v>378</v>
      </c>
      <c r="L17" s="236"/>
      <c r="M17" s="239" t="s">
        <v>149</v>
      </c>
      <c r="N17" s="260" t="s">
        <v>211</v>
      </c>
      <c r="O17" s="260" t="s">
        <v>212</v>
      </c>
      <c r="P17" s="261"/>
      <c r="Q17" s="236" t="s">
        <v>255</v>
      </c>
      <c r="R17" s="236" t="s">
        <v>379</v>
      </c>
      <c r="S17" s="73" t="s">
        <v>380</v>
      </c>
      <c r="T17" s="193" t="s">
        <v>2304</v>
      </c>
      <c r="U17" s="259" t="s">
        <v>382</v>
      </c>
      <c r="V17" s="259" t="s">
        <v>383</v>
      </c>
      <c r="W17" s="143"/>
      <c r="AA17" s="142">
        <f>IF(OR(J17="Fail",ISBLANK(J17)),INDEX('Issue Code Table'!C:C,MATCH(N:N,'Issue Code Table'!A:A,0)),IF(M17="Critical",6,IF(M17="Significant",5,IF(M17="Moderate",3,2))))</f>
        <v>5</v>
      </c>
    </row>
    <row r="18" spans="1:27" ht="100" x14ac:dyDescent="0.35">
      <c r="A18" s="73" t="s">
        <v>2305</v>
      </c>
      <c r="B18" s="73" t="s">
        <v>385</v>
      </c>
      <c r="C18" s="221" t="s">
        <v>386</v>
      </c>
      <c r="D18" s="234" t="s">
        <v>234</v>
      </c>
      <c r="E18" s="73" t="s">
        <v>387</v>
      </c>
      <c r="F18" s="73" t="s">
        <v>388</v>
      </c>
      <c r="G18" s="193" t="s">
        <v>2306</v>
      </c>
      <c r="H18" s="73" t="s">
        <v>390</v>
      </c>
      <c r="I18" s="236"/>
      <c r="J18" s="394"/>
      <c r="K18" s="237" t="s">
        <v>391</v>
      </c>
      <c r="L18" s="236"/>
      <c r="M18" s="239" t="s">
        <v>149</v>
      </c>
      <c r="N18" s="260" t="s">
        <v>211</v>
      </c>
      <c r="O18" s="260" t="s">
        <v>212</v>
      </c>
      <c r="P18" s="261"/>
      <c r="Q18" s="236" t="s">
        <v>255</v>
      </c>
      <c r="R18" s="236" t="s">
        <v>392</v>
      </c>
      <c r="S18" s="73" t="s">
        <v>393</v>
      </c>
      <c r="T18" s="193" t="s">
        <v>2307</v>
      </c>
      <c r="U18" s="259" t="s">
        <v>395</v>
      </c>
      <c r="V18" s="259" t="s">
        <v>396</v>
      </c>
      <c r="W18" s="143"/>
      <c r="AA18" s="142">
        <f>IF(OR(J18="Fail",ISBLANK(J18)),INDEX('Issue Code Table'!C:C,MATCH(N:N,'Issue Code Table'!A:A,0)),IF(M18="Critical",6,IF(M18="Significant",5,IF(M18="Moderate",3,2))))</f>
        <v>5</v>
      </c>
    </row>
    <row r="19" spans="1:27" customFormat="1" ht="137.5" x14ac:dyDescent="0.35">
      <c r="A19" s="73" t="s">
        <v>2308</v>
      </c>
      <c r="B19" s="220" t="s">
        <v>206</v>
      </c>
      <c r="C19" s="222" t="s">
        <v>207</v>
      </c>
      <c r="D19" s="234" t="s">
        <v>234</v>
      </c>
      <c r="E19" s="73" t="s">
        <v>398</v>
      </c>
      <c r="F19" s="73" t="s">
        <v>399</v>
      </c>
      <c r="G19" s="193" t="s">
        <v>2309</v>
      </c>
      <c r="H19" s="73" t="s">
        <v>401</v>
      </c>
      <c r="I19" s="236"/>
      <c r="J19" s="394"/>
      <c r="K19" s="237" t="s">
        <v>402</v>
      </c>
      <c r="L19" s="236"/>
      <c r="M19" s="239" t="s">
        <v>149</v>
      </c>
      <c r="N19" s="260" t="s">
        <v>211</v>
      </c>
      <c r="O19" s="260" t="s">
        <v>212</v>
      </c>
      <c r="P19" s="261"/>
      <c r="Q19" s="236" t="s">
        <v>255</v>
      </c>
      <c r="R19" s="236" t="s">
        <v>403</v>
      </c>
      <c r="S19" s="73" t="s">
        <v>404</v>
      </c>
      <c r="T19" s="193" t="s">
        <v>2310</v>
      </c>
      <c r="U19" s="259" t="s">
        <v>406</v>
      </c>
      <c r="V19" s="259" t="s">
        <v>407</v>
      </c>
      <c r="W19" s="143"/>
      <c r="AA19" s="142">
        <f>IF(OR(J19="Fail",ISBLANK(J19)),INDEX('Issue Code Table'!C:C,MATCH(N:N,'Issue Code Table'!A:A,0)),IF(M19="Critical",6,IF(M19="Significant",5,IF(M19="Moderate",3,2))))</f>
        <v>5</v>
      </c>
    </row>
    <row r="20" spans="1:27" customFormat="1" ht="137.5" x14ac:dyDescent="0.35">
      <c r="A20" s="73" t="s">
        <v>2311</v>
      </c>
      <c r="B20" s="220" t="s">
        <v>206</v>
      </c>
      <c r="C20" s="222" t="s">
        <v>207</v>
      </c>
      <c r="D20" s="73" t="s">
        <v>409</v>
      </c>
      <c r="E20" s="73" t="s">
        <v>2312</v>
      </c>
      <c r="F20" s="73" t="s">
        <v>2313</v>
      </c>
      <c r="G20" s="193" t="s">
        <v>2314</v>
      </c>
      <c r="H20" s="73" t="s">
        <v>2315</v>
      </c>
      <c r="I20" s="63"/>
      <c r="J20" s="394"/>
      <c r="K20" s="230" t="s">
        <v>2316</v>
      </c>
      <c r="L20" s="63"/>
      <c r="M20" s="217" t="s">
        <v>149</v>
      </c>
      <c r="N20" s="262" t="s">
        <v>211</v>
      </c>
      <c r="O20" s="262" t="s">
        <v>212</v>
      </c>
      <c r="P20" s="263"/>
      <c r="Q20" s="63" t="s">
        <v>255</v>
      </c>
      <c r="R20" s="63" t="s">
        <v>2317</v>
      </c>
      <c r="S20" s="73" t="s">
        <v>2318</v>
      </c>
      <c r="T20" s="193" t="s">
        <v>2319</v>
      </c>
      <c r="U20" s="259" t="s">
        <v>2320</v>
      </c>
      <c r="V20" s="259" t="s">
        <v>2321</v>
      </c>
      <c r="W20" s="143"/>
      <c r="AA20" s="142">
        <f>IF(OR(J20="Fail",ISBLANK(J20)),INDEX('Issue Code Table'!C:C,MATCH(N:N,'Issue Code Table'!A:A,0)),IF(M20="Critical",6,IF(M20="Significant",5,IF(M20="Moderate",3,2))))</f>
        <v>5</v>
      </c>
    </row>
    <row r="21" spans="1:27" customFormat="1" ht="125" x14ac:dyDescent="0.35">
      <c r="A21" s="73" t="s">
        <v>2322</v>
      </c>
      <c r="B21" s="220" t="s">
        <v>206</v>
      </c>
      <c r="C21" s="222" t="s">
        <v>207</v>
      </c>
      <c r="D21" s="73" t="s">
        <v>409</v>
      </c>
      <c r="E21" s="73" t="s">
        <v>410</v>
      </c>
      <c r="F21" s="73" t="s">
        <v>411</v>
      </c>
      <c r="G21" s="193" t="s">
        <v>412</v>
      </c>
      <c r="H21" s="73" t="s">
        <v>413</v>
      </c>
      <c r="I21" s="63"/>
      <c r="J21" s="394"/>
      <c r="K21" s="230" t="s">
        <v>414</v>
      </c>
      <c r="L21" s="184"/>
      <c r="M21" s="217" t="s">
        <v>149</v>
      </c>
      <c r="N21" s="262" t="s">
        <v>211</v>
      </c>
      <c r="O21" s="262" t="s">
        <v>212</v>
      </c>
      <c r="P21" s="263"/>
      <c r="Q21" s="63" t="s">
        <v>415</v>
      </c>
      <c r="R21" s="63" t="s">
        <v>416</v>
      </c>
      <c r="S21" s="73" t="s">
        <v>417</v>
      </c>
      <c r="T21" s="193" t="s">
        <v>2323</v>
      </c>
      <c r="U21" s="259" t="s">
        <v>419</v>
      </c>
      <c r="V21" s="259" t="s">
        <v>420</v>
      </c>
      <c r="W21" s="143"/>
      <c r="AA21" s="142">
        <f>IF(OR(J21="Fail",ISBLANK(J21)),INDEX('Issue Code Table'!C:C,MATCH(N:N,'Issue Code Table'!A:A,0)),IF(M21="Critical",6,IF(M21="Significant",5,IF(M21="Moderate",3,2))))</f>
        <v>5</v>
      </c>
    </row>
    <row r="22" spans="1:27" customFormat="1" ht="125" x14ac:dyDescent="0.35">
      <c r="A22" s="73" t="s">
        <v>2324</v>
      </c>
      <c r="B22" s="220" t="s">
        <v>206</v>
      </c>
      <c r="C22" s="222" t="s">
        <v>207</v>
      </c>
      <c r="D22" s="73" t="s">
        <v>409</v>
      </c>
      <c r="E22" s="73" t="s">
        <v>422</v>
      </c>
      <c r="F22" s="73" t="s">
        <v>423</v>
      </c>
      <c r="G22" s="193" t="s">
        <v>2325</v>
      </c>
      <c r="H22" s="73" t="s">
        <v>425</v>
      </c>
      <c r="I22" s="63"/>
      <c r="J22" s="394"/>
      <c r="K22" s="73" t="s">
        <v>426</v>
      </c>
      <c r="L22" s="63"/>
      <c r="M22" s="114" t="s">
        <v>149</v>
      </c>
      <c r="N22" s="264" t="s">
        <v>211</v>
      </c>
      <c r="O22" s="264" t="s">
        <v>212</v>
      </c>
      <c r="P22" s="263"/>
      <c r="Q22" s="63" t="s">
        <v>415</v>
      </c>
      <c r="R22" s="63" t="s">
        <v>427</v>
      </c>
      <c r="S22" s="73" t="s">
        <v>417</v>
      </c>
      <c r="T22" s="193" t="s">
        <v>2326</v>
      </c>
      <c r="U22" s="259" t="s">
        <v>429</v>
      </c>
      <c r="V22" s="259" t="s">
        <v>430</v>
      </c>
      <c r="W22" s="143"/>
      <c r="AA22" s="142">
        <f>IF(OR(J22="Fail",ISBLANK(J22)),INDEX('Issue Code Table'!C:C,MATCH(N:N,'Issue Code Table'!A:A,0)),IF(M22="Critical",6,IF(M22="Significant",5,IF(M22="Moderate",3,2))))</f>
        <v>5</v>
      </c>
    </row>
    <row r="23" spans="1:27" customFormat="1" ht="125" x14ac:dyDescent="0.35">
      <c r="A23" s="73" t="s">
        <v>2327</v>
      </c>
      <c r="B23" s="220" t="s">
        <v>206</v>
      </c>
      <c r="C23" s="222" t="s">
        <v>207</v>
      </c>
      <c r="D23" s="73" t="s">
        <v>409</v>
      </c>
      <c r="E23" s="73" t="s">
        <v>432</v>
      </c>
      <c r="F23" s="73" t="s">
        <v>433</v>
      </c>
      <c r="G23" s="193" t="s">
        <v>434</v>
      </c>
      <c r="H23" s="73" t="s">
        <v>435</v>
      </c>
      <c r="I23" s="63"/>
      <c r="J23" s="394"/>
      <c r="K23" s="63" t="s">
        <v>436</v>
      </c>
      <c r="L23" s="63"/>
      <c r="M23" s="217" t="s">
        <v>149</v>
      </c>
      <c r="N23" s="262" t="s">
        <v>211</v>
      </c>
      <c r="O23" s="262" t="s">
        <v>212</v>
      </c>
      <c r="P23" s="263"/>
      <c r="Q23" s="63" t="s">
        <v>415</v>
      </c>
      <c r="R23" s="63" t="s">
        <v>437</v>
      </c>
      <c r="S23" s="73" t="s">
        <v>417</v>
      </c>
      <c r="T23" s="193" t="s">
        <v>2328</v>
      </c>
      <c r="U23" s="259" t="s">
        <v>439</v>
      </c>
      <c r="V23" s="259" t="s">
        <v>440</v>
      </c>
      <c r="W23" s="143"/>
      <c r="AA23" s="142">
        <f>IF(OR(J23="Fail",ISBLANK(J23)),INDEX('Issue Code Table'!C:C,MATCH(N:N,'Issue Code Table'!A:A,0)),IF(M23="Critical",6,IF(M23="Significant",5,IF(M23="Moderate",3,2))))</f>
        <v>5</v>
      </c>
    </row>
    <row r="24" spans="1:27" customFormat="1" ht="125" x14ac:dyDescent="0.35">
      <c r="A24" s="73" t="s">
        <v>2329</v>
      </c>
      <c r="B24" s="220" t="s">
        <v>206</v>
      </c>
      <c r="C24" s="222" t="s">
        <v>207</v>
      </c>
      <c r="D24" s="73" t="s">
        <v>409</v>
      </c>
      <c r="E24" s="73" t="s">
        <v>442</v>
      </c>
      <c r="F24" s="73" t="s">
        <v>443</v>
      </c>
      <c r="G24" s="193" t="s">
        <v>444</v>
      </c>
      <c r="H24" s="73" t="s">
        <v>2330</v>
      </c>
      <c r="I24" s="63"/>
      <c r="J24" s="394"/>
      <c r="K24" s="63" t="s">
        <v>446</v>
      </c>
      <c r="L24" s="63"/>
      <c r="M24" s="217" t="s">
        <v>149</v>
      </c>
      <c r="N24" s="262" t="s">
        <v>211</v>
      </c>
      <c r="O24" s="262" t="s">
        <v>212</v>
      </c>
      <c r="P24" s="263"/>
      <c r="Q24" s="63" t="s">
        <v>415</v>
      </c>
      <c r="R24" s="63" t="s">
        <v>447</v>
      </c>
      <c r="S24" s="73" t="s">
        <v>417</v>
      </c>
      <c r="T24" s="193" t="s">
        <v>2331</v>
      </c>
      <c r="U24" s="259" t="s">
        <v>449</v>
      </c>
      <c r="V24" s="259" t="s">
        <v>450</v>
      </c>
      <c r="W24" s="143"/>
      <c r="AA24" s="142">
        <f>IF(OR(J24="Fail",ISBLANK(J24)),INDEX('Issue Code Table'!C:C,MATCH(N:N,'Issue Code Table'!A:A,0)),IF(M24="Critical",6,IF(M24="Significant",5,IF(M24="Moderate",3,2))))</f>
        <v>5</v>
      </c>
    </row>
    <row r="25" spans="1:27" customFormat="1" ht="200" x14ac:dyDescent="0.35">
      <c r="A25" s="73" t="s">
        <v>2332</v>
      </c>
      <c r="B25" s="220" t="s">
        <v>206</v>
      </c>
      <c r="C25" s="222" t="s">
        <v>207</v>
      </c>
      <c r="D25" s="73" t="s">
        <v>409</v>
      </c>
      <c r="E25" s="73" t="s">
        <v>2333</v>
      </c>
      <c r="F25" s="73" t="s">
        <v>2334</v>
      </c>
      <c r="G25" s="193" t="s">
        <v>2335</v>
      </c>
      <c r="H25" s="73" t="s">
        <v>2330</v>
      </c>
      <c r="I25" s="63"/>
      <c r="J25" s="394"/>
      <c r="K25" s="63" t="s">
        <v>2336</v>
      </c>
      <c r="L25" s="63"/>
      <c r="M25" s="250" t="s">
        <v>149</v>
      </c>
      <c r="N25" s="265" t="s">
        <v>211</v>
      </c>
      <c r="O25" s="265" t="s">
        <v>212</v>
      </c>
      <c r="P25" s="263"/>
      <c r="Q25" s="63" t="s">
        <v>415</v>
      </c>
      <c r="R25" s="63" t="s">
        <v>458</v>
      </c>
      <c r="S25" s="73" t="s">
        <v>417</v>
      </c>
      <c r="T25" s="193" t="s">
        <v>2337</v>
      </c>
      <c r="U25" s="259" t="s">
        <v>2338</v>
      </c>
      <c r="V25" s="259" t="s">
        <v>2339</v>
      </c>
      <c r="W25" s="143"/>
      <c r="AA25" s="142">
        <f>IF(OR(J25="Fail",ISBLANK(J25)),INDEX('Issue Code Table'!C:C,MATCH(N:N,'Issue Code Table'!A:A,0)),IF(M25="Critical",6,IF(M25="Significant",5,IF(M25="Moderate",3,2))))</f>
        <v>5</v>
      </c>
    </row>
    <row r="26" spans="1:27" customFormat="1" ht="112.5" x14ac:dyDescent="0.35">
      <c r="A26" s="73" t="s">
        <v>2340</v>
      </c>
      <c r="B26" s="220" t="s">
        <v>206</v>
      </c>
      <c r="C26" s="222" t="s">
        <v>207</v>
      </c>
      <c r="D26" s="73" t="s">
        <v>409</v>
      </c>
      <c r="E26" s="73" t="s">
        <v>452</v>
      </c>
      <c r="F26" s="73" t="s">
        <v>453</v>
      </c>
      <c r="G26" s="193" t="s">
        <v>2341</v>
      </c>
      <c r="H26" s="73" t="s">
        <v>455</v>
      </c>
      <c r="I26" s="63"/>
      <c r="J26" s="394"/>
      <c r="K26" s="230" t="s">
        <v>456</v>
      </c>
      <c r="L26" s="184"/>
      <c r="M26" s="217" t="s">
        <v>149</v>
      </c>
      <c r="N26" s="262" t="s">
        <v>211</v>
      </c>
      <c r="O26" s="262" t="s">
        <v>212</v>
      </c>
      <c r="P26" s="263"/>
      <c r="Q26" s="63" t="s">
        <v>415</v>
      </c>
      <c r="R26" s="63" t="s">
        <v>2342</v>
      </c>
      <c r="S26" s="73" t="s">
        <v>417</v>
      </c>
      <c r="T26" s="193" t="s">
        <v>2343</v>
      </c>
      <c r="U26" s="259" t="s">
        <v>460</v>
      </c>
      <c r="V26" s="259" t="s">
        <v>461</v>
      </c>
      <c r="W26" s="143"/>
      <c r="AA26" s="142">
        <f>IF(OR(J26="Fail",ISBLANK(J26)),INDEX('Issue Code Table'!C:C,MATCH(N:N,'Issue Code Table'!A:A,0)),IF(M26="Critical",6,IF(M26="Significant",5,IF(M26="Moderate",3,2))))</f>
        <v>5</v>
      </c>
    </row>
    <row r="27" spans="1:27" customFormat="1" ht="75" x14ac:dyDescent="0.35">
      <c r="A27" s="73" t="s">
        <v>2344</v>
      </c>
      <c r="B27" s="220" t="s">
        <v>143</v>
      </c>
      <c r="C27" s="219" t="s">
        <v>144</v>
      </c>
      <c r="D27" s="73" t="s">
        <v>234</v>
      </c>
      <c r="E27" s="73" t="s">
        <v>463</v>
      </c>
      <c r="F27" s="73" t="s">
        <v>464</v>
      </c>
      <c r="G27" s="193" t="s">
        <v>2345</v>
      </c>
      <c r="H27" s="73" t="s">
        <v>466</v>
      </c>
      <c r="I27" s="63"/>
      <c r="J27" s="394"/>
      <c r="K27" s="230" t="s">
        <v>467</v>
      </c>
      <c r="L27" s="63"/>
      <c r="M27" s="217" t="s">
        <v>149</v>
      </c>
      <c r="N27" s="262" t="s">
        <v>468</v>
      </c>
      <c r="O27" s="262" t="s">
        <v>469</v>
      </c>
      <c r="P27" s="263"/>
      <c r="Q27" s="63" t="s">
        <v>470</v>
      </c>
      <c r="R27" s="63" t="s">
        <v>471</v>
      </c>
      <c r="S27" s="73" t="s">
        <v>472</v>
      </c>
      <c r="T27" s="193" t="s">
        <v>473</v>
      </c>
      <c r="U27" s="259" t="s">
        <v>474</v>
      </c>
      <c r="V27" s="259" t="s">
        <v>475</v>
      </c>
      <c r="W27" s="143"/>
      <c r="AA27" s="142">
        <f>IF(OR(J27="Fail",ISBLANK(J27)),INDEX('Issue Code Table'!C:C,MATCH(N:N,'Issue Code Table'!A:A,0)),IF(M27="Critical",6,IF(M27="Significant",5,IF(M27="Moderate",3,2))))</f>
        <v>5</v>
      </c>
    </row>
    <row r="28" spans="1:27" customFormat="1" ht="75" x14ac:dyDescent="0.35">
      <c r="A28" s="73" t="s">
        <v>2346</v>
      </c>
      <c r="B28" s="234" t="s">
        <v>477</v>
      </c>
      <c r="C28" s="235" t="s">
        <v>478</v>
      </c>
      <c r="D28" s="234" t="s">
        <v>234</v>
      </c>
      <c r="E28" s="73" t="s">
        <v>479</v>
      </c>
      <c r="F28" s="73" t="s">
        <v>480</v>
      </c>
      <c r="G28" s="193" t="s">
        <v>2347</v>
      </c>
      <c r="H28" s="73" t="s">
        <v>482</v>
      </c>
      <c r="I28" s="236"/>
      <c r="J28" s="394"/>
      <c r="K28" s="237" t="s">
        <v>483</v>
      </c>
      <c r="L28" s="236"/>
      <c r="M28" s="239" t="s">
        <v>149</v>
      </c>
      <c r="N28" s="260" t="s">
        <v>484</v>
      </c>
      <c r="O28" s="260" t="s">
        <v>485</v>
      </c>
      <c r="P28" s="261"/>
      <c r="Q28" s="236" t="s">
        <v>470</v>
      </c>
      <c r="R28" s="236" t="s">
        <v>486</v>
      </c>
      <c r="S28" s="73" t="s">
        <v>487</v>
      </c>
      <c r="T28" s="193" t="s">
        <v>488</v>
      </c>
      <c r="U28" s="259" t="s">
        <v>489</v>
      </c>
      <c r="V28" s="259" t="s">
        <v>490</v>
      </c>
      <c r="W28" s="143"/>
      <c r="AA28" s="142">
        <f>IF(OR(J28="Fail",ISBLANK(J28)),INDEX('Issue Code Table'!C:C,MATCH(N:N,'Issue Code Table'!A:A,0)),IF(M28="Critical",6,IF(M28="Significant",5,IF(M28="Moderate",3,2))))</f>
        <v>4</v>
      </c>
    </row>
    <row r="29" spans="1:27" customFormat="1" ht="275" x14ac:dyDescent="0.35">
      <c r="A29" s="73" t="s">
        <v>2348</v>
      </c>
      <c r="B29" s="73" t="s">
        <v>385</v>
      </c>
      <c r="C29" s="221" t="s">
        <v>386</v>
      </c>
      <c r="D29" s="246" t="s">
        <v>234</v>
      </c>
      <c r="E29" s="246" t="s">
        <v>2349</v>
      </c>
      <c r="F29" s="73" t="s">
        <v>2350</v>
      </c>
      <c r="G29" s="193" t="s">
        <v>2351</v>
      </c>
      <c r="H29" s="246" t="s">
        <v>2352</v>
      </c>
      <c r="I29" s="248"/>
      <c r="J29" s="394"/>
      <c r="K29" s="249" t="s">
        <v>2353</v>
      </c>
      <c r="L29" s="248"/>
      <c r="M29" s="250" t="s">
        <v>149</v>
      </c>
      <c r="N29" s="268" t="s">
        <v>2354</v>
      </c>
      <c r="O29" s="265" t="s">
        <v>2355</v>
      </c>
      <c r="P29" s="266"/>
      <c r="Q29" s="248" t="s">
        <v>499</v>
      </c>
      <c r="R29" s="248" t="s">
        <v>500</v>
      </c>
      <c r="S29" s="73" t="s">
        <v>2356</v>
      </c>
      <c r="T29" s="193" t="s">
        <v>2357</v>
      </c>
      <c r="U29" s="259" t="s">
        <v>2358</v>
      </c>
      <c r="V29" s="259" t="s">
        <v>2359</v>
      </c>
      <c r="W29" s="143"/>
      <c r="AA29" s="142">
        <f>IF(OR(J29="Fail",ISBLANK(J29)),INDEX('Issue Code Table'!C:C,MATCH(N:N,'Issue Code Table'!A:A,0)),IF(M29="Critical",6,IF(M29="Significant",5,IF(M29="Moderate",3,2))))</f>
        <v>5</v>
      </c>
    </row>
    <row r="30" spans="1:27" customFormat="1" ht="112.5" x14ac:dyDescent="0.35">
      <c r="A30" s="73" t="s">
        <v>2360</v>
      </c>
      <c r="B30" s="73" t="s">
        <v>385</v>
      </c>
      <c r="C30" s="221" t="s">
        <v>386</v>
      </c>
      <c r="D30" s="246" t="s">
        <v>409</v>
      </c>
      <c r="E30" s="246" t="s">
        <v>2361</v>
      </c>
      <c r="F30" s="73" t="s">
        <v>2362</v>
      </c>
      <c r="G30" s="193" t="s">
        <v>2363</v>
      </c>
      <c r="H30" s="246" t="s">
        <v>2364</v>
      </c>
      <c r="I30" s="248"/>
      <c r="J30" s="394"/>
      <c r="K30" s="249" t="s">
        <v>2365</v>
      </c>
      <c r="L30" s="248"/>
      <c r="M30" s="250" t="s">
        <v>149</v>
      </c>
      <c r="N30" s="265" t="s">
        <v>211</v>
      </c>
      <c r="O30" s="265" t="s">
        <v>212</v>
      </c>
      <c r="P30" s="266"/>
      <c r="Q30" s="248" t="s">
        <v>499</v>
      </c>
      <c r="R30" s="248" t="s">
        <v>511</v>
      </c>
      <c r="S30" s="73" t="s">
        <v>2366</v>
      </c>
      <c r="T30" s="193" t="s">
        <v>2367</v>
      </c>
      <c r="U30" s="259" t="s">
        <v>2368</v>
      </c>
      <c r="V30" s="259" t="s">
        <v>2369</v>
      </c>
      <c r="W30" s="143"/>
      <c r="AA30" s="142">
        <f>IF(OR(J30="Fail",ISBLANK(J30)),INDEX('Issue Code Table'!C:C,MATCH(N:N,'Issue Code Table'!A:A,0)),IF(M30="Critical",6,IF(M30="Significant",5,IF(M30="Moderate",3,2))))</f>
        <v>5</v>
      </c>
    </row>
    <row r="31" spans="1:27" customFormat="1" ht="87.5" x14ac:dyDescent="0.35">
      <c r="A31" s="73" t="s">
        <v>2370</v>
      </c>
      <c r="B31" s="246" t="s">
        <v>2371</v>
      </c>
      <c r="C31" s="247" t="s">
        <v>1039</v>
      </c>
      <c r="D31" s="246" t="s">
        <v>409</v>
      </c>
      <c r="E31" s="246" t="s">
        <v>2372</v>
      </c>
      <c r="F31" s="73" t="s">
        <v>2373</v>
      </c>
      <c r="G31" s="193" t="s">
        <v>2374</v>
      </c>
      <c r="H31" s="246" t="s">
        <v>2375</v>
      </c>
      <c r="I31" s="248"/>
      <c r="J31" s="394"/>
      <c r="K31" s="249" t="s">
        <v>2376</v>
      </c>
      <c r="L31" s="248"/>
      <c r="M31" s="250" t="s">
        <v>149</v>
      </c>
      <c r="N31" s="265" t="s">
        <v>2377</v>
      </c>
      <c r="O31" s="265" t="s">
        <v>2378</v>
      </c>
      <c r="P31" s="266"/>
      <c r="Q31" s="248" t="s">
        <v>499</v>
      </c>
      <c r="R31" s="248" t="s">
        <v>2379</v>
      </c>
      <c r="S31" s="73" t="s">
        <v>2380</v>
      </c>
      <c r="T31" s="193" t="s">
        <v>2381</v>
      </c>
      <c r="U31" s="259" t="s">
        <v>2382</v>
      </c>
      <c r="V31" s="259" t="s">
        <v>2383</v>
      </c>
      <c r="W31" s="143"/>
      <c r="AA31" s="142">
        <f>IF(OR(J31="Fail",ISBLANK(J31)),INDEX('Issue Code Table'!C:C,MATCH(N:N,'Issue Code Table'!A:A,0)),IF(M31="Critical",6,IF(M31="Significant",5,IF(M31="Moderate",3,2))))</f>
        <v>5</v>
      </c>
    </row>
    <row r="32" spans="1:27" customFormat="1" ht="200" x14ac:dyDescent="0.35">
      <c r="A32" s="73" t="s">
        <v>2384</v>
      </c>
      <c r="B32" s="220" t="s">
        <v>206</v>
      </c>
      <c r="C32" s="222" t="s">
        <v>207</v>
      </c>
      <c r="D32" s="234" t="s">
        <v>409</v>
      </c>
      <c r="E32" s="73" t="s">
        <v>492</v>
      </c>
      <c r="F32" s="73" t="s">
        <v>493</v>
      </c>
      <c r="G32" s="193" t="s">
        <v>2385</v>
      </c>
      <c r="H32" s="73" t="s">
        <v>495</v>
      </c>
      <c r="I32" s="236"/>
      <c r="J32" s="394"/>
      <c r="K32" s="237" t="s">
        <v>496</v>
      </c>
      <c r="L32" s="236"/>
      <c r="M32" s="239" t="s">
        <v>149</v>
      </c>
      <c r="N32" s="260" t="s">
        <v>497</v>
      </c>
      <c r="O32" s="260" t="s">
        <v>498</v>
      </c>
      <c r="P32" s="261"/>
      <c r="Q32" s="236" t="s">
        <v>524</v>
      </c>
      <c r="R32" s="236" t="s">
        <v>525</v>
      </c>
      <c r="S32" s="73" t="s">
        <v>501</v>
      </c>
      <c r="T32" s="193" t="s">
        <v>2386</v>
      </c>
      <c r="U32" s="193" t="s">
        <v>503</v>
      </c>
      <c r="V32" s="259" t="s">
        <v>504</v>
      </c>
      <c r="W32" s="143"/>
      <c r="AA32" s="142">
        <f>IF(OR(J32="Fail",ISBLANK(J32)),INDEX('Issue Code Table'!C:C,MATCH(N:N,'Issue Code Table'!A:A,0)),IF(M32="Critical",6,IF(M32="Significant",5,IF(M32="Moderate",3,2))))</f>
        <v>5</v>
      </c>
    </row>
    <row r="33" spans="1:27" customFormat="1" ht="409.5" x14ac:dyDescent="0.35">
      <c r="A33" s="73" t="s">
        <v>2387</v>
      </c>
      <c r="B33" s="234" t="s">
        <v>477</v>
      </c>
      <c r="C33" s="235" t="s">
        <v>478</v>
      </c>
      <c r="D33" s="234" t="s">
        <v>409</v>
      </c>
      <c r="E33" s="73" t="s">
        <v>506</v>
      </c>
      <c r="F33" s="73" t="s">
        <v>507</v>
      </c>
      <c r="G33" s="193" t="s">
        <v>2388</v>
      </c>
      <c r="H33" s="73" t="s">
        <v>509</v>
      </c>
      <c r="I33" s="236"/>
      <c r="J33" s="394"/>
      <c r="K33" s="237" t="s">
        <v>510</v>
      </c>
      <c r="L33" s="236"/>
      <c r="M33" s="239" t="s">
        <v>149</v>
      </c>
      <c r="N33" s="260" t="s">
        <v>497</v>
      </c>
      <c r="O33" s="260" t="s">
        <v>498</v>
      </c>
      <c r="P33" s="261"/>
      <c r="Q33" s="236" t="s">
        <v>524</v>
      </c>
      <c r="R33" s="236" t="s">
        <v>535</v>
      </c>
      <c r="S33" s="73" t="s">
        <v>512</v>
      </c>
      <c r="T33" s="193" t="s">
        <v>2389</v>
      </c>
      <c r="U33" s="234" t="s">
        <v>514</v>
      </c>
      <c r="V33" s="259" t="s">
        <v>515</v>
      </c>
      <c r="W33" s="143"/>
      <c r="AA33" s="142">
        <f>IF(OR(J33="Fail",ISBLANK(J33)),INDEX('Issue Code Table'!C:C,MATCH(N:N,'Issue Code Table'!A:A,0)),IF(M33="Critical",6,IF(M33="Significant",5,IF(M33="Moderate",3,2))))</f>
        <v>5</v>
      </c>
    </row>
    <row r="34" spans="1:27" customFormat="1" ht="112.5" x14ac:dyDescent="0.35">
      <c r="A34" s="73" t="s">
        <v>2390</v>
      </c>
      <c r="B34" s="234" t="s">
        <v>477</v>
      </c>
      <c r="C34" s="235" t="s">
        <v>478</v>
      </c>
      <c r="D34" s="234" t="s">
        <v>409</v>
      </c>
      <c r="E34" s="73" t="s">
        <v>517</v>
      </c>
      <c r="F34" s="73" t="s">
        <v>2391</v>
      </c>
      <c r="G34" s="193" t="s">
        <v>2392</v>
      </c>
      <c r="H34" s="73" t="s">
        <v>520</v>
      </c>
      <c r="I34" s="236"/>
      <c r="J34" s="394"/>
      <c r="K34" s="237" t="s">
        <v>521</v>
      </c>
      <c r="L34" s="236"/>
      <c r="M34" s="239" t="s">
        <v>160</v>
      </c>
      <c r="N34" s="260" t="s">
        <v>522</v>
      </c>
      <c r="O34" s="260" t="s">
        <v>523</v>
      </c>
      <c r="P34" s="261"/>
      <c r="Q34" s="236" t="s">
        <v>561</v>
      </c>
      <c r="R34" s="236" t="s">
        <v>562</v>
      </c>
      <c r="S34" s="73" t="s">
        <v>526</v>
      </c>
      <c r="T34" s="193" t="s">
        <v>527</v>
      </c>
      <c r="U34" s="259" t="s">
        <v>2393</v>
      </c>
      <c r="V34" s="259"/>
      <c r="W34" s="143"/>
      <c r="AA34" s="142">
        <f>IF(OR(J34="Fail",ISBLANK(J34)),INDEX('Issue Code Table'!C:C,MATCH(N:N,'Issue Code Table'!A:A,0)),IF(M34="Critical",6,IF(M34="Significant",5,IF(M34="Moderate",3,2))))</f>
        <v>4</v>
      </c>
    </row>
    <row r="35" spans="1:27" customFormat="1" ht="150" x14ac:dyDescent="0.35">
      <c r="A35" s="73" t="s">
        <v>2394</v>
      </c>
      <c r="B35" s="234" t="s">
        <v>477</v>
      </c>
      <c r="C35" s="235" t="s">
        <v>478</v>
      </c>
      <c r="D35" s="234" t="s">
        <v>409</v>
      </c>
      <c r="E35" s="73" t="s">
        <v>530</v>
      </c>
      <c r="F35" s="73" t="s">
        <v>531</v>
      </c>
      <c r="G35" s="193" t="s">
        <v>2395</v>
      </c>
      <c r="H35" s="73" t="s">
        <v>533</v>
      </c>
      <c r="I35" s="236"/>
      <c r="J35" s="394"/>
      <c r="K35" s="237" t="s">
        <v>534</v>
      </c>
      <c r="L35" s="236"/>
      <c r="M35" s="239" t="s">
        <v>149</v>
      </c>
      <c r="N35" s="260" t="s">
        <v>211</v>
      </c>
      <c r="O35" s="260" t="s">
        <v>212</v>
      </c>
      <c r="P35" s="261"/>
      <c r="Q35" s="236" t="s">
        <v>561</v>
      </c>
      <c r="R35" s="236" t="s">
        <v>575</v>
      </c>
      <c r="S35" s="73" t="s">
        <v>2396</v>
      </c>
      <c r="T35" s="193" t="s">
        <v>2397</v>
      </c>
      <c r="U35" s="259" t="s">
        <v>2398</v>
      </c>
      <c r="V35" s="259" t="s">
        <v>539</v>
      </c>
      <c r="W35" s="143"/>
      <c r="AA35" s="142">
        <f>IF(OR(J35="Fail",ISBLANK(J35)),INDEX('Issue Code Table'!C:C,MATCH(N:N,'Issue Code Table'!A:A,0)),IF(M35="Critical",6,IF(M35="Significant",5,IF(M35="Moderate",3,2))))</f>
        <v>5</v>
      </c>
    </row>
    <row r="36" spans="1:27" customFormat="1" ht="75" x14ac:dyDescent="0.35">
      <c r="A36" s="73" t="s">
        <v>2399</v>
      </c>
      <c r="B36" s="234" t="s">
        <v>541</v>
      </c>
      <c r="C36" s="235" t="s">
        <v>542</v>
      </c>
      <c r="D36" s="234" t="s">
        <v>409</v>
      </c>
      <c r="E36" s="73" t="s">
        <v>543</v>
      </c>
      <c r="F36" s="73" t="s">
        <v>544</v>
      </c>
      <c r="G36" s="193" t="s">
        <v>2400</v>
      </c>
      <c r="H36" s="73" t="s">
        <v>546</v>
      </c>
      <c r="I36" s="236"/>
      <c r="J36" s="394"/>
      <c r="K36" s="237" t="s">
        <v>547</v>
      </c>
      <c r="L36" s="236"/>
      <c r="M36" s="239" t="s">
        <v>149</v>
      </c>
      <c r="N36" s="260" t="s">
        <v>548</v>
      </c>
      <c r="O36" s="260" t="s">
        <v>2401</v>
      </c>
      <c r="P36" s="261"/>
      <c r="Q36" s="236" t="s">
        <v>561</v>
      </c>
      <c r="R36" s="236" t="s">
        <v>586</v>
      </c>
      <c r="S36" s="73" t="s">
        <v>551</v>
      </c>
      <c r="T36" s="193" t="s">
        <v>552</v>
      </c>
      <c r="U36" s="259" t="s">
        <v>553</v>
      </c>
      <c r="V36" s="259" t="s">
        <v>554</v>
      </c>
      <c r="W36" s="143"/>
      <c r="AA36" s="142">
        <f>IF(OR(J36="Fail",ISBLANK(J36)),INDEX('Issue Code Table'!C:C,MATCH(N:N,'Issue Code Table'!A:A,0)),IF(M36="Critical",6,IF(M36="Significant",5,IF(M36="Moderate",3,2))))</f>
        <v>7</v>
      </c>
    </row>
    <row r="37" spans="1:27" customFormat="1" ht="200" x14ac:dyDescent="0.35">
      <c r="A37" s="73" t="s">
        <v>2402</v>
      </c>
      <c r="B37" s="73" t="s">
        <v>568</v>
      </c>
      <c r="C37" s="221" t="s">
        <v>569</v>
      </c>
      <c r="D37" s="73" t="s">
        <v>234</v>
      </c>
      <c r="E37" s="73" t="s">
        <v>570</v>
      </c>
      <c r="F37" s="73" t="s">
        <v>571</v>
      </c>
      <c r="G37" s="193" t="s">
        <v>2403</v>
      </c>
      <c r="H37" s="73" t="s">
        <v>573</v>
      </c>
      <c r="I37" s="63"/>
      <c r="J37" s="394"/>
      <c r="K37" s="63" t="s">
        <v>2404</v>
      </c>
      <c r="L37" s="63"/>
      <c r="M37" s="217" t="s">
        <v>149</v>
      </c>
      <c r="N37" s="260" t="s">
        <v>211</v>
      </c>
      <c r="O37" s="262" t="s">
        <v>212</v>
      </c>
      <c r="P37" s="263"/>
      <c r="Q37" s="63" t="s">
        <v>2405</v>
      </c>
      <c r="R37" s="63" t="s">
        <v>2406</v>
      </c>
      <c r="S37" s="73" t="s">
        <v>576</v>
      </c>
      <c r="T37" s="193" t="s">
        <v>577</v>
      </c>
      <c r="U37" s="259" t="s">
        <v>578</v>
      </c>
      <c r="V37" s="259" t="s">
        <v>579</v>
      </c>
      <c r="W37" s="143"/>
      <c r="AA37" s="142">
        <f>IF(OR(J37="Fail",ISBLANK(J37)),INDEX('Issue Code Table'!C:C,MATCH(N:N,'Issue Code Table'!A:A,0)),IF(M37="Critical",6,IF(M37="Significant",5,IF(M37="Moderate",3,2))))</f>
        <v>5</v>
      </c>
    </row>
    <row r="38" spans="1:27" customFormat="1" ht="100" x14ac:dyDescent="0.35">
      <c r="A38" s="73" t="s">
        <v>2407</v>
      </c>
      <c r="B38" s="234" t="s">
        <v>568</v>
      </c>
      <c r="C38" s="235" t="s">
        <v>569</v>
      </c>
      <c r="D38" s="234" t="s">
        <v>409</v>
      </c>
      <c r="E38" s="73" t="s">
        <v>581</v>
      </c>
      <c r="F38" s="73" t="s">
        <v>582</v>
      </c>
      <c r="G38" s="193" t="s">
        <v>2408</v>
      </c>
      <c r="H38" s="73" t="s">
        <v>584</v>
      </c>
      <c r="I38" s="236"/>
      <c r="J38" s="394"/>
      <c r="K38" s="237" t="s">
        <v>585</v>
      </c>
      <c r="L38" s="236"/>
      <c r="M38" s="239" t="s">
        <v>149</v>
      </c>
      <c r="N38" s="260" t="s">
        <v>211</v>
      </c>
      <c r="O38" s="262" t="s">
        <v>212</v>
      </c>
      <c r="P38" s="261"/>
      <c r="Q38" s="236" t="s">
        <v>2405</v>
      </c>
      <c r="R38" s="236" t="s">
        <v>2409</v>
      </c>
      <c r="S38" s="73" t="s">
        <v>587</v>
      </c>
      <c r="T38" s="193" t="s">
        <v>588</v>
      </c>
      <c r="U38" s="259" t="s">
        <v>589</v>
      </c>
      <c r="V38" s="259" t="s">
        <v>590</v>
      </c>
      <c r="W38" s="143"/>
      <c r="AA38" s="142">
        <f>IF(OR(J38="Fail",ISBLANK(J38)),INDEX('Issue Code Table'!C:C,MATCH(N:N,'Issue Code Table'!A:A,0)),IF(M38="Critical",6,IF(M38="Significant",5,IF(M38="Moderate",3,2))))</f>
        <v>5</v>
      </c>
    </row>
    <row r="39" spans="1:27" customFormat="1" ht="100" x14ac:dyDescent="0.35">
      <c r="A39" s="73" t="s">
        <v>2410</v>
      </c>
      <c r="B39" s="220" t="s">
        <v>206</v>
      </c>
      <c r="C39" s="222" t="s">
        <v>207</v>
      </c>
      <c r="D39" s="73" t="s">
        <v>234</v>
      </c>
      <c r="E39" s="73" t="s">
        <v>592</v>
      </c>
      <c r="F39" s="73" t="s">
        <v>2411</v>
      </c>
      <c r="G39" s="193" t="s">
        <v>2412</v>
      </c>
      <c r="H39" s="73" t="s">
        <v>595</v>
      </c>
      <c r="I39" s="63"/>
      <c r="J39" s="394"/>
      <c r="K39" s="63" t="s">
        <v>2413</v>
      </c>
      <c r="L39" s="63"/>
      <c r="M39" s="217" t="s">
        <v>149</v>
      </c>
      <c r="N39" s="260" t="s">
        <v>211</v>
      </c>
      <c r="O39" s="262" t="s">
        <v>212</v>
      </c>
      <c r="P39" s="263"/>
      <c r="Q39" s="63" t="s">
        <v>2405</v>
      </c>
      <c r="R39" s="63" t="s">
        <v>2414</v>
      </c>
      <c r="S39" s="73" t="s">
        <v>598</v>
      </c>
      <c r="T39" s="193" t="s">
        <v>2415</v>
      </c>
      <c r="U39" s="259" t="s">
        <v>600</v>
      </c>
      <c r="V39" s="259" t="s">
        <v>601</v>
      </c>
      <c r="W39" s="143"/>
      <c r="AA39" s="142">
        <f>IF(OR(J39="Fail",ISBLANK(J39)),INDEX('Issue Code Table'!C:C,MATCH(N:N,'Issue Code Table'!A:A,0)),IF(M39="Critical",6,IF(M39="Significant",5,IF(M39="Moderate",3,2))))</f>
        <v>5</v>
      </c>
    </row>
    <row r="40" spans="1:27" customFormat="1" ht="200" x14ac:dyDescent="0.35">
      <c r="A40" s="73" t="s">
        <v>2416</v>
      </c>
      <c r="B40" s="73" t="s">
        <v>262</v>
      </c>
      <c r="C40" s="221" t="s">
        <v>263</v>
      </c>
      <c r="D40" s="234" t="s">
        <v>409</v>
      </c>
      <c r="E40" s="73" t="s">
        <v>556</v>
      </c>
      <c r="F40" s="73" t="s">
        <v>557</v>
      </c>
      <c r="G40" s="193" t="s">
        <v>2417</v>
      </c>
      <c r="H40" s="73" t="s">
        <v>559</v>
      </c>
      <c r="I40" s="236"/>
      <c r="J40" s="394"/>
      <c r="K40" s="237" t="s">
        <v>560</v>
      </c>
      <c r="L40" s="236"/>
      <c r="M40" s="239" t="s">
        <v>149</v>
      </c>
      <c r="N40" s="260" t="s">
        <v>211</v>
      </c>
      <c r="O40" s="262" t="s">
        <v>212</v>
      </c>
      <c r="P40" s="261"/>
      <c r="Q40" s="236" t="s">
        <v>2405</v>
      </c>
      <c r="R40" s="236" t="s">
        <v>2418</v>
      </c>
      <c r="S40" s="73" t="s">
        <v>563</v>
      </c>
      <c r="T40" s="193" t="s">
        <v>2419</v>
      </c>
      <c r="U40" s="259" t="s">
        <v>565</v>
      </c>
      <c r="V40" s="259" t="s">
        <v>566</v>
      </c>
      <c r="W40" s="143"/>
      <c r="AA40" s="142">
        <f>IF(OR(J40="Fail",ISBLANK(J40)),INDEX('Issue Code Table'!C:C,MATCH(N:N,'Issue Code Table'!A:A,0)),IF(M40="Critical",6,IF(M40="Significant",5,IF(M40="Moderate",3,2))))</f>
        <v>5</v>
      </c>
    </row>
    <row r="41" spans="1:27" customFormat="1" ht="62.5" x14ac:dyDescent="0.35">
      <c r="A41" s="73" t="s">
        <v>2420</v>
      </c>
      <c r="B41" s="73" t="s">
        <v>385</v>
      </c>
      <c r="C41" s="221" t="s">
        <v>386</v>
      </c>
      <c r="D41" s="246" t="s">
        <v>234</v>
      </c>
      <c r="E41" s="73" t="s">
        <v>2421</v>
      </c>
      <c r="F41" s="73" t="s">
        <v>2422</v>
      </c>
      <c r="G41" s="193" t="s">
        <v>2423</v>
      </c>
      <c r="H41" s="73" t="s">
        <v>2424</v>
      </c>
      <c r="I41" s="63"/>
      <c r="J41" s="394"/>
      <c r="K41" s="73" t="s">
        <v>2425</v>
      </c>
      <c r="L41" s="63"/>
      <c r="M41" s="217" t="s">
        <v>149</v>
      </c>
      <c r="N41" s="260" t="s">
        <v>211</v>
      </c>
      <c r="O41" s="262" t="s">
        <v>212</v>
      </c>
      <c r="P41" s="263"/>
      <c r="Q41" s="63" t="s">
        <v>625</v>
      </c>
      <c r="R41" s="63" t="s">
        <v>626</v>
      </c>
      <c r="S41" s="73" t="s">
        <v>2426</v>
      </c>
      <c r="T41" s="193" t="s">
        <v>2427</v>
      </c>
      <c r="U41" s="259" t="s">
        <v>2428</v>
      </c>
      <c r="V41" s="259" t="s">
        <v>2429</v>
      </c>
      <c r="W41" s="143"/>
      <c r="AA41" s="142">
        <f>IF(OR(J41="Fail",ISBLANK(J41)),INDEX('Issue Code Table'!C:C,MATCH(N:N,'Issue Code Table'!A:A,0)),IF(M41="Critical",6,IF(M41="Significant",5,IF(M41="Moderate",3,2))))</f>
        <v>5</v>
      </c>
    </row>
    <row r="42" spans="1:27" customFormat="1" ht="150" x14ac:dyDescent="0.35">
      <c r="A42" s="73" t="s">
        <v>2430</v>
      </c>
      <c r="B42" s="234" t="s">
        <v>477</v>
      </c>
      <c r="C42" s="235" t="s">
        <v>478</v>
      </c>
      <c r="D42" s="246" t="s">
        <v>234</v>
      </c>
      <c r="E42" s="73" t="s">
        <v>2431</v>
      </c>
      <c r="F42" s="73" t="s">
        <v>2432</v>
      </c>
      <c r="G42" s="193" t="s">
        <v>2433</v>
      </c>
      <c r="H42" s="73" t="s">
        <v>2434</v>
      </c>
      <c r="I42" s="63"/>
      <c r="J42" s="394"/>
      <c r="K42" s="63" t="s">
        <v>2435</v>
      </c>
      <c r="L42" s="63"/>
      <c r="M42" s="217" t="s">
        <v>149</v>
      </c>
      <c r="N42" s="260" t="s">
        <v>211</v>
      </c>
      <c r="O42" s="262" t="s">
        <v>212</v>
      </c>
      <c r="P42" s="263"/>
      <c r="Q42" s="63" t="s">
        <v>625</v>
      </c>
      <c r="R42" s="63" t="s">
        <v>634</v>
      </c>
      <c r="S42" s="73" t="s">
        <v>2436</v>
      </c>
      <c r="T42" s="193" t="s">
        <v>2437</v>
      </c>
      <c r="U42" s="259" t="s">
        <v>2438</v>
      </c>
      <c r="V42" s="259" t="s">
        <v>2439</v>
      </c>
      <c r="W42" s="143"/>
      <c r="AA42" s="142">
        <f>IF(OR(J42="Fail",ISBLANK(J42)),INDEX('Issue Code Table'!C:C,MATCH(N:N,'Issue Code Table'!A:A,0)),IF(M42="Critical",6,IF(M42="Significant",5,IF(M42="Moderate",3,2))))</f>
        <v>5</v>
      </c>
    </row>
    <row r="43" spans="1:27" customFormat="1" ht="262.5" x14ac:dyDescent="0.35">
      <c r="A43" s="73" t="s">
        <v>2440</v>
      </c>
      <c r="B43" s="73" t="s">
        <v>385</v>
      </c>
      <c r="C43" s="221" t="s">
        <v>386</v>
      </c>
      <c r="D43" s="246" t="s">
        <v>234</v>
      </c>
      <c r="E43" s="73" t="s">
        <v>2441</v>
      </c>
      <c r="F43" s="73" t="s">
        <v>2442</v>
      </c>
      <c r="G43" s="193" t="s">
        <v>2443</v>
      </c>
      <c r="H43" s="73" t="s">
        <v>2444</v>
      </c>
      <c r="I43" s="63"/>
      <c r="J43" s="394"/>
      <c r="K43" s="63" t="s">
        <v>2445</v>
      </c>
      <c r="L43" s="63"/>
      <c r="M43" s="217" t="s">
        <v>149</v>
      </c>
      <c r="N43" s="262" t="s">
        <v>211</v>
      </c>
      <c r="O43" s="262" t="s">
        <v>212</v>
      </c>
      <c r="P43" s="263"/>
      <c r="Q43" s="63" t="s">
        <v>625</v>
      </c>
      <c r="R43" s="63" t="s">
        <v>642</v>
      </c>
      <c r="S43" s="73" t="s">
        <v>2446</v>
      </c>
      <c r="T43" s="193" t="s">
        <v>2447</v>
      </c>
      <c r="U43" s="259" t="s">
        <v>2448</v>
      </c>
      <c r="V43" s="259" t="s">
        <v>2449</v>
      </c>
      <c r="W43" s="143"/>
      <c r="AA43" s="142">
        <f>IF(OR(J43="Fail",ISBLANK(J43)),INDEX('Issue Code Table'!C:C,MATCH(N:N,'Issue Code Table'!A:A,0)),IF(M43="Critical",6,IF(M43="Significant",5,IF(M43="Moderate",3,2))))</f>
        <v>5</v>
      </c>
    </row>
    <row r="44" spans="1:27" customFormat="1" ht="409.5" x14ac:dyDescent="0.35">
      <c r="A44" s="73" t="s">
        <v>2450</v>
      </c>
      <c r="B44" s="246" t="s">
        <v>603</v>
      </c>
      <c r="C44" s="221" t="s">
        <v>604</v>
      </c>
      <c r="D44" s="73" t="s">
        <v>409</v>
      </c>
      <c r="E44" s="73" t="s">
        <v>605</v>
      </c>
      <c r="F44" s="73" t="s">
        <v>606</v>
      </c>
      <c r="G44" s="193" t="s">
        <v>2451</v>
      </c>
      <c r="H44" s="73" t="s">
        <v>608</v>
      </c>
      <c r="I44" s="63"/>
      <c r="J44" s="394"/>
      <c r="K44" s="230" t="s">
        <v>609</v>
      </c>
      <c r="L44" s="63"/>
      <c r="M44" s="217" t="s">
        <v>224</v>
      </c>
      <c r="N44" s="262" t="s">
        <v>610</v>
      </c>
      <c r="O44" s="262" t="s">
        <v>611</v>
      </c>
      <c r="P44" s="263"/>
      <c r="Q44" s="63" t="s">
        <v>242</v>
      </c>
      <c r="R44" s="63" t="s">
        <v>2452</v>
      </c>
      <c r="S44" s="73" t="s">
        <v>614</v>
      </c>
      <c r="T44" s="193" t="s">
        <v>2453</v>
      </c>
      <c r="U44" s="259" t="s">
        <v>616</v>
      </c>
      <c r="V44" s="259"/>
      <c r="W44" s="143"/>
      <c r="AA44" s="142" t="e">
        <f>IF(OR(J44="Fail",ISBLANK(J44)),INDEX('Issue Code Table'!C:C,MATCH(N:N,'Issue Code Table'!A:A,0)),IF(M44="Critical",6,IF(M44="Significant",5,IF(M44="Moderate",3,2))))</f>
        <v>#N/A</v>
      </c>
    </row>
    <row r="45" spans="1:27" customFormat="1" ht="225" x14ac:dyDescent="0.35">
      <c r="A45" s="73" t="s">
        <v>2454</v>
      </c>
      <c r="B45" s="246" t="s">
        <v>603</v>
      </c>
      <c r="C45" s="221" t="s">
        <v>604</v>
      </c>
      <c r="D45" s="73" t="s">
        <v>234</v>
      </c>
      <c r="E45" s="73" t="s">
        <v>618</v>
      </c>
      <c r="F45" s="73" t="s">
        <v>619</v>
      </c>
      <c r="G45" s="193" t="s">
        <v>2455</v>
      </c>
      <c r="H45" s="73" t="s">
        <v>621</v>
      </c>
      <c r="I45" s="63"/>
      <c r="J45" s="394"/>
      <c r="K45" s="230" t="s">
        <v>622</v>
      </c>
      <c r="L45" s="184"/>
      <c r="M45" s="217" t="s">
        <v>224</v>
      </c>
      <c r="N45" s="262" t="s">
        <v>623</v>
      </c>
      <c r="O45" s="262" t="s">
        <v>624</v>
      </c>
      <c r="P45" s="263"/>
      <c r="Q45" s="63" t="s">
        <v>2456</v>
      </c>
      <c r="R45" s="63" t="s">
        <v>2457</v>
      </c>
      <c r="S45" s="73" t="s">
        <v>635</v>
      </c>
      <c r="T45" s="193" t="s">
        <v>2458</v>
      </c>
      <c r="U45" s="259" t="s">
        <v>2459</v>
      </c>
      <c r="V45" s="259"/>
      <c r="W45" s="143"/>
      <c r="AA45" s="142">
        <f>IF(OR(J45="Fail",ISBLANK(J45)),INDEX('Issue Code Table'!C:C,MATCH(N:N,'Issue Code Table'!A:A,0)),IF(M45="Critical",6,IF(M45="Significant",5,IF(M45="Moderate",3,2))))</f>
        <v>1</v>
      </c>
    </row>
    <row r="46" spans="1:27" customFormat="1" ht="225" x14ac:dyDescent="0.35">
      <c r="A46" s="73" t="s">
        <v>2460</v>
      </c>
      <c r="B46" s="234" t="s">
        <v>248</v>
      </c>
      <c r="C46" s="235" t="s">
        <v>249</v>
      </c>
      <c r="D46" s="73" t="s">
        <v>234</v>
      </c>
      <c r="E46" s="73" t="s">
        <v>631</v>
      </c>
      <c r="F46" s="73" t="s">
        <v>2461</v>
      </c>
      <c r="G46" s="193" t="s">
        <v>2462</v>
      </c>
      <c r="H46" s="73" t="s">
        <v>621</v>
      </c>
      <c r="I46" s="63"/>
      <c r="J46" s="394"/>
      <c r="K46" s="230" t="s">
        <v>622</v>
      </c>
      <c r="L46" s="184" t="s">
        <v>2463</v>
      </c>
      <c r="M46" s="217" t="s">
        <v>224</v>
      </c>
      <c r="N46" s="262" t="s">
        <v>623</v>
      </c>
      <c r="O46" s="262" t="s">
        <v>624</v>
      </c>
      <c r="P46" s="263"/>
      <c r="Q46" s="63" t="s">
        <v>2456</v>
      </c>
      <c r="R46" s="63" t="s">
        <v>2464</v>
      </c>
      <c r="S46" s="73" t="s">
        <v>635</v>
      </c>
      <c r="T46" s="193" t="s">
        <v>2465</v>
      </c>
      <c r="U46" s="259" t="s">
        <v>2466</v>
      </c>
      <c r="V46" s="259"/>
      <c r="W46" s="143"/>
      <c r="AA46" s="142">
        <f>IF(OR(J46="Fail",ISBLANK(J46)),INDEX('Issue Code Table'!C:C,MATCH(N:N,'Issue Code Table'!A:A,0)),IF(M46="Critical",6,IF(M46="Significant",5,IF(M46="Moderate",3,2))))</f>
        <v>1</v>
      </c>
    </row>
    <row r="47" spans="1:27" customFormat="1" ht="225" x14ac:dyDescent="0.35">
      <c r="A47" s="73" t="s">
        <v>2467</v>
      </c>
      <c r="B47" s="246" t="s">
        <v>603</v>
      </c>
      <c r="C47" s="221" t="s">
        <v>604</v>
      </c>
      <c r="D47" s="73" t="s">
        <v>234</v>
      </c>
      <c r="E47" s="73" t="s">
        <v>639</v>
      </c>
      <c r="F47" s="73" t="s">
        <v>640</v>
      </c>
      <c r="G47" s="193" t="s">
        <v>2468</v>
      </c>
      <c r="H47" s="73" t="s">
        <v>621</v>
      </c>
      <c r="I47" s="267"/>
      <c r="J47" s="394"/>
      <c r="K47" s="230" t="s">
        <v>622</v>
      </c>
      <c r="L47" s="184"/>
      <c r="M47" s="217" t="s">
        <v>224</v>
      </c>
      <c r="N47" s="262" t="s">
        <v>623</v>
      </c>
      <c r="O47" s="262" t="s">
        <v>624</v>
      </c>
      <c r="P47" s="263"/>
      <c r="Q47" s="63" t="s">
        <v>2456</v>
      </c>
      <c r="R47" s="63" t="s">
        <v>2469</v>
      </c>
      <c r="S47" s="73" t="s">
        <v>635</v>
      </c>
      <c r="T47" s="193" t="s">
        <v>2470</v>
      </c>
      <c r="U47" s="259" t="s">
        <v>2471</v>
      </c>
      <c r="V47" s="259"/>
      <c r="W47" s="143"/>
      <c r="AA47" s="142">
        <f>IF(OR(J47="Fail",ISBLANK(J47)),INDEX('Issue Code Table'!C:C,MATCH(N:N,'Issue Code Table'!A:A,0)),IF(M47="Critical",6,IF(M47="Significant",5,IF(M47="Moderate",3,2))))</f>
        <v>1</v>
      </c>
    </row>
    <row r="48" spans="1:27" customFormat="1" ht="75" x14ac:dyDescent="0.35">
      <c r="A48" s="73" t="s">
        <v>2472</v>
      </c>
      <c r="B48" s="234" t="s">
        <v>248</v>
      </c>
      <c r="C48" s="235" t="s">
        <v>249</v>
      </c>
      <c r="D48" s="73" t="s">
        <v>234</v>
      </c>
      <c r="E48" s="73" t="s">
        <v>646</v>
      </c>
      <c r="F48" s="73" t="s">
        <v>647</v>
      </c>
      <c r="G48" s="193" t="s">
        <v>2473</v>
      </c>
      <c r="H48" s="73" t="s">
        <v>649</v>
      </c>
      <c r="I48" s="63"/>
      <c r="J48" s="394"/>
      <c r="K48" s="230" t="s">
        <v>650</v>
      </c>
      <c r="L48" s="184"/>
      <c r="M48" s="217" t="s">
        <v>160</v>
      </c>
      <c r="N48" s="262" t="s">
        <v>522</v>
      </c>
      <c r="O48" s="262" t="s">
        <v>523</v>
      </c>
      <c r="P48" s="263"/>
      <c r="Q48" s="63" t="s">
        <v>2456</v>
      </c>
      <c r="R48" s="63" t="s">
        <v>2474</v>
      </c>
      <c r="S48" s="73" t="s">
        <v>652</v>
      </c>
      <c r="T48" s="193" t="s">
        <v>2475</v>
      </c>
      <c r="U48" s="259" t="s">
        <v>2476</v>
      </c>
      <c r="V48" s="259"/>
      <c r="W48" s="143"/>
      <c r="AA48" s="142">
        <f>IF(OR(J48="Fail",ISBLANK(J48)),INDEX('Issue Code Table'!C:C,MATCH(N:N,'Issue Code Table'!A:A,0)),IF(M48="Critical",6,IF(M48="Significant",5,IF(M48="Moderate",3,2))))</f>
        <v>4</v>
      </c>
    </row>
    <row r="49" spans="1:27" customFormat="1" ht="75" x14ac:dyDescent="0.35">
      <c r="A49" s="73" t="s">
        <v>2477</v>
      </c>
      <c r="B49" s="234" t="s">
        <v>248</v>
      </c>
      <c r="C49" s="235" t="s">
        <v>249</v>
      </c>
      <c r="D49" s="73" t="s">
        <v>234</v>
      </c>
      <c r="E49" s="73" t="s">
        <v>656</v>
      </c>
      <c r="F49" s="73" t="s">
        <v>657</v>
      </c>
      <c r="G49" s="193" t="s">
        <v>2478</v>
      </c>
      <c r="H49" s="73" t="s">
        <v>659</v>
      </c>
      <c r="I49" s="63"/>
      <c r="J49" s="394"/>
      <c r="K49" s="230" t="s">
        <v>660</v>
      </c>
      <c r="L49" s="184"/>
      <c r="M49" s="217" t="s">
        <v>160</v>
      </c>
      <c r="N49" s="262" t="s">
        <v>522</v>
      </c>
      <c r="O49" s="262" t="s">
        <v>523</v>
      </c>
      <c r="P49" s="263"/>
      <c r="Q49" s="63" t="s">
        <v>2456</v>
      </c>
      <c r="R49" s="63" t="s">
        <v>2479</v>
      </c>
      <c r="S49" s="73" t="s">
        <v>662</v>
      </c>
      <c r="T49" s="193" t="s">
        <v>2480</v>
      </c>
      <c r="U49" s="259" t="s">
        <v>2481</v>
      </c>
      <c r="V49" s="259"/>
      <c r="W49" s="143"/>
      <c r="AA49" s="142">
        <f>IF(OR(J49="Fail",ISBLANK(J49)),INDEX('Issue Code Table'!C:C,MATCH(N:N,'Issue Code Table'!A:A,0)),IF(M49="Critical",6,IF(M49="Significant",5,IF(M49="Moderate",3,2))))</f>
        <v>4</v>
      </c>
    </row>
    <row r="50" spans="1:27" customFormat="1" ht="87.5" x14ac:dyDescent="0.35">
      <c r="A50" s="73" t="s">
        <v>2482</v>
      </c>
      <c r="B50" s="234" t="s">
        <v>248</v>
      </c>
      <c r="C50" s="235" t="s">
        <v>249</v>
      </c>
      <c r="D50" s="73" t="s">
        <v>234</v>
      </c>
      <c r="E50" s="73" t="s">
        <v>666</v>
      </c>
      <c r="F50" s="73" t="s">
        <v>667</v>
      </c>
      <c r="G50" s="193" t="s">
        <v>2483</v>
      </c>
      <c r="H50" s="73" t="s">
        <v>669</v>
      </c>
      <c r="I50" s="63"/>
      <c r="J50" s="394"/>
      <c r="K50" s="230" t="s">
        <v>670</v>
      </c>
      <c r="L50" s="184"/>
      <c r="M50" s="217" t="s">
        <v>160</v>
      </c>
      <c r="N50" s="262" t="s">
        <v>522</v>
      </c>
      <c r="O50" s="262" t="s">
        <v>523</v>
      </c>
      <c r="P50" s="263"/>
      <c r="Q50" s="63" t="s">
        <v>2456</v>
      </c>
      <c r="R50" s="63" t="s">
        <v>2484</v>
      </c>
      <c r="S50" s="73" t="s">
        <v>672</v>
      </c>
      <c r="T50" s="193" t="s">
        <v>2485</v>
      </c>
      <c r="U50" s="259" t="s">
        <v>2486</v>
      </c>
      <c r="V50" s="259"/>
      <c r="W50" s="143"/>
      <c r="AA50" s="142">
        <f>IF(OR(J50="Fail",ISBLANK(J50)),INDEX('Issue Code Table'!C:C,MATCH(N:N,'Issue Code Table'!A:A,0)),IF(M50="Critical",6,IF(M50="Significant",5,IF(M50="Moderate",3,2))))</f>
        <v>4</v>
      </c>
    </row>
    <row r="51" spans="1:27" customFormat="1" ht="162.5" x14ac:dyDescent="0.35">
      <c r="A51" s="73" t="s">
        <v>2487</v>
      </c>
      <c r="B51" s="220" t="s">
        <v>206</v>
      </c>
      <c r="C51" s="222" t="s">
        <v>207</v>
      </c>
      <c r="D51" s="73" t="s">
        <v>234</v>
      </c>
      <c r="E51" s="73" t="s">
        <v>676</v>
      </c>
      <c r="F51" s="73" t="s">
        <v>677</v>
      </c>
      <c r="G51" s="193" t="s">
        <v>2488</v>
      </c>
      <c r="H51" s="73" t="s">
        <v>679</v>
      </c>
      <c r="I51" s="63"/>
      <c r="J51" s="394"/>
      <c r="K51" s="230" t="s">
        <v>680</v>
      </c>
      <c r="L51" s="63"/>
      <c r="M51" s="217" t="s">
        <v>149</v>
      </c>
      <c r="N51" s="262" t="s">
        <v>681</v>
      </c>
      <c r="O51" s="262" t="s">
        <v>682</v>
      </c>
      <c r="P51" s="263"/>
      <c r="Q51" s="63" t="s">
        <v>683</v>
      </c>
      <c r="R51" s="63" t="s">
        <v>684</v>
      </c>
      <c r="S51" s="73" t="s">
        <v>685</v>
      </c>
      <c r="T51" s="193" t="s">
        <v>2489</v>
      </c>
      <c r="U51" s="259" t="s">
        <v>687</v>
      </c>
      <c r="V51" s="259" t="s">
        <v>688</v>
      </c>
      <c r="W51" s="143"/>
      <c r="AA51" s="142">
        <f>IF(OR(J51="Fail",ISBLANK(J51)),INDEX('Issue Code Table'!C:C,MATCH(N:N,'Issue Code Table'!A:A,0)),IF(M51="Critical",6,IF(M51="Significant",5,IF(M51="Moderate",3,2))))</f>
        <v>5</v>
      </c>
    </row>
    <row r="52" spans="1:27" customFormat="1" ht="62.5" x14ac:dyDescent="0.35">
      <c r="A52" s="73" t="s">
        <v>2490</v>
      </c>
      <c r="B52" s="220" t="s">
        <v>206</v>
      </c>
      <c r="C52" s="222" t="s">
        <v>207</v>
      </c>
      <c r="D52" s="73" t="s">
        <v>409</v>
      </c>
      <c r="E52" s="73" t="s">
        <v>2491</v>
      </c>
      <c r="F52" s="73" t="s">
        <v>691</v>
      </c>
      <c r="G52" s="193" t="s">
        <v>692</v>
      </c>
      <c r="H52" s="73" t="s">
        <v>693</v>
      </c>
      <c r="I52" s="236"/>
      <c r="J52" s="394"/>
      <c r="K52" s="237" t="s">
        <v>694</v>
      </c>
      <c r="L52" s="236"/>
      <c r="M52" s="217" t="s">
        <v>149</v>
      </c>
      <c r="N52" s="262" t="s">
        <v>681</v>
      </c>
      <c r="O52" s="262" t="s">
        <v>682</v>
      </c>
      <c r="P52" s="261"/>
      <c r="Q52" s="236" t="s">
        <v>683</v>
      </c>
      <c r="R52" s="236" t="s">
        <v>695</v>
      </c>
      <c r="S52" s="73" t="s">
        <v>696</v>
      </c>
      <c r="T52" s="193" t="s">
        <v>2492</v>
      </c>
      <c r="U52" s="259" t="s">
        <v>698</v>
      </c>
      <c r="V52" s="259" t="s">
        <v>699</v>
      </c>
      <c r="W52" s="143"/>
      <c r="AA52" s="142">
        <f>IF(OR(J52="Fail",ISBLANK(J52)),INDEX('Issue Code Table'!C:C,MATCH(N:N,'Issue Code Table'!A:A,0)),IF(M52="Critical",6,IF(M52="Significant",5,IF(M52="Moderate",3,2))))</f>
        <v>5</v>
      </c>
    </row>
    <row r="53" spans="1:27" customFormat="1" ht="87.5" x14ac:dyDescent="0.35">
      <c r="A53" s="73" t="s">
        <v>2493</v>
      </c>
      <c r="B53" s="220" t="s">
        <v>206</v>
      </c>
      <c r="C53" s="222" t="s">
        <v>207</v>
      </c>
      <c r="D53" s="234" t="s">
        <v>409</v>
      </c>
      <c r="E53" s="73" t="s">
        <v>701</v>
      </c>
      <c r="F53" s="73" t="s">
        <v>702</v>
      </c>
      <c r="G53" s="193" t="s">
        <v>2494</v>
      </c>
      <c r="H53" s="73" t="s">
        <v>704</v>
      </c>
      <c r="I53" s="236"/>
      <c r="J53" s="394"/>
      <c r="K53" s="237" t="s">
        <v>705</v>
      </c>
      <c r="L53" s="236"/>
      <c r="M53" s="239" t="s">
        <v>149</v>
      </c>
      <c r="N53" s="260" t="s">
        <v>681</v>
      </c>
      <c r="O53" s="260" t="s">
        <v>682</v>
      </c>
      <c r="P53" s="261"/>
      <c r="Q53" s="236" t="s">
        <v>706</v>
      </c>
      <c r="R53" s="236" t="s">
        <v>707</v>
      </c>
      <c r="S53" s="73" t="s">
        <v>708</v>
      </c>
      <c r="T53" s="193" t="s">
        <v>2495</v>
      </c>
      <c r="U53" s="259" t="s">
        <v>710</v>
      </c>
      <c r="V53" s="259" t="s">
        <v>711</v>
      </c>
      <c r="W53" s="143"/>
      <c r="AA53" s="142">
        <f>IF(OR(J53="Fail",ISBLANK(J53)),INDEX('Issue Code Table'!C:C,MATCH(N:N,'Issue Code Table'!A:A,0)),IF(M53="Critical",6,IF(M53="Significant",5,IF(M53="Moderate",3,2))))</f>
        <v>5</v>
      </c>
    </row>
    <row r="54" spans="1:27" customFormat="1" ht="137.5" x14ac:dyDescent="0.35">
      <c r="A54" s="73" t="s">
        <v>2496</v>
      </c>
      <c r="B54" s="220" t="s">
        <v>206</v>
      </c>
      <c r="C54" s="222" t="s">
        <v>207</v>
      </c>
      <c r="D54" s="234" t="s">
        <v>409</v>
      </c>
      <c r="E54" s="73" t="s">
        <v>713</v>
      </c>
      <c r="F54" s="73" t="s">
        <v>714</v>
      </c>
      <c r="G54" s="193" t="s">
        <v>2497</v>
      </c>
      <c r="H54" s="73" t="s">
        <v>716</v>
      </c>
      <c r="I54" s="236"/>
      <c r="J54" s="394"/>
      <c r="K54" s="237" t="s">
        <v>717</v>
      </c>
      <c r="L54" s="236"/>
      <c r="M54" s="239" t="s">
        <v>149</v>
      </c>
      <c r="N54" s="260" t="s">
        <v>681</v>
      </c>
      <c r="O54" s="260" t="s">
        <v>682</v>
      </c>
      <c r="P54" s="261"/>
      <c r="Q54" s="236" t="s">
        <v>706</v>
      </c>
      <c r="R54" s="236" t="s">
        <v>718</v>
      </c>
      <c r="S54" s="73" t="s">
        <v>2498</v>
      </c>
      <c r="T54" s="193" t="s">
        <v>2499</v>
      </c>
      <c r="U54" s="259" t="s">
        <v>721</v>
      </c>
      <c r="V54" s="259" t="s">
        <v>722</v>
      </c>
      <c r="W54" s="143"/>
      <c r="AA54" s="142">
        <f>IF(OR(J54="Fail",ISBLANK(J54)),INDEX('Issue Code Table'!C:C,MATCH(N:N,'Issue Code Table'!A:A,0)),IF(M54="Critical",6,IF(M54="Significant",5,IF(M54="Moderate",3,2))))</f>
        <v>5</v>
      </c>
    </row>
    <row r="55" spans="1:27" customFormat="1" ht="87.5" x14ac:dyDescent="0.35">
      <c r="A55" s="73" t="s">
        <v>2500</v>
      </c>
      <c r="B55" s="220" t="s">
        <v>206</v>
      </c>
      <c r="C55" s="222" t="s">
        <v>207</v>
      </c>
      <c r="D55" s="73" t="s">
        <v>409</v>
      </c>
      <c r="E55" s="73" t="s">
        <v>724</v>
      </c>
      <c r="F55" s="73" t="s">
        <v>725</v>
      </c>
      <c r="G55" s="193" t="s">
        <v>2501</v>
      </c>
      <c r="H55" s="73" t="s">
        <v>727</v>
      </c>
      <c r="I55" s="63"/>
      <c r="J55" s="394"/>
      <c r="K55" s="230" t="s">
        <v>728</v>
      </c>
      <c r="L55" s="63"/>
      <c r="M55" s="217" t="s">
        <v>149</v>
      </c>
      <c r="N55" s="262" t="s">
        <v>681</v>
      </c>
      <c r="O55" s="262" t="s">
        <v>682</v>
      </c>
      <c r="P55" s="263"/>
      <c r="Q55" s="63" t="s">
        <v>706</v>
      </c>
      <c r="R55" s="63" t="s">
        <v>729</v>
      </c>
      <c r="S55" s="73" t="s">
        <v>730</v>
      </c>
      <c r="T55" s="193" t="s">
        <v>2502</v>
      </c>
      <c r="U55" s="259" t="s">
        <v>732</v>
      </c>
      <c r="V55" s="259" t="s">
        <v>733</v>
      </c>
      <c r="W55" s="143"/>
      <c r="AA55" s="142">
        <f>IF(OR(J55="Fail",ISBLANK(J55)),INDEX('Issue Code Table'!C:C,MATCH(N:N,'Issue Code Table'!A:A,0)),IF(M55="Critical",6,IF(M55="Significant",5,IF(M55="Moderate",3,2))))</f>
        <v>5</v>
      </c>
    </row>
    <row r="56" spans="1:27" customFormat="1" ht="100" x14ac:dyDescent="0.35">
      <c r="A56" s="73" t="s">
        <v>2503</v>
      </c>
      <c r="B56" s="220" t="s">
        <v>206</v>
      </c>
      <c r="C56" s="222" t="s">
        <v>207</v>
      </c>
      <c r="D56" s="73" t="s">
        <v>409</v>
      </c>
      <c r="E56" s="73" t="s">
        <v>735</v>
      </c>
      <c r="F56" s="73" t="s">
        <v>736</v>
      </c>
      <c r="G56" s="193" t="s">
        <v>2504</v>
      </c>
      <c r="H56" s="73" t="s">
        <v>738</v>
      </c>
      <c r="I56" s="63"/>
      <c r="J56" s="394"/>
      <c r="K56" s="230" t="s">
        <v>739</v>
      </c>
      <c r="L56" s="63"/>
      <c r="M56" s="217" t="s">
        <v>149</v>
      </c>
      <c r="N56" s="262" t="s">
        <v>681</v>
      </c>
      <c r="O56" s="262" t="s">
        <v>682</v>
      </c>
      <c r="P56" s="263"/>
      <c r="Q56" s="63" t="s">
        <v>706</v>
      </c>
      <c r="R56" s="63" t="s">
        <v>740</v>
      </c>
      <c r="S56" s="73" t="s">
        <v>2505</v>
      </c>
      <c r="T56" s="193" t="s">
        <v>2506</v>
      </c>
      <c r="U56" s="259" t="s">
        <v>743</v>
      </c>
      <c r="V56" s="259" t="s">
        <v>744</v>
      </c>
      <c r="W56" s="143"/>
      <c r="AA56" s="142">
        <f>IF(OR(J56="Fail",ISBLANK(J56)),INDEX('Issue Code Table'!C:C,MATCH(N:N,'Issue Code Table'!A:A,0)),IF(M56="Critical",6,IF(M56="Significant",5,IF(M56="Moderate",3,2))))</f>
        <v>5</v>
      </c>
    </row>
    <row r="57" spans="1:27" customFormat="1" ht="75" x14ac:dyDescent="0.35">
      <c r="A57" s="73" t="s">
        <v>2507</v>
      </c>
      <c r="B57" s="220" t="s">
        <v>206</v>
      </c>
      <c r="C57" s="222" t="s">
        <v>207</v>
      </c>
      <c r="D57" s="73" t="s">
        <v>409</v>
      </c>
      <c r="E57" s="73" t="s">
        <v>746</v>
      </c>
      <c r="F57" s="73" t="s">
        <v>747</v>
      </c>
      <c r="G57" s="193" t="s">
        <v>2508</v>
      </c>
      <c r="H57" s="73" t="s">
        <v>749</v>
      </c>
      <c r="I57" s="63"/>
      <c r="J57" s="394"/>
      <c r="K57" s="230" t="s">
        <v>750</v>
      </c>
      <c r="L57" s="63"/>
      <c r="M57" s="217" t="s">
        <v>149</v>
      </c>
      <c r="N57" s="262" t="s">
        <v>681</v>
      </c>
      <c r="O57" s="262" t="s">
        <v>682</v>
      </c>
      <c r="P57" s="263"/>
      <c r="Q57" s="63" t="s">
        <v>706</v>
      </c>
      <c r="R57" s="63" t="s">
        <v>751</v>
      </c>
      <c r="S57" s="73" t="s">
        <v>752</v>
      </c>
      <c r="T57" s="193" t="s">
        <v>2509</v>
      </c>
      <c r="U57" s="259" t="s">
        <v>754</v>
      </c>
      <c r="V57" s="259" t="s">
        <v>755</v>
      </c>
      <c r="W57" s="143"/>
      <c r="AA57" s="142">
        <f>IF(OR(J57="Fail",ISBLANK(J57)),INDEX('Issue Code Table'!C:C,MATCH(N:N,'Issue Code Table'!A:A,0)),IF(M57="Critical",6,IF(M57="Significant",5,IF(M57="Moderate",3,2))))</f>
        <v>5</v>
      </c>
    </row>
    <row r="58" spans="1:27" customFormat="1" ht="137.5" x14ac:dyDescent="0.35">
      <c r="A58" s="73" t="s">
        <v>2510</v>
      </c>
      <c r="B58" s="220" t="s">
        <v>206</v>
      </c>
      <c r="C58" s="222" t="s">
        <v>207</v>
      </c>
      <c r="D58" s="73" t="s">
        <v>409</v>
      </c>
      <c r="E58" s="73" t="s">
        <v>757</v>
      </c>
      <c r="F58" s="73" t="s">
        <v>758</v>
      </c>
      <c r="G58" s="193" t="s">
        <v>2511</v>
      </c>
      <c r="H58" s="73" t="s">
        <v>760</v>
      </c>
      <c r="I58" s="63"/>
      <c r="J58" s="394"/>
      <c r="K58" s="63" t="s">
        <v>761</v>
      </c>
      <c r="L58" s="63"/>
      <c r="M58" s="390" t="s">
        <v>149</v>
      </c>
      <c r="N58" s="262" t="s">
        <v>681</v>
      </c>
      <c r="O58" s="262" t="s">
        <v>682</v>
      </c>
      <c r="P58" s="263"/>
      <c r="Q58" s="63" t="s">
        <v>706</v>
      </c>
      <c r="R58" s="63" t="s">
        <v>762</v>
      </c>
      <c r="S58" s="73" t="s">
        <v>2512</v>
      </c>
      <c r="T58" s="193" t="s">
        <v>2513</v>
      </c>
      <c r="U58" s="259" t="s">
        <v>765</v>
      </c>
      <c r="V58" s="259" t="s">
        <v>766</v>
      </c>
      <c r="W58" s="143"/>
      <c r="AA58" s="142">
        <f>IF(OR(J58="Fail",ISBLANK(J58)),INDEX('Issue Code Table'!C:C,MATCH(N:N,'Issue Code Table'!A:A,0)),IF(M58="Critical",6,IF(M58="Significant",5,IF(M58="Moderate",3,2))))</f>
        <v>5</v>
      </c>
    </row>
    <row r="59" spans="1:27" customFormat="1" ht="75" x14ac:dyDescent="0.35">
      <c r="A59" s="73" t="s">
        <v>2514</v>
      </c>
      <c r="B59" s="220" t="s">
        <v>206</v>
      </c>
      <c r="C59" s="222" t="s">
        <v>207</v>
      </c>
      <c r="D59" s="73" t="s">
        <v>409</v>
      </c>
      <c r="E59" s="73" t="s">
        <v>768</v>
      </c>
      <c r="F59" s="73" t="s">
        <v>769</v>
      </c>
      <c r="G59" s="193" t="s">
        <v>2515</v>
      </c>
      <c r="H59" s="73" t="s">
        <v>771</v>
      </c>
      <c r="I59" s="63"/>
      <c r="J59" s="394"/>
      <c r="K59" s="230" t="s">
        <v>772</v>
      </c>
      <c r="L59" s="63"/>
      <c r="M59" s="217" t="s">
        <v>149</v>
      </c>
      <c r="N59" s="262" t="s">
        <v>681</v>
      </c>
      <c r="O59" s="262" t="s">
        <v>682</v>
      </c>
      <c r="P59" s="263"/>
      <c r="Q59" s="63" t="s">
        <v>706</v>
      </c>
      <c r="R59" s="63" t="s">
        <v>773</v>
      </c>
      <c r="S59" s="73" t="s">
        <v>774</v>
      </c>
      <c r="T59" s="193" t="s">
        <v>2516</v>
      </c>
      <c r="U59" s="259" t="s">
        <v>776</v>
      </c>
      <c r="V59" s="259" t="s">
        <v>777</v>
      </c>
      <c r="W59" s="143"/>
      <c r="AA59" s="142">
        <f>IF(OR(J59="Fail",ISBLANK(J59)),INDEX('Issue Code Table'!C:C,MATCH(N:N,'Issue Code Table'!A:A,0)),IF(M59="Critical",6,IF(M59="Significant",5,IF(M59="Moderate",3,2))))</f>
        <v>5</v>
      </c>
    </row>
    <row r="60" spans="1:27" customFormat="1" ht="137.5" x14ac:dyDescent="0.35">
      <c r="A60" s="73" t="s">
        <v>2517</v>
      </c>
      <c r="B60" s="220" t="s">
        <v>206</v>
      </c>
      <c r="C60" s="222" t="s">
        <v>207</v>
      </c>
      <c r="D60" s="73" t="s">
        <v>409</v>
      </c>
      <c r="E60" s="73" t="s">
        <v>779</v>
      </c>
      <c r="F60" s="73" t="s">
        <v>780</v>
      </c>
      <c r="G60" s="193" t="s">
        <v>2518</v>
      </c>
      <c r="H60" s="73" t="s">
        <v>782</v>
      </c>
      <c r="I60" s="63"/>
      <c r="J60" s="394"/>
      <c r="K60" s="230" t="s">
        <v>783</v>
      </c>
      <c r="L60" s="184"/>
      <c r="M60" s="217" t="s">
        <v>149</v>
      </c>
      <c r="N60" s="262" t="s">
        <v>681</v>
      </c>
      <c r="O60" s="262" t="s">
        <v>682</v>
      </c>
      <c r="P60" s="263"/>
      <c r="Q60" s="63" t="s">
        <v>706</v>
      </c>
      <c r="R60" s="63" t="s">
        <v>784</v>
      </c>
      <c r="S60" s="73" t="s">
        <v>2519</v>
      </c>
      <c r="T60" s="193" t="s">
        <v>2520</v>
      </c>
      <c r="U60" s="259" t="s">
        <v>787</v>
      </c>
      <c r="V60" s="259" t="s">
        <v>788</v>
      </c>
      <c r="W60" s="143"/>
      <c r="AA60" s="142">
        <f>IF(OR(J60="Fail",ISBLANK(J60)),INDEX('Issue Code Table'!C:C,MATCH(N:N,'Issue Code Table'!A:A,0)),IF(M60="Critical",6,IF(M60="Significant",5,IF(M60="Moderate",3,2))))</f>
        <v>5</v>
      </c>
    </row>
    <row r="61" spans="1:27" customFormat="1" ht="75" x14ac:dyDescent="0.35">
      <c r="A61" s="73" t="s">
        <v>2521</v>
      </c>
      <c r="B61" s="220" t="s">
        <v>206</v>
      </c>
      <c r="C61" s="222" t="s">
        <v>207</v>
      </c>
      <c r="D61" s="234" t="s">
        <v>409</v>
      </c>
      <c r="E61" s="73" t="s">
        <v>790</v>
      </c>
      <c r="F61" s="73" t="s">
        <v>791</v>
      </c>
      <c r="G61" s="193" t="s">
        <v>2522</v>
      </c>
      <c r="H61" s="73" t="s">
        <v>793</v>
      </c>
      <c r="I61" s="236"/>
      <c r="J61" s="394"/>
      <c r="K61" s="237" t="s">
        <v>794</v>
      </c>
      <c r="L61" s="236"/>
      <c r="M61" s="239" t="s">
        <v>149</v>
      </c>
      <c r="N61" s="260" t="s">
        <v>681</v>
      </c>
      <c r="O61" s="260" t="s">
        <v>682</v>
      </c>
      <c r="P61" s="261"/>
      <c r="Q61" s="236" t="s">
        <v>706</v>
      </c>
      <c r="R61" s="236" t="s">
        <v>795</v>
      </c>
      <c r="S61" s="73" t="s">
        <v>796</v>
      </c>
      <c r="T61" s="193" t="s">
        <v>2523</v>
      </c>
      <c r="U61" s="259" t="s">
        <v>798</v>
      </c>
      <c r="V61" s="259" t="s">
        <v>799</v>
      </c>
      <c r="W61" s="143"/>
      <c r="AA61" s="142">
        <f>IF(OR(J61="Fail",ISBLANK(J61)),INDEX('Issue Code Table'!C:C,MATCH(N:N,'Issue Code Table'!A:A,0)),IF(M61="Critical",6,IF(M61="Significant",5,IF(M61="Moderate",3,2))))</f>
        <v>5</v>
      </c>
    </row>
    <row r="62" spans="1:27" customFormat="1" ht="75" x14ac:dyDescent="0.35">
      <c r="A62" s="73" t="s">
        <v>2524</v>
      </c>
      <c r="B62" s="220" t="s">
        <v>206</v>
      </c>
      <c r="C62" s="222" t="s">
        <v>207</v>
      </c>
      <c r="D62" s="234" t="s">
        <v>409</v>
      </c>
      <c r="E62" s="73" t="s">
        <v>2525</v>
      </c>
      <c r="F62" s="73" t="s">
        <v>2526</v>
      </c>
      <c r="G62" s="193" t="s">
        <v>2527</v>
      </c>
      <c r="H62" s="73" t="s">
        <v>2528</v>
      </c>
      <c r="I62" s="236"/>
      <c r="J62" s="394"/>
      <c r="K62" s="237" t="s">
        <v>2529</v>
      </c>
      <c r="L62" s="236"/>
      <c r="M62" s="239" t="s">
        <v>149</v>
      </c>
      <c r="N62" s="260" t="s">
        <v>681</v>
      </c>
      <c r="O62" s="260" t="s">
        <v>682</v>
      </c>
      <c r="P62" s="261"/>
      <c r="Q62" s="236" t="s">
        <v>706</v>
      </c>
      <c r="R62" s="236" t="s">
        <v>806</v>
      </c>
      <c r="S62" s="73" t="s">
        <v>2530</v>
      </c>
      <c r="T62" s="193" t="s">
        <v>2531</v>
      </c>
      <c r="U62" s="259" t="s">
        <v>2532</v>
      </c>
      <c r="V62" s="259" t="s">
        <v>2533</v>
      </c>
      <c r="W62" s="143"/>
      <c r="AA62" s="142">
        <f>IF(OR(J62="Fail",ISBLANK(J62)),INDEX('Issue Code Table'!C:C,MATCH(N:N,'Issue Code Table'!A:A,0)),IF(M62="Critical",6,IF(M62="Significant",5,IF(M62="Moderate",3,2))))</f>
        <v>5</v>
      </c>
    </row>
    <row r="63" spans="1:27" customFormat="1" ht="125" x14ac:dyDescent="0.35">
      <c r="A63" s="73" t="s">
        <v>2534</v>
      </c>
      <c r="B63" s="220" t="s">
        <v>206</v>
      </c>
      <c r="C63" s="222" t="s">
        <v>207</v>
      </c>
      <c r="D63" s="73" t="s">
        <v>409</v>
      </c>
      <c r="E63" s="73" t="s">
        <v>812</v>
      </c>
      <c r="F63" s="73" t="s">
        <v>2535</v>
      </c>
      <c r="G63" s="193" t="s">
        <v>2536</v>
      </c>
      <c r="H63" s="73" t="s">
        <v>815</v>
      </c>
      <c r="I63" s="63"/>
      <c r="J63" s="394"/>
      <c r="K63" s="230" t="s">
        <v>816</v>
      </c>
      <c r="L63" s="63"/>
      <c r="M63" s="217" t="s">
        <v>149</v>
      </c>
      <c r="N63" s="262" t="s">
        <v>681</v>
      </c>
      <c r="O63" s="262" t="s">
        <v>682</v>
      </c>
      <c r="P63" s="263"/>
      <c r="Q63" s="63" t="s">
        <v>706</v>
      </c>
      <c r="R63" s="63" t="s">
        <v>817</v>
      </c>
      <c r="S63" s="73" t="s">
        <v>818</v>
      </c>
      <c r="T63" s="193" t="s">
        <v>2537</v>
      </c>
      <c r="U63" s="259" t="s">
        <v>820</v>
      </c>
      <c r="V63" s="259" t="s">
        <v>821</v>
      </c>
      <c r="W63" s="143"/>
      <c r="AA63" s="142">
        <f>IF(OR(J63="Fail",ISBLANK(J63)),INDEX('Issue Code Table'!C:C,MATCH(N:N,'Issue Code Table'!A:A,0)),IF(M63="Critical",6,IF(M63="Significant",5,IF(M63="Moderate",3,2))))</f>
        <v>5</v>
      </c>
    </row>
    <row r="64" spans="1:27" customFormat="1" ht="75" x14ac:dyDescent="0.35">
      <c r="A64" s="73" t="s">
        <v>2538</v>
      </c>
      <c r="B64" s="220" t="s">
        <v>206</v>
      </c>
      <c r="C64" s="222" t="s">
        <v>207</v>
      </c>
      <c r="D64" s="73" t="s">
        <v>409</v>
      </c>
      <c r="E64" s="73" t="s">
        <v>790</v>
      </c>
      <c r="F64" s="73" t="s">
        <v>823</v>
      </c>
      <c r="G64" s="193" t="s">
        <v>824</v>
      </c>
      <c r="H64" s="73" t="s">
        <v>793</v>
      </c>
      <c r="I64" s="63"/>
      <c r="J64" s="394"/>
      <c r="K64" s="230" t="s">
        <v>794</v>
      </c>
      <c r="L64" s="63"/>
      <c r="M64" s="217" t="s">
        <v>149</v>
      </c>
      <c r="N64" s="262" t="s">
        <v>681</v>
      </c>
      <c r="O64" s="262" t="s">
        <v>682</v>
      </c>
      <c r="P64" s="263"/>
      <c r="Q64" s="63" t="s">
        <v>706</v>
      </c>
      <c r="R64" s="63" t="s">
        <v>825</v>
      </c>
      <c r="S64" s="73" t="s">
        <v>826</v>
      </c>
      <c r="T64" s="193" t="s">
        <v>2539</v>
      </c>
      <c r="U64" s="259" t="s">
        <v>828</v>
      </c>
      <c r="V64" s="259" t="s">
        <v>799</v>
      </c>
      <c r="W64" s="143"/>
      <c r="AA64" s="142">
        <f>IF(OR(J64="Fail",ISBLANK(J64)),INDEX('Issue Code Table'!C:C,MATCH(N:N,'Issue Code Table'!A:A,0)),IF(M64="Critical",6,IF(M64="Significant",5,IF(M64="Moderate",3,2))))</f>
        <v>5</v>
      </c>
    </row>
    <row r="65" spans="1:27" customFormat="1" ht="137.5" x14ac:dyDescent="0.35">
      <c r="A65" s="73" t="s">
        <v>2540</v>
      </c>
      <c r="B65" s="220" t="s">
        <v>206</v>
      </c>
      <c r="C65" s="222" t="s">
        <v>207</v>
      </c>
      <c r="D65" s="234" t="s">
        <v>409</v>
      </c>
      <c r="E65" s="73" t="s">
        <v>830</v>
      </c>
      <c r="F65" s="73" t="s">
        <v>831</v>
      </c>
      <c r="G65" s="193" t="s">
        <v>2541</v>
      </c>
      <c r="H65" s="73" t="s">
        <v>833</v>
      </c>
      <c r="I65" s="236"/>
      <c r="J65" s="394"/>
      <c r="K65" s="237" t="s">
        <v>834</v>
      </c>
      <c r="L65" s="236"/>
      <c r="M65" s="239" t="s">
        <v>149</v>
      </c>
      <c r="N65" s="260" t="s">
        <v>681</v>
      </c>
      <c r="O65" s="260" t="s">
        <v>682</v>
      </c>
      <c r="P65" s="261"/>
      <c r="Q65" s="236" t="s">
        <v>706</v>
      </c>
      <c r="R65" s="236" t="s">
        <v>835</v>
      </c>
      <c r="S65" s="73" t="s">
        <v>836</v>
      </c>
      <c r="T65" s="193" t="s">
        <v>2542</v>
      </c>
      <c r="U65" s="259" t="s">
        <v>838</v>
      </c>
      <c r="V65" s="259" t="s">
        <v>839</v>
      </c>
      <c r="W65" s="143"/>
      <c r="AA65" s="142">
        <f>IF(OR(J65="Fail",ISBLANK(J65)),INDEX('Issue Code Table'!C:C,MATCH(N:N,'Issue Code Table'!A:A,0)),IF(M65="Critical",6,IF(M65="Significant",5,IF(M65="Moderate",3,2))))</f>
        <v>5</v>
      </c>
    </row>
    <row r="66" spans="1:27" customFormat="1" ht="212.5" x14ac:dyDescent="0.35">
      <c r="A66" s="73" t="s">
        <v>2543</v>
      </c>
      <c r="B66" s="220" t="s">
        <v>206</v>
      </c>
      <c r="C66" s="222" t="s">
        <v>207</v>
      </c>
      <c r="D66" s="73" t="s">
        <v>409</v>
      </c>
      <c r="E66" s="73" t="s">
        <v>841</v>
      </c>
      <c r="F66" s="73" t="s">
        <v>842</v>
      </c>
      <c r="G66" s="193" t="s">
        <v>2544</v>
      </c>
      <c r="H66" s="73" t="s">
        <v>844</v>
      </c>
      <c r="I66" s="63"/>
      <c r="J66" s="394"/>
      <c r="K66" s="230" t="s">
        <v>845</v>
      </c>
      <c r="L66" s="63"/>
      <c r="M66" s="217" t="s">
        <v>149</v>
      </c>
      <c r="N66" s="262" t="s">
        <v>211</v>
      </c>
      <c r="O66" s="262" t="s">
        <v>212</v>
      </c>
      <c r="P66" s="263"/>
      <c r="Q66" s="63" t="s">
        <v>706</v>
      </c>
      <c r="R66" s="63" t="s">
        <v>846</v>
      </c>
      <c r="S66" s="73" t="s">
        <v>847</v>
      </c>
      <c r="T66" s="193" t="s">
        <v>2545</v>
      </c>
      <c r="U66" s="259" t="s">
        <v>849</v>
      </c>
      <c r="V66" s="259" t="s">
        <v>850</v>
      </c>
      <c r="W66" s="143"/>
      <c r="AA66" s="142">
        <f>IF(OR(J66="Fail",ISBLANK(J66)),INDEX('Issue Code Table'!C:C,MATCH(N:N,'Issue Code Table'!A:A,0)),IF(M66="Critical",6,IF(M66="Significant",5,IF(M66="Moderate",3,2))))</f>
        <v>5</v>
      </c>
    </row>
    <row r="67" spans="1:27" customFormat="1" ht="75" x14ac:dyDescent="0.35">
      <c r="A67" s="73" t="s">
        <v>2546</v>
      </c>
      <c r="B67" s="234" t="s">
        <v>248</v>
      </c>
      <c r="C67" s="235" t="s">
        <v>249</v>
      </c>
      <c r="D67" s="73" t="s">
        <v>409</v>
      </c>
      <c r="E67" s="73" t="s">
        <v>852</v>
      </c>
      <c r="F67" s="73" t="s">
        <v>2547</v>
      </c>
      <c r="G67" s="193" t="s">
        <v>2548</v>
      </c>
      <c r="H67" s="73" t="s">
        <v>855</v>
      </c>
      <c r="I67" s="63"/>
      <c r="J67" s="394"/>
      <c r="K67" s="230" t="s">
        <v>856</v>
      </c>
      <c r="L67" s="63"/>
      <c r="M67" s="217" t="s">
        <v>149</v>
      </c>
      <c r="N67" s="262" t="s">
        <v>681</v>
      </c>
      <c r="O67" s="262" t="s">
        <v>682</v>
      </c>
      <c r="P67" s="263"/>
      <c r="Q67" s="63" t="s">
        <v>706</v>
      </c>
      <c r="R67" s="63" t="s">
        <v>857</v>
      </c>
      <c r="S67" s="73" t="s">
        <v>2549</v>
      </c>
      <c r="T67" s="193" t="s">
        <v>2550</v>
      </c>
      <c r="U67" s="259" t="s">
        <v>860</v>
      </c>
      <c r="V67" s="259" t="s">
        <v>861</v>
      </c>
      <c r="W67" s="143"/>
      <c r="AA67" s="142">
        <f>IF(OR(J67="Fail",ISBLANK(J67)),INDEX('Issue Code Table'!C:C,MATCH(N:N,'Issue Code Table'!A:A,0)),IF(M67="Critical",6,IF(M67="Significant",5,IF(M67="Moderate",3,2))))</f>
        <v>5</v>
      </c>
    </row>
    <row r="68" spans="1:27" customFormat="1" ht="150" x14ac:dyDescent="0.35">
      <c r="A68" s="73" t="s">
        <v>2551</v>
      </c>
      <c r="B68" s="220" t="s">
        <v>206</v>
      </c>
      <c r="C68" s="222" t="s">
        <v>207</v>
      </c>
      <c r="D68" s="73" t="s">
        <v>409</v>
      </c>
      <c r="E68" s="73" t="s">
        <v>863</v>
      </c>
      <c r="F68" s="73" t="s">
        <v>864</v>
      </c>
      <c r="G68" s="193" t="s">
        <v>2552</v>
      </c>
      <c r="H68" s="73" t="s">
        <v>866</v>
      </c>
      <c r="I68" s="63"/>
      <c r="J68" s="394"/>
      <c r="K68" s="230" t="s">
        <v>867</v>
      </c>
      <c r="L68" s="63"/>
      <c r="M68" s="217" t="s">
        <v>149</v>
      </c>
      <c r="N68" s="262" t="s">
        <v>681</v>
      </c>
      <c r="O68" s="262" t="s">
        <v>682</v>
      </c>
      <c r="P68" s="263"/>
      <c r="Q68" s="63" t="s">
        <v>706</v>
      </c>
      <c r="R68" s="63" t="s">
        <v>868</v>
      </c>
      <c r="S68" s="73" t="s">
        <v>2553</v>
      </c>
      <c r="T68" s="193" t="s">
        <v>2554</v>
      </c>
      <c r="U68" s="259" t="s">
        <v>871</v>
      </c>
      <c r="V68" s="259" t="s">
        <v>872</v>
      </c>
      <c r="W68" s="143"/>
      <c r="AA68" s="142">
        <f>IF(OR(J68="Fail",ISBLANK(J68)),INDEX('Issue Code Table'!C:C,MATCH(N:N,'Issue Code Table'!A:A,0)),IF(M68="Critical",6,IF(M68="Significant",5,IF(M68="Moderate",3,2))))</f>
        <v>5</v>
      </c>
    </row>
    <row r="69" spans="1:27" customFormat="1" ht="350" x14ac:dyDescent="0.35">
      <c r="A69" s="73" t="s">
        <v>2555</v>
      </c>
      <c r="B69" s="220" t="s">
        <v>874</v>
      </c>
      <c r="C69" s="222" t="s">
        <v>875</v>
      </c>
      <c r="D69" s="73" t="s">
        <v>409</v>
      </c>
      <c r="E69" s="73" t="s">
        <v>876</v>
      </c>
      <c r="F69" s="73" t="s">
        <v>877</v>
      </c>
      <c r="G69" s="193" t="s">
        <v>2556</v>
      </c>
      <c r="H69" s="73" t="s">
        <v>879</v>
      </c>
      <c r="I69" s="63"/>
      <c r="J69" s="394"/>
      <c r="K69" s="230" t="s">
        <v>880</v>
      </c>
      <c r="L69" s="184"/>
      <c r="M69" s="217" t="s">
        <v>149</v>
      </c>
      <c r="N69" s="262" t="s">
        <v>681</v>
      </c>
      <c r="O69" s="262" t="s">
        <v>682</v>
      </c>
      <c r="P69" s="263"/>
      <c r="Q69" s="63" t="s">
        <v>881</v>
      </c>
      <c r="R69" s="63" t="s">
        <v>882</v>
      </c>
      <c r="S69" s="73" t="s">
        <v>883</v>
      </c>
      <c r="T69" s="193" t="s">
        <v>2557</v>
      </c>
      <c r="U69" s="259" t="s">
        <v>885</v>
      </c>
      <c r="V69" s="259" t="s">
        <v>886</v>
      </c>
      <c r="W69" s="143"/>
      <c r="AA69" s="142">
        <f>IF(OR(J69="Fail",ISBLANK(J69)),INDEX('Issue Code Table'!C:C,MATCH(N:N,'Issue Code Table'!A:A,0)),IF(M69="Critical",6,IF(M69="Significant",5,IF(M69="Moderate",3,2))))</f>
        <v>5</v>
      </c>
    </row>
    <row r="70" spans="1:27" customFormat="1" ht="409.5" x14ac:dyDescent="0.35">
      <c r="A70" s="73" t="s">
        <v>2558</v>
      </c>
      <c r="B70" s="220" t="s">
        <v>874</v>
      </c>
      <c r="C70" s="222" t="s">
        <v>875</v>
      </c>
      <c r="D70" s="73" t="s">
        <v>234</v>
      </c>
      <c r="E70" s="73" t="s">
        <v>2559</v>
      </c>
      <c r="F70" s="73" t="s">
        <v>2560</v>
      </c>
      <c r="G70" s="193" t="s">
        <v>2561</v>
      </c>
      <c r="H70" s="73" t="s">
        <v>2562</v>
      </c>
      <c r="I70" s="63"/>
      <c r="J70" s="394"/>
      <c r="K70" s="73" t="s">
        <v>2563</v>
      </c>
      <c r="L70" s="184"/>
      <c r="M70" s="239" t="s">
        <v>224</v>
      </c>
      <c r="N70" s="262" t="s">
        <v>893</v>
      </c>
      <c r="O70" s="262" t="s">
        <v>894</v>
      </c>
      <c r="P70" s="263"/>
      <c r="Q70" s="63" t="s">
        <v>881</v>
      </c>
      <c r="R70" s="63" t="s">
        <v>895</v>
      </c>
      <c r="S70" s="73" t="s">
        <v>2564</v>
      </c>
      <c r="T70" s="193" t="s">
        <v>2565</v>
      </c>
      <c r="U70" s="259" t="s">
        <v>2566</v>
      </c>
      <c r="V70" s="259"/>
      <c r="W70" s="143"/>
      <c r="AA70" s="142">
        <f>IF(OR(J70="Fail",ISBLANK(J70)),INDEX('Issue Code Table'!C:C,MATCH(N:N,'Issue Code Table'!A:A,0)),IF(M70="Critical",6,IF(M70="Significant",5,IF(M70="Moderate",3,2))))</f>
        <v>3</v>
      </c>
    </row>
    <row r="71" spans="1:27" customFormat="1" ht="137.5" x14ac:dyDescent="0.35">
      <c r="A71" s="73" t="s">
        <v>2567</v>
      </c>
      <c r="B71" s="220" t="s">
        <v>874</v>
      </c>
      <c r="C71" s="222" t="s">
        <v>875</v>
      </c>
      <c r="D71" s="73" t="s">
        <v>234</v>
      </c>
      <c r="E71" s="73" t="s">
        <v>900</v>
      </c>
      <c r="F71" s="73" t="s">
        <v>901</v>
      </c>
      <c r="G71" s="193" t="s">
        <v>2568</v>
      </c>
      <c r="H71" s="73" t="s">
        <v>2569</v>
      </c>
      <c r="I71" s="63"/>
      <c r="J71" s="394"/>
      <c r="K71" s="230" t="s">
        <v>904</v>
      </c>
      <c r="L71" s="184"/>
      <c r="M71" s="239" t="s">
        <v>149</v>
      </c>
      <c r="N71" s="262" t="s">
        <v>211</v>
      </c>
      <c r="O71" s="262" t="s">
        <v>212</v>
      </c>
      <c r="P71" s="263"/>
      <c r="Q71" s="63" t="s">
        <v>881</v>
      </c>
      <c r="R71" s="63" t="s">
        <v>905</v>
      </c>
      <c r="S71" s="73" t="s">
        <v>906</v>
      </c>
      <c r="T71" s="193" t="s">
        <v>2570</v>
      </c>
      <c r="U71" s="259" t="s">
        <v>908</v>
      </c>
      <c r="V71" s="259" t="s">
        <v>909</v>
      </c>
      <c r="W71" s="143"/>
      <c r="AA71" s="142">
        <f>IF(OR(J71="Fail",ISBLANK(J71)),INDEX('Issue Code Table'!C:C,MATCH(N:N,'Issue Code Table'!A:A,0)),IF(M71="Critical",6,IF(M71="Significant",5,IF(M71="Moderate",3,2))))</f>
        <v>5</v>
      </c>
    </row>
    <row r="72" spans="1:27" customFormat="1" ht="312.5" x14ac:dyDescent="0.35">
      <c r="A72" s="73" t="s">
        <v>2571</v>
      </c>
      <c r="B72" s="234" t="s">
        <v>248</v>
      </c>
      <c r="C72" s="235" t="s">
        <v>249</v>
      </c>
      <c r="D72" s="73" t="s">
        <v>234</v>
      </c>
      <c r="E72" s="73" t="s">
        <v>888</v>
      </c>
      <c r="F72" s="73" t="s">
        <v>889</v>
      </c>
      <c r="G72" s="193" t="s">
        <v>2572</v>
      </c>
      <c r="H72" s="73" t="s">
        <v>891</v>
      </c>
      <c r="I72" s="63"/>
      <c r="J72" s="394"/>
      <c r="K72" s="63" t="s">
        <v>892</v>
      </c>
      <c r="L72" s="184"/>
      <c r="M72" s="239" t="s">
        <v>224</v>
      </c>
      <c r="N72" s="262" t="s">
        <v>893</v>
      </c>
      <c r="O72" s="262" t="s">
        <v>894</v>
      </c>
      <c r="P72" s="263"/>
      <c r="Q72" s="63" t="s">
        <v>881</v>
      </c>
      <c r="R72" s="63" t="s">
        <v>2573</v>
      </c>
      <c r="S72" s="73" t="s">
        <v>896</v>
      </c>
      <c r="T72" s="193" t="s">
        <v>2574</v>
      </c>
      <c r="U72" s="259" t="s">
        <v>898</v>
      </c>
      <c r="V72" s="259"/>
      <c r="W72" s="143"/>
      <c r="AA72" s="142">
        <f>IF(OR(J72="Fail",ISBLANK(J72)),INDEX('Issue Code Table'!C:C,MATCH(N:N,'Issue Code Table'!A:A,0)),IF(M72="Critical",6,IF(M72="Significant",5,IF(M72="Moderate",3,2))))</f>
        <v>3</v>
      </c>
    </row>
    <row r="73" spans="1:27" customFormat="1" ht="137.5" x14ac:dyDescent="0.35">
      <c r="A73" s="73" t="s">
        <v>2575</v>
      </c>
      <c r="B73" s="220" t="s">
        <v>206</v>
      </c>
      <c r="C73" s="222" t="s">
        <v>207</v>
      </c>
      <c r="D73" s="73" t="s">
        <v>409</v>
      </c>
      <c r="E73" s="73" t="s">
        <v>911</v>
      </c>
      <c r="F73" s="73" t="s">
        <v>2576</v>
      </c>
      <c r="G73" s="193" t="s">
        <v>2577</v>
      </c>
      <c r="H73" s="73" t="s">
        <v>914</v>
      </c>
      <c r="I73" s="63"/>
      <c r="J73" s="394"/>
      <c r="K73" s="63" t="s">
        <v>915</v>
      </c>
      <c r="L73" s="63"/>
      <c r="M73" s="239" t="s">
        <v>149</v>
      </c>
      <c r="N73" s="262" t="s">
        <v>681</v>
      </c>
      <c r="O73" s="262" t="s">
        <v>682</v>
      </c>
      <c r="P73" s="263"/>
      <c r="Q73" s="63" t="s">
        <v>916</v>
      </c>
      <c r="R73" s="63" t="s">
        <v>917</v>
      </c>
      <c r="S73" s="73" t="s">
        <v>918</v>
      </c>
      <c r="T73" s="193" t="s">
        <v>2578</v>
      </c>
      <c r="U73" s="259" t="s">
        <v>920</v>
      </c>
      <c r="V73" s="259" t="s">
        <v>921</v>
      </c>
      <c r="W73" s="143"/>
      <c r="AA73" s="142">
        <f>IF(OR(J73="Fail",ISBLANK(J73)),INDEX('Issue Code Table'!C:C,MATCH(N:N,'Issue Code Table'!A:A,0)),IF(M73="Critical",6,IF(M73="Significant",5,IF(M73="Moderate",3,2))))</f>
        <v>5</v>
      </c>
    </row>
    <row r="74" spans="1:27" customFormat="1" ht="162.5" x14ac:dyDescent="0.35">
      <c r="A74" s="73" t="s">
        <v>2579</v>
      </c>
      <c r="B74" s="220" t="s">
        <v>206</v>
      </c>
      <c r="C74" s="222" t="s">
        <v>207</v>
      </c>
      <c r="D74" s="73" t="s">
        <v>409</v>
      </c>
      <c r="E74" s="73" t="s">
        <v>923</v>
      </c>
      <c r="F74" s="73" t="s">
        <v>2580</v>
      </c>
      <c r="G74" s="193" t="s">
        <v>2581</v>
      </c>
      <c r="H74" s="73" t="s">
        <v>926</v>
      </c>
      <c r="I74" s="63"/>
      <c r="J74" s="394"/>
      <c r="K74" s="63" t="s">
        <v>927</v>
      </c>
      <c r="L74" s="63"/>
      <c r="M74" s="239" t="s">
        <v>149</v>
      </c>
      <c r="N74" s="262" t="s">
        <v>681</v>
      </c>
      <c r="O74" s="262" t="s">
        <v>682</v>
      </c>
      <c r="P74" s="263"/>
      <c r="Q74" s="63" t="s">
        <v>916</v>
      </c>
      <c r="R74" s="63" t="s">
        <v>928</v>
      </c>
      <c r="S74" s="73" t="s">
        <v>2582</v>
      </c>
      <c r="T74" s="193" t="s">
        <v>2583</v>
      </c>
      <c r="U74" s="259" t="s">
        <v>931</v>
      </c>
      <c r="V74" s="259" t="s">
        <v>932</v>
      </c>
      <c r="W74" s="143"/>
      <c r="AA74" s="142">
        <f>IF(OR(J74="Fail",ISBLANK(J74)),INDEX('Issue Code Table'!C:C,MATCH(N:N,'Issue Code Table'!A:A,0)),IF(M74="Critical",6,IF(M74="Significant",5,IF(M74="Moderate",3,2))))</f>
        <v>5</v>
      </c>
    </row>
    <row r="75" spans="1:27" customFormat="1" ht="62.5" x14ac:dyDescent="0.35">
      <c r="A75" s="73" t="s">
        <v>2584</v>
      </c>
      <c r="B75" s="220" t="s">
        <v>206</v>
      </c>
      <c r="C75" s="222" t="s">
        <v>207</v>
      </c>
      <c r="D75" s="73" t="s">
        <v>409</v>
      </c>
      <c r="E75" s="73" t="s">
        <v>934</v>
      </c>
      <c r="F75" s="73" t="s">
        <v>935</v>
      </c>
      <c r="G75" s="193" t="s">
        <v>2585</v>
      </c>
      <c r="H75" s="73" t="s">
        <v>937</v>
      </c>
      <c r="I75" s="63"/>
      <c r="J75" s="394"/>
      <c r="K75" s="63" t="s">
        <v>938</v>
      </c>
      <c r="L75" s="63"/>
      <c r="M75" s="239" t="s">
        <v>149</v>
      </c>
      <c r="N75" s="262" t="s">
        <v>681</v>
      </c>
      <c r="O75" s="262" t="s">
        <v>682</v>
      </c>
      <c r="P75" s="263"/>
      <c r="Q75" s="63" t="s">
        <v>916</v>
      </c>
      <c r="R75" s="63" t="s">
        <v>939</v>
      </c>
      <c r="S75" s="73" t="s">
        <v>940</v>
      </c>
      <c r="T75" s="193" t="s">
        <v>2586</v>
      </c>
      <c r="U75" s="259" t="s">
        <v>942</v>
      </c>
      <c r="V75" s="259" t="s">
        <v>943</v>
      </c>
      <c r="W75" s="143"/>
      <c r="AA75" s="142">
        <f>IF(OR(J75="Fail",ISBLANK(J75)),INDEX('Issue Code Table'!C:C,MATCH(N:N,'Issue Code Table'!A:A,0)),IF(M75="Critical",6,IF(M75="Significant",5,IF(M75="Moderate",3,2))))</f>
        <v>5</v>
      </c>
    </row>
    <row r="76" spans="1:27" customFormat="1" ht="125" x14ac:dyDescent="0.35">
      <c r="A76" s="73" t="s">
        <v>2587</v>
      </c>
      <c r="B76" s="220" t="s">
        <v>206</v>
      </c>
      <c r="C76" s="222" t="s">
        <v>207</v>
      </c>
      <c r="D76" s="73" t="s">
        <v>409</v>
      </c>
      <c r="E76" s="73" t="s">
        <v>945</v>
      </c>
      <c r="F76" s="73" t="s">
        <v>946</v>
      </c>
      <c r="G76" s="193" t="s">
        <v>2588</v>
      </c>
      <c r="H76" s="73" t="s">
        <v>948</v>
      </c>
      <c r="I76" s="63"/>
      <c r="J76" s="394"/>
      <c r="K76" s="63" t="s">
        <v>949</v>
      </c>
      <c r="L76" s="63"/>
      <c r="M76" s="239" t="s">
        <v>149</v>
      </c>
      <c r="N76" s="262" t="s">
        <v>681</v>
      </c>
      <c r="O76" s="262" t="s">
        <v>682</v>
      </c>
      <c r="P76" s="263"/>
      <c r="Q76" s="63" t="s">
        <v>916</v>
      </c>
      <c r="R76" s="63" t="s">
        <v>950</v>
      </c>
      <c r="S76" s="73" t="s">
        <v>951</v>
      </c>
      <c r="T76" s="193" t="s">
        <v>2589</v>
      </c>
      <c r="U76" s="259" t="s">
        <v>953</v>
      </c>
      <c r="V76" s="259" t="s">
        <v>954</v>
      </c>
      <c r="W76" s="143"/>
      <c r="AA76" s="142">
        <f>IF(OR(J76="Fail",ISBLANK(J76)),INDEX('Issue Code Table'!C:C,MATCH(N:N,'Issue Code Table'!A:A,0)),IF(M76="Critical",6,IF(M76="Significant",5,IF(M76="Moderate",3,2))))</f>
        <v>5</v>
      </c>
    </row>
    <row r="77" spans="1:27" customFormat="1" ht="87.5" x14ac:dyDescent="0.35">
      <c r="A77" s="73" t="s">
        <v>2590</v>
      </c>
      <c r="B77" s="220" t="s">
        <v>206</v>
      </c>
      <c r="C77" s="222" t="s">
        <v>207</v>
      </c>
      <c r="D77" s="234" t="s">
        <v>409</v>
      </c>
      <c r="E77" s="73" t="s">
        <v>956</v>
      </c>
      <c r="F77" s="73" t="s">
        <v>747</v>
      </c>
      <c r="G77" s="193" t="s">
        <v>2591</v>
      </c>
      <c r="H77" s="73" t="s">
        <v>958</v>
      </c>
      <c r="I77" s="236"/>
      <c r="J77" s="394"/>
      <c r="K77" s="236" t="s">
        <v>959</v>
      </c>
      <c r="L77" s="236"/>
      <c r="M77" s="239" t="s">
        <v>149</v>
      </c>
      <c r="N77" s="260" t="s">
        <v>681</v>
      </c>
      <c r="O77" s="260" t="s">
        <v>682</v>
      </c>
      <c r="P77" s="261"/>
      <c r="Q77" s="236" t="s">
        <v>916</v>
      </c>
      <c r="R77" s="236" t="s">
        <v>960</v>
      </c>
      <c r="S77" s="73" t="s">
        <v>961</v>
      </c>
      <c r="T77" s="193" t="s">
        <v>2592</v>
      </c>
      <c r="U77" s="259" t="s">
        <v>963</v>
      </c>
      <c r="V77" s="259" t="s">
        <v>964</v>
      </c>
      <c r="W77" s="143"/>
      <c r="AA77" s="142">
        <f>IF(OR(J77="Fail",ISBLANK(J77)),INDEX('Issue Code Table'!C:C,MATCH(N:N,'Issue Code Table'!A:A,0)),IF(M77="Critical",6,IF(M77="Significant",5,IF(M77="Moderate",3,2))))</f>
        <v>5</v>
      </c>
    </row>
    <row r="78" spans="1:27" customFormat="1" ht="100" x14ac:dyDescent="0.35">
      <c r="A78" s="73" t="s">
        <v>2593</v>
      </c>
      <c r="B78" s="220" t="s">
        <v>966</v>
      </c>
      <c r="C78" s="222" t="s">
        <v>967</v>
      </c>
      <c r="D78" s="234" t="s">
        <v>409</v>
      </c>
      <c r="E78" s="73" t="s">
        <v>968</v>
      </c>
      <c r="F78" s="73" t="s">
        <v>969</v>
      </c>
      <c r="G78" s="193" t="s">
        <v>2594</v>
      </c>
      <c r="H78" s="73" t="s">
        <v>971</v>
      </c>
      <c r="I78" s="236"/>
      <c r="J78" s="394"/>
      <c r="K78" s="236" t="s">
        <v>972</v>
      </c>
      <c r="L78" s="236"/>
      <c r="M78" s="239" t="s">
        <v>149</v>
      </c>
      <c r="N78" s="260" t="s">
        <v>681</v>
      </c>
      <c r="O78" s="260" t="s">
        <v>682</v>
      </c>
      <c r="P78" s="261"/>
      <c r="Q78" s="236" t="s">
        <v>987</v>
      </c>
      <c r="R78" s="236" t="s">
        <v>999</v>
      </c>
      <c r="S78" s="73" t="s">
        <v>975</v>
      </c>
      <c r="T78" s="193" t="s">
        <v>2595</v>
      </c>
      <c r="U78" s="259" t="s">
        <v>977</v>
      </c>
      <c r="V78" s="259" t="s">
        <v>978</v>
      </c>
      <c r="W78" s="143"/>
      <c r="AA78" s="142">
        <f>IF(OR(J78="Fail",ISBLANK(J78)),INDEX('Issue Code Table'!C:C,MATCH(N:N,'Issue Code Table'!A:A,0)),IF(M78="Critical",6,IF(M78="Significant",5,IF(M78="Moderate",3,2))))</f>
        <v>5</v>
      </c>
    </row>
    <row r="79" spans="1:27" customFormat="1" ht="162.5" x14ac:dyDescent="0.35">
      <c r="A79" s="73" t="s">
        <v>2596</v>
      </c>
      <c r="B79" s="220" t="s">
        <v>206</v>
      </c>
      <c r="C79" s="222" t="s">
        <v>207</v>
      </c>
      <c r="D79" s="73" t="s">
        <v>409</v>
      </c>
      <c r="E79" s="73" t="s">
        <v>2597</v>
      </c>
      <c r="F79" s="73" t="s">
        <v>995</v>
      </c>
      <c r="G79" s="193" t="s">
        <v>2598</v>
      </c>
      <c r="H79" s="73" t="s">
        <v>997</v>
      </c>
      <c r="I79" s="63"/>
      <c r="J79" s="394"/>
      <c r="K79" s="230" t="s">
        <v>998</v>
      </c>
      <c r="L79" s="63"/>
      <c r="M79" s="239" t="s">
        <v>149</v>
      </c>
      <c r="N79" s="262" t="s">
        <v>211</v>
      </c>
      <c r="O79" s="262" t="s">
        <v>212</v>
      </c>
      <c r="P79" s="263"/>
      <c r="Q79" s="63" t="s">
        <v>1010</v>
      </c>
      <c r="R79" s="63" t="s">
        <v>1011</v>
      </c>
      <c r="S79" s="73" t="s">
        <v>1000</v>
      </c>
      <c r="T79" s="193" t="s">
        <v>1001</v>
      </c>
      <c r="U79" s="259" t="s">
        <v>1002</v>
      </c>
      <c r="V79" s="259" t="s">
        <v>1003</v>
      </c>
      <c r="W79" s="143"/>
      <c r="AA79" s="142">
        <f>IF(OR(J79="Fail",ISBLANK(J79)),INDEX('Issue Code Table'!C:C,MATCH(N:N,'Issue Code Table'!A:A,0)),IF(M79="Critical",6,IF(M79="Significant",5,IF(M79="Moderate",3,2))))</f>
        <v>5</v>
      </c>
    </row>
    <row r="80" spans="1:27" customFormat="1" ht="325" x14ac:dyDescent="0.35">
      <c r="A80" s="73" t="s">
        <v>2599</v>
      </c>
      <c r="B80" s="220" t="s">
        <v>980</v>
      </c>
      <c r="C80" s="222" t="s">
        <v>981</v>
      </c>
      <c r="D80" s="234" t="s">
        <v>409</v>
      </c>
      <c r="E80" s="73" t="s">
        <v>982</v>
      </c>
      <c r="F80" s="73" t="s">
        <v>983</v>
      </c>
      <c r="G80" s="193" t="s">
        <v>2600</v>
      </c>
      <c r="H80" s="73" t="s">
        <v>985</v>
      </c>
      <c r="I80" s="236"/>
      <c r="J80" s="394"/>
      <c r="K80" s="236" t="s">
        <v>986</v>
      </c>
      <c r="L80" s="236"/>
      <c r="M80" s="239" t="s">
        <v>149</v>
      </c>
      <c r="N80" s="260" t="s">
        <v>211</v>
      </c>
      <c r="O80" s="260" t="s">
        <v>212</v>
      </c>
      <c r="P80" s="261"/>
      <c r="Q80" s="236" t="s">
        <v>1010</v>
      </c>
      <c r="R80" s="236" t="s">
        <v>1022</v>
      </c>
      <c r="S80" s="73" t="s">
        <v>989</v>
      </c>
      <c r="T80" s="193" t="s">
        <v>2601</v>
      </c>
      <c r="U80" s="259" t="s">
        <v>991</v>
      </c>
      <c r="V80" s="259" t="s">
        <v>992</v>
      </c>
      <c r="W80" s="143"/>
      <c r="AA80" s="142">
        <f>IF(OR(J80="Fail",ISBLANK(J80)),INDEX('Issue Code Table'!C:C,MATCH(N:N,'Issue Code Table'!A:A,0)),IF(M80="Critical",6,IF(M80="Significant",5,IF(M80="Moderate",3,2))))</f>
        <v>5</v>
      </c>
    </row>
    <row r="81" spans="1:27" customFormat="1" ht="409.5" x14ac:dyDescent="0.35">
      <c r="A81" s="73" t="s">
        <v>2602</v>
      </c>
      <c r="B81" s="220" t="s">
        <v>980</v>
      </c>
      <c r="C81" s="222" t="s">
        <v>981</v>
      </c>
      <c r="D81" s="73" t="s">
        <v>409</v>
      </c>
      <c r="E81" s="73" t="s">
        <v>1005</v>
      </c>
      <c r="F81" s="73" t="s">
        <v>1006</v>
      </c>
      <c r="G81" s="193" t="s">
        <v>2603</v>
      </c>
      <c r="H81" s="73" t="s">
        <v>1008</v>
      </c>
      <c r="I81" s="63"/>
      <c r="J81" s="394"/>
      <c r="K81" s="63" t="s">
        <v>1009</v>
      </c>
      <c r="L81" s="63"/>
      <c r="M81" s="239" t="s">
        <v>149</v>
      </c>
      <c r="N81" s="262" t="s">
        <v>211</v>
      </c>
      <c r="O81" s="262" t="s">
        <v>212</v>
      </c>
      <c r="P81" s="263"/>
      <c r="Q81" s="63" t="s">
        <v>1110</v>
      </c>
      <c r="R81" s="63" t="s">
        <v>1111</v>
      </c>
      <c r="S81" s="73" t="s">
        <v>1012</v>
      </c>
      <c r="T81" s="193" t="s">
        <v>2604</v>
      </c>
      <c r="U81" s="259" t="s">
        <v>1014</v>
      </c>
      <c r="V81" s="259" t="s">
        <v>1015</v>
      </c>
      <c r="W81" s="143"/>
      <c r="AA81" s="142">
        <f>IF(OR(J81="Fail",ISBLANK(J81)),INDEX('Issue Code Table'!C:C,MATCH(N:N,'Issue Code Table'!A:A,0)),IF(M81="Critical",6,IF(M81="Significant",5,IF(M81="Moderate",3,2))))</f>
        <v>5</v>
      </c>
    </row>
    <row r="82" spans="1:27" customFormat="1" ht="409.5" x14ac:dyDescent="0.35">
      <c r="A82" s="73" t="s">
        <v>2605</v>
      </c>
      <c r="B82" s="220" t="s">
        <v>980</v>
      </c>
      <c r="C82" s="222" t="s">
        <v>981</v>
      </c>
      <c r="D82" s="234" t="s">
        <v>409</v>
      </c>
      <c r="E82" s="73" t="s">
        <v>1017</v>
      </c>
      <c r="F82" s="73" t="s">
        <v>1018</v>
      </c>
      <c r="G82" s="193" t="s">
        <v>2606</v>
      </c>
      <c r="H82" s="73" t="s">
        <v>1020</v>
      </c>
      <c r="I82" s="236"/>
      <c r="J82" s="394"/>
      <c r="K82" s="236" t="s">
        <v>1021</v>
      </c>
      <c r="L82" s="236"/>
      <c r="M82" s="239" t="s">
        <v>149</v>
      </c>
      <c r="N82" s="260" t="s">
        <v>211</v>
      </c>
      <c r="O82" s="260" t="s">
        <v>212</v>
      </c>
      <c r="P82" s="263"/>
      <c r="Q82" s="236" t="s">
        <v>1110</v>
      </c>
      <c r="R82" s="236" t="s">
        <v>1122</v>
      </c>
      <c r="S82" s="73" t="s">
        <v>1023</v>
      </c>
      <c r="T82" s="193" t="s">
        <v>2607</v>
      </c>
      <c r="U82" s="259" t="s">
        <v>1025</v>
      </c>
      <c r="V82" s="259" t="s">
        <v>1026</v>
      </c>
      <c r="W82" s="143"/>
      <c r="AA82" s="142">
        <f>IF(OR(J82="Fail",ISBLANK(J82)),INDEX('Issue Code Table'!C:C,MATCH(N:N,'Issue Code Table'!A:A,0)),IF(M82="Critical",6,IF(M82="Significant",5,IF(M82="Moderate",3,2))))</f>
        <v>5</v>
      </c>
    </row>
    <row r="83" spans="1:27" customFormat="1" ht="162.5" x14ac:dyDescent="0.35">
      <c r="A83" s="73" t="s">
        <v>2608</v>
      </c>
      <c r="B83" s="220" t="s">
        <v>980</v>
      </c>
      <c r="C83" s="222" t="s">
        <v>981</v>
      </c>
      <c r="D83" s="234" t="s">
        <v>409</v>
      </c>
      <c r="E83" s="73" t="s">
        <v>1028</v>
      </c>
      <c r="F83" s="73" t="s">
        <v>1029</v>
      </c>
      <c r="G83" s="193" t="s">
        <v>2609</v>
      </c>
      <c r="H83" s="73" t="s">
        <v>1031</v>
      </c>
      <c r="I83" s="236"/>
      <c r="J83" s="394"/>
      <c r="K83" s="236" t="s">
        <v>1032</v>
      </c>
      <c r="L83" s="236"/>
      <c r="M83" s="239" t="s">
        <v>149</v>
      </c>
      <c r="N83" s="260" t="s">
        <v>211</v>
      </c>
      <c r="O83" s="260" t="s">
        <v>212</v>
      </c>
      <c r="P83" s="263"/>
      <c r="Q83" s="236" t="s">
        <v>1110</v>
      </c>
      <c r="R83" s="236" t="s">
        <v>1133</v>
      </c>
      <c r="S83" s="73" t="s">
        <v>1034</v>
      </c>
      <c r="T83" s="193" t="s">
        <v>2610</v>
      </c>
      <c r="U83" s="259" t="s">
        <v>2611</v>
      </c>
      <c r="V83" s="259" t="s">
        <v>1037</v>
      </c>
      <c r="W83" s="143"/>
      <c r="AA83" s="142">
        <f>IF(OR(J83="Fail",ISBLANK(J83)),INDEX('Issue Code Table'!C:C,MATCH(N:N,'Issue Code Table'!A:A,0)),IF(M83="Critical",6,IF(M83="Significant",5,IF(M83="Moderate",3,2))))</f>
        <v>5</v>
      </c>
    </row>
    <row r="84" spans="1:27" customFormat="1" ht="162.5" x14ac:dyDescent="0.35">
      <c r="A84" s="73" t="s">
        <v>2612</v>
      </c>
      <c r="B84" s="220" t="s">
        <v>214</v>
      </c>
      <c r="C84" s="222" t="s">
        <v>1039</v>
      </c>
      <c r="D84" s="234" t="s">
        <v>409</v>
      </c>
      <c r="E84" s="73" t="s">
        <v>1040</v>
      </c>
      <c r="F84" s="73" t="s">
        <v>1041</v>
      </c>
      <c r="G84" s="193" t="s">
        <v>2613</v>
      </c>
      <c r="H84" s="73" t="s">
        <v>1043</v>
      </c>
      <c r="I84" s="236"/>
      <c r="J84" s="394"/>
      <c r="K84" s="236" t="s">
        <v>1044</v>
      </c>
      <c r="L84" s="236"/>
      <c r="M84" s="239" t="s">
        <v>149</v>
      </c>
      <c r="N84" s="260" t="s">
        <v>211</v>
      </c>
      <c r="O84" s="260" t="s">
        <v>212</v>
      </c>
      <c r="P84" s="261"/>
      <c r="Q84" s="236" t="s">
        <v>1110</v>
      </c>
      <c r="R84" s="236" t="s">
        <v>1144</v>
      </c>
      <c r="S84" s="73" t="s">
        <v>1046</v>
      </c>
      <c r="T84" s="193" t="s">
        <v>1047</v>
      </c>
      <c r="U84" s="259" t="s">
        <v>1048</v>
      </c>
      <c r="V84" s="259" t="s">
        <v>1049</v>
      </c>
      <c r="W84" s="143"/>
      <c r="AA84" s="142">
        <f>IF(OR(J84="Fail",ISBLANK(J84)),INDEX('Issue Code Table'!C:C,MATCH(N:N,'Issue Code Table'!A:A,0)),IF(M84="Critical",6,IF(M84="Significant",5,IF(M84="Moderate",3,2))))</f>
        <v>5</v>
      </c>
    </row>
    <row r="85" spans="1:27" customFormat="1" ht="237.5" x14ac:dyDescent="0.35">
      <c r="A85" s="73" t="s">
        <v>2614</v>
      </c>
      <c r="B85" s="220" t="s">
        <v>980</v>
      </c>
      <c r="C85" s="222" t="s">
        <v>981</v>
      </c>
      <c r="D85" s="234" t="s">
        <v>409</v>
      </c>
      <c r="E85" s="73" t="s">
        <v>1051</v>
      </c>
      <c r="F85" s="73" t="s">
        <v>1052</v>
      </c>
      <c r="G85" s="193" t="s">
        <v>2615</v>
      </c>
      <c r="H85" s="73" t="s">
        <v>1054</v>
      </c>
      <c r="I85" s="236"/>
      <c r="J85" s="394"/>
      <c r="K85" s="236" t="s">
        <v>1055</v>
      </c>
      <c r="L85" s="236"/>
      <c r="M85" s="239" t="s">
        <v>149</v>
      </c>
      <c r="N85" s="260" t="s">
        <v>211</v>
      </c>
      <c r="O85" s="260" t="s">
        <v>212</v>
      </c>
      <c r="P85" s="261"/>
      <c r="Q85" s="236" t="s">
        <v>1110</v>
      </c>
      <c r="R85" s="236" t="s">
        <v>1155</v>
      </c>
      <c r="S85" s="73" t="s">
        <v>1057</v>
      </c>
      <c r="T85" s="193" t="s">
        <v>1058</v>
      </c>
      <c r="U85" s="259" t="s">
        <v>1059</v>
      </c>
      <c r="V85" s="259" t="s">
        <v>1060</v>
      </c>
      <c r="W85" s="143"/>
      <c r="AA85" s="142">
        <f>IF(OR(J85="Fail",ISBLANK(J85)),INDEX('Issue Code Table'!C:C,MATCH(N:N,'Issue Code Table'!A:A,0)),IF(M85="Critical",6,IF(M85="Significant",5,IF(M85="Moderate",3,2))))</f>
        <v>5</v>
      </c>
    </row>
    <row r="86" spans="1:27" customFormat="1" ht="112.5" x14ac:dyDescent="0.35">
      <c r="A86" s="73" t="s">
        <v>2616</v>
      </c>
      <c r="B86" s="220" t="s">
        <v>980</v>
      </c>
      <c r="C86" s="222" t="s">
        <v>981</v>
      </c>
      <c r="D86" s="234" t="s">
        <v>409</v>
      </c>
      <c r="E86" s="73" t="s">
        <v>1062</v>
      </c>
      <c r="F86" s="73" t="s">
        <v>1063</v>
      </c>
      <c r="G86" s="193" t="s">
        <v>2617</v>
      </c>
      <c r="H86" s="73" t="s">
        <v>1065</v>
      </c>
      <c r="I86" s="236"/>
      <c r="J86" s="394"/>
      <c r="K86" s="236" t="s">
        <v>1066</v>
      </c>
      <c r="L86" s="236"/>
      <c r="M86" s="239" t="s">
        <v>149</v>
      </c>
      <c r="N86" s="260" t="s">
        <v>211</v>
      </c>
      <c r="O86" s="260" t="s">
        <v>212</v>
      </c>
      <c r="P86" s="261"/>
      <c r="Q86" s="236" t="s">
        <v>1110</v>
      </c>
      <c r="R86" s="236" t="s">
        <v>2618</v>
      </c>
      <c r="S86" s="73" t="s">
        <v>1068</v>
      </c>
      <c r="T86" s="193" t="s">
        <v>1069</v>
      </c>
      <c r="U86" s="259" t="s">
        <v>1070</v>
      </c>
      <c r="V86" s="259" t="s">
        <v>1071</v>
      </c>
      <c r="W86" s="143"/>
      <c r="AA86" s="142">
        <f>IF(OR(J86="Fail",ISBLANK(J86)),INDEX('Issue Code Table'!C:C,MATCH(N:N,'Issue Code Table'!A:A,0)),IF(M86="Critical",6,IF(M86="Significant",5,IF(M86="Moderate",3,2))))</f>
        <v>5</v>
      </c>
    </row>
    <row r="87" spans="1:27" customFormat="1" ht="175" x14ac:dyDescent="0.35">
      <c r="A87" s="73" t="s">
        <v>2619</v>
      </c>
      <c r="B87" s="220" t="s">
        <v>980</v>
      </c>
      <c r="C87" s="222" t="s">
        <v>981</v>
      </c>
      <c r="D87" s="234" t="s">
        <v>409</v>
      </c>
      <c r="E87" s="73" t="s">
        <v>1073</v>
      </c>
      <c r="F87" s="73" t="s">
        <v>1074</v>
      </c>
      <c r="G87" s="193" t="s">
        <v>2620</v>
      </c>
      <c r="H87" s="73" t="s">
        <v>1076</v>
      </c>
      <c r="I87" s="236"/>
      <c r="J87" s="394"/>
      <c r="K87" s="236" t="s">
        <v>1077</v>
      </c>
      <c r="L87" s="236"/>
      <c r="M87" s="239" t="s">
        <v>149</v>
      </c>
      <c r="N87" s="260" t="s">
        <v>211</v>
      </c>
      <c r="O87" s="260" t="s">
        <v>212</v>
      </c>
      <c r="P87" s="261"/>
      <c r="Q87" s="236" t="s">
        <v>1110</v>
      </c>
      <c r="R87" s="236" t="s">
        <v>2621</v>
      </c>
      <c r="S87" s="73" t="s">
        <v>1079</v>
      </c>
      <c r="T87" s="193" t="s">
        <v>1080</v>
      </c>
      <c r="U87" s="259" t="s">
        <v>1081</v>
      </c>
      <c r="V87" s="259" t="s">
        <v>1082</v>
      </c>
      <c r="W87" s="143"/>
      <c r="AA87" s="142">
        <f>IF(OR(J87="Fail",ISBLANK(J87)),INDEX('Issue Code Table'!C:C,MATCH(N:N,'Issue Code Table'!A:A,0)),IF(M87="Critical",6,IF(M87="Significant",5,IF(M87="Moderate",3,2))))</f>
        <v>5</v>
      </c>
    </row>
    <row r="88" spans="1:27" customFormat="1" ht="237.5" x14ac:dyDescent="0.35">
      <c r="A88" s="73" t="s">
        <v>2622</v>
      </c>
      <c r="B88" s="220" t="s">
        <v>980</v>
      </c>
      <c r="C88" s="222" t="s">
        <v>981</v>
      </c>
      <c r="D88" s="234" t="s">
        <v>409</v>
      </c>
      <c r="E88" s="73" t="s">
        <v>1084</v>
      </c>
      <c r="F88" s="73" t="s">
        <v>1085</v>
      </c>
      <c r="G88" s="193" t="s">
        <v>2623</v>
      </c>
      <c r="H88" s="73" t="s">
        <v>1087</v>
      </c>
      <c r="I88" s="236"/>
      <c r="J88" s="394"/>
      <c r="K88" s="236" t="s">
        <v>1088</v>
      </c>
      <c r="L88" s="236"/>
      <c r="M88" s="239" t="s">
        <v>149</v>
      </c>
      <c r="N88" s="260" t="s">
        <v>211</v>
      </c>
      <c r="O88" s="260" t="s">
        <v>212</v>
      </c>
      <c r="P88" s="261"/>
      <c r="Q88" s="236" t="s">
        <v>1110</v>
      </c>
      <c r="R88" s="236" t="s">
        <v>2624</v>
      </c>
      <c r="S88" s="73" t="s">
        <v>1090</v>
      </c>
      <c r="T88" s="193" t="s">
        <v>2625</v>
      </c>
      <c r="U88" s="259" t="s">
        <v>1091</v>
      </c>
      <c r="V88" s="259" t="s">
        <v>1092</v>
      </c>
      <c r="W88" s="143"/>
      <c r="AA88" s="142">
        <f>IF(OR(J88="Fail",ISBLANK(J88)),INDEX('Issue Code Table'!C:C,MATCH(N:N,'Issue Code Table'!A:A,0)),IF(M88="Critical",6,IF(M88="Significant",5,IF(M88="Moderate",3,2))))</f>
        <v>5</v>
      </c>
    </row>
    <row r="89" spans="1:27" customFormat="1" ht="287.5" x14ac:dyDescent="0.35">
      <c r="A89" s="73" t="s">
        <v>2626</v>
      </c>
      <c r="B89" s="220" t="s">
        <v>980</v>
      </c>
      <c r="C89" s="222" t="s">
        <v>981</v>
      </c>
      <c r="D89" s="222" t="s">
        <v>409</v>
      </c>
      <c r="E89" s="73" t="s">
        <v>1094</v>
      </c>
      <c r="F89" s="73" t="s">
        <v>1095</v>
      </c>
      <c r="G89" s="193" t="s">
        <v>2627</v>
      </c>
      <c r="H89" s="73" t="s">
        <v>1097</v>
      </c>
      <c r="I89" s="236"/>
      <c r="J89" s="394"/>
      <c r="K89" s="236" t="s">
        <v>1098</v>
      </c>
      <c r="L89" s="236"/>
      <c r="M89" s="239" t="s">
        <v>149</v>
      </c>
      <c r="N89" s="260" t="s">
        <v>211</v>
      </c>
      <c r="O89" s="260" t="s">
        <v>212</v>
      </c>
      <c r="P89" s="261"/>
      <c r="Q89" s="236" t="s">
        <v>1110</v>
      </c>
      <c r="R89" s="236" t="s">
        <v>2628</v>
      </c>
      <c r="S89" s="73" t="s">
        <v>2629</v>
      </c>
      <c r="T89" s="193" t="s">
        <v>2630</v>
      </c>
      <c r="U89" s="259" t="s">
        <v>1102</v>
      </c>
      <c r="V89" s="259" t="s">
        <v>1103</v>
      </c>
      <c r="W89" s="143"/>
      <c r="AA89" s="142">
        <f>IF(OR(J89="Fail",ISBLANK(J89)),INDEX('Issue Code Table'!C:C,MATCH(N:N,'Issue Code Table'!A:A,0)),IF(M89="Critical",6,IF(M89="Significant",5,IF(M89="Moderate",3,2))))</f>
        <v>5</v>
      </c>
    </row>
    <row r="90" spans="1:27" customFormat="1" ht="225" x14ac:dyDescent="0.35">
      <c r="A90" s="73" t="s">
        <v>2631</v>
      </c>
      <c r="B90" s="220" t="s">
        <v>980</v>
      </c>
      <c r="C90" s="222" t="s">
        <v>981</v>
      </c>
      <c r="D90" s="73" t="s">
        <v>409</v>
      </c>
      <c r="E90" s="73" t="s">
        <v>2632</v>
      </c>
      <c r="F90" s="73" t="s">
        <v>2633</v>
      </c>
      <c r="G90" s="193" t="s">
        <v>2634</v>
      </c>
      <c r="H90" s="73" t="s">
        <v>2635</v>
      </c>
      <c r="I90" s="63"/>
      <c r="J90" s="394"/>
      <c r="K90" s="230" t="s">
        <v>2636</v>
      </c>
      <c r="L90" s="184"/>
      <c r="M90" s="239" t="s">
        <v>149</v>
      </c>
      <c r="N90" s="262" t="s">
        <v>211</v>
      </c>
      <c r="O90" s="262" t="s">
        <v>212</v>
      </c>
      <c r="P90" s="261"/>
      <c r="Q90" s="236" t="s">
        <v>1221</v>
      </c>
      <c r="R90" s="236" t="s">
        <v>1222</v>
      </c>
      <c r="S90" s="73" t="s">
        <v>2637</v>
      </c>
      <c r="T90" s="193" t="s">
        <v>2638</v>
      </c>
      <c r="U90" s="259" t="s">
        <v>2639</v>
      </c>
      <c r="V90" s="259" t="s">
        <v>2640</v>
      </c>
      <c r="W90" s="143"/>
      <c r="AA90" s="142">
        <f>IF(OR(J90="Fail",ISBLANK(J90)),INDEX('Issue Code Table'!C:C,MATCH(N:N,'Issue Code Table'!A:A,0)),IF(M90="Critical",6,IF(M90="Significant",5,IF(M90="Moderate",3,2))))</f>
        <v>5</v>
      </c>
    </row>
    <row r="91" spans="1:27" customFormat="1" ht="112.5" x14ac:dyDescent="0.35">
      <c r="A91" s="73" t="s">
        <v>2641</v>
      </c>
      <c r="B91" s="220" t="s">
        <v>980</v>
      </c>
      <c r="C91" s="222" t="s">
        <v>981</v>
      </c>
      <c r="D91" s="73" t="s">
        <v>409</v>
      </c>
      <c r="E91" s="73" t="s">
        <v>2642</v>
      </c>
      <c r="F91" s="73" t="s">
        <v>2643</v>
      </c>
      <c r="G91" s="193" t="s">
        <v>2644</v>
      </c>
      <c r="H91" s="73" t="s">
        <v>2645</v>
      </c>
      <c r="I91" s="236"/>
      <c r="J91" s="394"/>
      <c r="K91" s="73" t="s">
        <v>2646</v>
      </c>
      <c r="L91" s="236"/>
      <c r="M91" s="239" t="s">
        <v>149</v>
      </c>
      <c r="N91" s="262" t="s">
        <v>211</v>
      </c>
      <c r="O91" s="262" t="s">
        <v>212</v>
      </c>
      <c r="P91" s="261"/>
      <c r="Q91" s="236" t="s">
        <v>1265</v>
      </c>
      <c r="R91" s="236" t="s">
        <v>1266</v>
      </c>
      <c r="S91" s="73" t="s">
        <v>2647</v>
      </c>
      <c r="T91" s="193" t="s">
        <v>2648</v>
      </c>
      <c r="U91" s="259" t="s">
        <v>2649</v>
      </c>
      <c r="V91" s="259" t="s">
        <v>2650</v>
      </c>
      <c r="W91" s="143"/>
      <c r="AA91" s="142">
        <f>IF(OR(J91="Fail",ISBLANK(J91)),INDEX('Issue Code Table'!C:C,MATCH(N:N,'Issue Code Table'!A:A,0)),IF(M91="Critical",6,IF(M91="Significant",5,IF(M91="Moderate",3,2))))</f>
        <v>5</v>
      </c>
    </row>
    <row r="92" spans="1:27" s="245" customFormat="1" ht="87.5" x14ac:dyDescent="0.35">
      <c r="A92" s="73" t="s">
        <v>2651</v>
      </c>
      <c r="B92" s="220" t="s">
        <v>206</v>
      </c>
      <c r="C92" s="222" t="s">
        <v>207</v>
      </c>
      <c r="D92" s="73" t="s">
        <v>409</v>
      </c>
      <c r="E92" s="73" t="s">
        <v>2652</v>
      </c>
      <c r="F92" s="73" t="s">
        <v>2653</v>
      </c>
      <c r="G92" s="193" t="s">
        <v>2654</v>
      </c>
      <c r="H92" s="73" t="s">
        <v>2655</v>
      </c>
      <c r="I92" s="63"/>
      <c r="J92" s="394"/>
      <c r="K92" s="230" t="s">
        <v>2656</v>
      </c>
      <c r="L92" s="184"/>
      <c r="M92" s="217" t="s">
        <v>149</v>
      </c>
      <c r="N92" s="264" t="s">
        <v>211</v>
      </c>
      <c r="O92" s="262" t="s">
        <v>212</v>
      </c>
      <c r="P92" s="263"/>
      <c r="Q92" s="63" t="s">
        <v>1265</v>
      </c>
      <c r="R92" s="63" t="s">
        <v>1276</v>
      </c>
      <c r="S92" s="73" t="s">
        <v>1223</v>
      </c>
      <c r="T92" s="193" t="s">
        <v>2657</v>
      </c>
      <c r="U92" s="259" t="s">
        <v>2658</v>
      </c>
      <c r="V92" s="259" t="s">
        <v>1269</v>
      </c>
      <c r="W92" s="143"/>
      <c r="Z92" s="244"/>
      <c r="AA92" s="142">
        <f>IF(OR(J92="Fail",ISBLANK(J92)),INDEX('Issue Code Table'!C:C,MATCH(N:N,'Issue Code Table'!A:A,0)),IF(M92="Critical",6,IF(M92="Significant",5,IF(M92="Moderate",3,2))))</f>
        <v>5</v>
      </c>
    </row>
    <row r="93" spans="1:27" s="245" customFormat="1" ht="175" x14ac:dyDescent="0.35">
      <c r="A93" s="73" t="s">
        <v>2659</v>
      </c>
      <c r="B93" s="220" t="s">
        <v>980</v>
      </c>
      <c r="C93" s="222" t="s">
        <v>981</v>
      </c>
      <c r="D93" s="73" t="s">
        <v>234</v>
      </c>
      <c r="E93" s="73" t="s">
        <v>1228</v>
      </c>
      <c r="F93" s="73" t="s">
        <v>2660</v>
      </c>
      <c r="G93" s="193" t="s">
        <v>2661</v>
      </c>
      <c r="H93" s="73" t="s">
        <v>2662</v>
      </c>
      <c r="I93" s="63"/>
      <c r="J93" s="394"/>
      <c r="K93" s="230" t="s">
        <v>2663</v>
      </c>
      <c r="L93" s="184"/>
      <c r="M93" s="217" t="s">
        <v>149</v>
      </c>
      <c r="N93" s="264" t="s">
        <v>211</v>
      </c>
      <c r="O93" s="262" t="s">
        <v>212</v>
      </c>
      <c r="P93" s="263"/>
      <c r="Q93" s="63" t="s">
        <v>1265</v>
      </c>
      <c r="R93" s="63" t="s">
        <v>1285</v>
      </c>
      <c r="S93" s="73" t="s">
        <v>2664</v>
      </c>
      <c r="T93" s="193" t="s">
        <v>2665</v>
      </c>
      <c r="U93" s="259" t="s">
        <v>2666</v>
      </c>
      <c r="V93" s="259" t="s">
        <v>2667</v>
      </c>
      <c r="W93" s="143"/>
      <c r="Z93" s="244"/>
      <c r="AA93" s="142">
        <f>IF(OR(J93="Fail",ISBLANK(J93)),INDEX('Issue Code Table'!C:C,MATCH(N:N,'Issue Code Table'!A:A,0)),IF(M93="Critical",6,IF(M93="Significant",5,IF(M93="Moderate",3,2))))</f>
        <v>5</v>
      </c>
    </row>
    <row r="94" spans="1:27" s="245" customFormat="1" ht="87.5" x14ac:dyDescent="0.35">
      <c r="A94" s="73" t="s">
        <v>2668</v>
      </c>
      <c r="B94" s="220" t="s">
        <v>206</v>
      </c>
      <c r="C94" s="222" t="s">
        <v>207</v>
      </c>
      <c r="D94" s="73" t="s">
        <v>234</v>
      </c>
      <c r="E94" s="73" t="s">
        <v>1239</v>
      </c>
      <c r="F94" s="73" t="s">
        <v>2669</v>
      </c>
      <c r="G94" s="193" t="s">
        <v>2670</v>
      </c>
      <c r="H94" s="73" t="s">
        <v>2671</v>
      </c>
      <c r="I94" s="63"/>
      <c r="J94" s="394"/>
      <c r="K94" s="230" t="s">
        <v>2672</v>
      </c>
      <c r="L94" s="184"/>
      <c r="M94" s="217" t="s">
        <v>149</v>
      </c>
      <c r="N94" s="262" t="s">
        <v>211</v>
      </c>
      <c r="O94" s="262" t="s">
        <v>212</v>
      </c>
      <c r="P94" s="263"/>
      <c r="Q94" s="63" t="s">
        <v>1265</v>
      </c>
      <c r="R94" s="63" t="s">
        <v>1292</v>
      </c>
      <c r="S94" s="73" t="s">
        <v>2673</v>
      </c>
      <c r="T94" s="193" t="s">
        <v>2674</v>
      </c>
      <c r="U94" s="259" t="s">
        <v>2675</v>
      </c>
      <c r="V94" s="259" t="s">
        <v>2676</v>
      </c>
      <c r="W94" s="143"/>
      <c r="Z94" s="244"/>
      <c r="AA94" s="142">
        <f>IF(OR(J94="Fail",ISBLANK(J94)),INDEX('Issue Code Table'!C:C,MATCH(N:N,'Issue Code Table'!A:A,0)),IF(M94="Critical",6,IF(M94="Significant",5,IF(M94="Moderate",3,2))))</f>
        <v>5</v>
      </c>
    </row>
    <row r="95" spans="1:27" s="245" customFormat="1" ht="409.5" x14ac:dyDescent="0.35">
      <c r="A95" s="73" t="s">
        <v>2677</v>
      </c>
      <c r="B95" s="73" t="s">
        <v>385</v>
      </c>
      <c r="C95" s="221" t="s">
        <v>386</v>
      </c>
      <c r="D95" s="73" t="s">
        <v>234</v>
      </c>
      <c r="E95" s="73" t="s">
        <v>1250</v>
      </c>
      <c r="F95" s="73" t="s">
        <v>1251</v>
      </c>
      <c r="G95" s="193" t="s">
        <v>2678</v>
      </c>
      <c r="H95" s="73" t="s">
        <v>1253</v>
      </c>
      <c r="I95" s="63"/>
      <c r="J95" s="394"/>
      <c r="K95" s="63" t="s">
        <v>1254</v>
      </c>
      <c r="L95" s="63"/>
      <c r="M95" s="217" t="s">
        <v>149</v>
      </c>
      <c r="N95" s="262" t="s">
        <v>211</v>
      </c>
      <c r="O95" s="262" t="s">
        <v>212</v>
      </c>
      <c r="P95" s="263"/>
      <c r="Q95" s="63" t="s">
        <v>1265</v>
      </c>
      <c r="R95" s="63" t="s">
        <v>2679</v>
      </c>
      <c r="S95" s="73" t="s">
        <v>1256</v>
      </c>
      <c r="T95" s="193" t="s">
        <v>2680</v>
      </c>
      <c r="U95" s="259" t="s">
        <v>2681</v>
      </c>
      <c r="V95" s="259" t="s">
        <v>2682</v>
      </c>
      <c r="W95" s="143"/>
      <c r="Z95" s="244"/>
      <c r="AA95" s="142">
        <f>IF(OR(J95="Fail",ISBLANK(J95)),INDEX('Issue Code Table'!C:C,MATCH(N:N,'Issue Code Table'!A:A,0)),IF(M95="Critical",6,IF(M95="Significant",5,IF(M95="Moderate",3,2))))</f>
        <v>5</v>
      </c>
    </row>
    <row r="96" spans="1:27" s="245" customFormat="1" ht="125" x14ac:dyDescent="0.35">
      <c r="A96" s="73" t="s">
        <v>2683</v>
      </c>
      <c r="B96" s="220" t="s">
        <v>206</v>
      </c>
      <c r="C96" s="222" t="s">
        <v>207</v>
      </c>
      <c r="D96" s="73" t="s">
        <v>409</v>
      </c>
      <c r="E96" s="73" t="s">
        <v>2684</v>
      </c>
      <c r="F96" s="73" t="s">
        <v>2685</v>
      </c>
      <c r="G96" s="193" t="s">
        <v>2686</v>
      </c>
      <c r="H96" s="73" t="s">
        <v>2687</v>
      </c>
      <c r="I96" s="63"/>
      <c r="J96" s="394"/>
      <c r="K96" s="230" t="s">
        <v>2688</v>
      </c>
      <c r="L96" s="184"/>
      <c r="M96" s="217" t="s">
        <v>149</v>
      </c>
      <c r="N96" s="264" t="s">
        <v>211</v>
      </c>
      <c r="O96" s="262" t="s">
        <v>212</v>
      </c>
      <c r="P96" s="263"/>
      <c r="Q96" s="63" t="s">
        <v>1210</v>
      </c>
      <c r="R96" s="63" t="s">
        <v>2689</v>
      </c>
      <c r="S96" s="73" t="s">
        <v>2690</v>
      </c>
      <c r="T96" s="193" t="s">
        <v>2691</v>
      </c>
      <c r="U96" s="259" t="s">
        <v>2692</v>
      </c>
      <c r="V96" s="259" t="s">
        <v>2693</v>
      </c>
      <c r="W96" s="143"/>
      <c r="Z96" s="244"/>
      <c r="AA96" s="142">
        <f>IF(OR(J96="Fail",ISBLANK(J96)),INDEX('Issue Code Table'!C:C,MATCH(N:N,'Issue Code Table'!A:A,0)),IF(M96="Critical",6,IF(M96="Significant",5,IF(M96="Moderate",3,2))))</f>
        <v>5</v>
      </c>
    </row>
    <row r="97" spans="1:27" s="245" customFormat="1" ht="100" x14ac:dyDescent="0.35">
      <c r="A97" s="73" t="s">
        <v>2694</v>
      </c>
      <c r="B97" s="220" t="s">
        <v>980</v>
      </c>
      <c r="C97" s="222" t="s">
        <v>981</v>
      </c>
      <c r="D97" s="73" t="s">
        <v>409</v>
      </c>
      <c r="E97" s="73" t="s">
        <v>2695</v>
      </c>
      <c r="F97" s="73" t="s">
        <v>2696</v>
      </c>
      <c r="G97" s="193" t="s">
        <v>2697</v>
      </c>
      <c r="H97" s="73" t="s">
        <v>2698</v>
      </c>
      <c r="I97" s="63"/>
      <c r="J97" s="394"/>
      <c r="K97" s="230" t="s">
        <v>2699</v>
      </c>
      <c r="L97" s="184"/>
      <c r="M97" s="217" t="s">
        <v>149</v>
      </c>
      <c r="N97" s="264" t="s">
        <v>211</v>
      </c>
      <c r="O97" s="262" t="s">
        <v>212</v>
      </c>
      <c r="P97" s="263"/>
      <c r="Q97" s="63" t="s">
        <v>1210</v>
      </c>
      <c r="R97" s="63" t="s">
        <v>2700</v>
      </c>
      <c r="S97" s="73" t="s">
        <v>2701</v>
      </c>
      <c r="T97" s="193" t="s">
        <v>2702</v>
      </c>
      <c r="U97" s="259" t="s">
        <v>2703</v>
      </c>
      <c r="V97" s="259" t="s">
        <v>2704</v>
      </c>
      <c r="W97" s="143"/>
      <c r="Z97" s="244"/>
      <c r="AA97" s="142">
        <f>IF(OR(J97="Fail",ISBLANK(J97)),INDEX('Issue Code Table'!C:C,MATCH(N:N,'Issue Code Table'!A:A,0)),IF(M97="Critical",6,IF(M97="Significant",5,IF(M97="Moderate",3,2))))</f>
        <v>5</v>
      </c>
    </row>
    <row r="98" spans="1:27" s="245" customFormat="1" ht="137.5" x14ac:dyDescent="0.35">
      <c r="A98" s="73" t="s">
        <v>2705</v>
      </c>
      <c r="B98" s="220" t="s">
        <v>980</v>
      </c>
      <c r="C98" s="222" t="s">
        <v>981</v>
      </c>
      <c r="D98" s="73" t="s">
        <v>409</v>
      </c>
      <c r="E98" s="73" t="s">
        <v>2706</v>
      </c>
      <c r="F98" s="73" t="s">
        <v>2707</v>
      </c>
      <c r="G98" s="193" t="s">
        <v>2708</v>
      </c>
      <c r="H98" s="73" t="s">
        <v>2709</v>
      </c>
      <c r="I98" s="63"/>
      <c r="J98" s="394"/>
      <c r="K98" s="230" t="s">
        <v>2710</v>
      </c>
      <c r="L98" s="184"/>
      <c r="M98" s="217" t="s">
        <v>149</v>
      </c>
      <c r="N98" s="264" t="s">
        <v>211</v>
      </c>
      <c r="O98" s="262" t="s">
        <v>212</v>
      </c>
      <c r="P98" s="263"/>
      <c r="Q98" s="63" t="s">
        <v>1210</v>
      </c>
      <c r="R98" s="63" t="s">
        <v>2711</v>
      </c>
      <c r="S98" s="73" t="s">
        <v>2712</v>
      </c>
      <c r="T98" s="193" t="s">
        <v>2713</v>
      </c>
      <c r="U98" s="259" t="s">
        <v>2714</v>
      </c>
      <c r="V98" s="259" t="s">
        <v>2715</v>
      </c>
      <c r="W98" s="143"/>
      <c r="Z98" s="244"/>
      <c r="AA98" s="142">
        <f>IF(OR(J98="Fail",ISBLANK(J98)),INDEX('Issue Code Table'!C:C,MATCH(N:N,'Issue Code Table'!A:A,0)),IF(M98="Critical",6,IF(M98="Significant",5,IF(M98="Moderate",3,2))))</f>
        <v>5</v>
      </c>
    </row>
    <row r="99" spans="1:27" s="245" customFormat="1" ht="187.5" x14ac:dyDescent="0.35">
      <c r="A99" s="73" t="s">
        <v>2716</v>
      </c>
      <c r="B99" s="73" t="s">
        <v>385</v>
      </c>
      <c r="C99" s="221" t="s">
        <v>386</v>
      </c>
      <c r="D99" s="73" t="s">
        <v>234</v>
      </c>
      <c r="E99" s="73" t="s">
        <v>2717</v>
      </c>
      <c r="F99" s="73" t="s">
        <v>2718</v>
      </c>
      <c r="G99" s="193" t="s">
        <v>2719</v>
      </c>
      <c r="H99" s="73" t="s">
        <v>1242</v>
      </c>
      <c r="I99" s="63"/>
      <c r="J99" s="394"/>
      <c r="K99" s="73" t="s">
        <v>2720</v>
      </c>
      <c r="L99" s="63"/>
      <c r="M99" s="114" t="s">
        <v>149</v>
      </c>
      <c r="N99" s="264" t="s">
        <v>211</v>
      </c>
      <c r="O99" s="264" t="s">
        <v>212</v>
      </c>
      <c r="P99" s="263"/>
      <c r="Q99" s="63" t="s">
        <v>1210</v>
      </c>
      <c r="R99" s="63" t="s">
        <v>2721</v>
      </c>
      <c r="S99" s="73" t="s">
        <v>2722</v>
      </c>
      <c r="T99" s="193" t="s">
        <v>2723</v>
      </c>
      <c r="U99" s="259" t="s">
        <v>2724</v>
      </c>
      <c r="V99" s="259" t="s">
        <v>2667</v>
      </c>
      <c r="W99" s="143"/>
      <c r="Z99" s="244"/>
      <c r="AA99" s="142">
        <f>IF(OR(J99="Fail",ISBLANK(J99)),INDEX('Issue Code Table'!C:C,MATCH(N:N,'Issue Code Table'!A:A,0)),IF(M99="Critical",6,IF(M99="Significant",5,IF(M99="Moderate",3,2))))</f>
        <v>5</v>
      </c>
    </row>
    <row r="100" spans="1:27" s="245" customFormat="1" ht="312.5" x14ac:dyDescent="0.35">
      <c r="A100" s="73" t="s">
        <v>2725</v>
      </c>
      <c r="B100" s="73" t="s">
        <v>385</v>
      </c>
      <c r="C100" s="221" t="s">
        <v>386</v>
      </c>
      <c r="D100" s="73" t="s">
        <v>234</v>
      </c>
      <c r="E100" s="73" t="s">
        <v>1239</v>
      </c>
      <c r="F100" s="73" t="s">
        <v>2726</v>
      </c>
      <c r="G100" s="193" t="s">
        <v>2727</v>
      </c>
      <c r="H100" s="73" t="s">
        <v>1242</v>
      </c>
      <c r="I100" s="63"/>
      <c r="J100" s="394"/>
      <c r="K100" s="73" t="s">
        <v>1243</v>
      </c>
      <c r="L100" s="63"/>
      <c r="M100" s="114" t="s">
        <v>149</v>
      </c>
      <c r="N100" s="264" t="s">
        <v>211</v>
      </c>
      <c r="O100" s="264" t="s">
        <v>212</v>
      </c>
      <c r="P100" s="263"/>
      <c r="Q100" s="63" t="s">
        <v>1210</v>
      </c>
      <c r="R100" s="63" t="s">
        <v>2728</v>
      </c>
      <c r="S100" s="73" t="s">
        <v>1245</v>
      </c>
      <c r="T100" s="193" t="s">
        <v>2729</v>
      </c>
      <c r="U100" s="259" t="s">
        <v>2730</v>
      </c>
      <c r="V100" s="259" t="s">
        <v>2676</v>
      </c>
      <c r="W100" s="143"/>
      <c r="Z100" s="244"/>
      <c r="AA100" s="142">
        <f>IF(OR(J100="Fail",ISBLANK(J100)),INDEX('Issue Code Table'!C:C,MATCH(N:N,'Issue Code Table'!A:A,0)),IF(M100="Critical",6,IF(M100="Significant",5,IF(M100="Moderate",3,2))))</f>
        <v>5</v>
      </c>
    </row>
    <row r="101" spans="1:27" s="245" customFormat="1" ht="137.5" x14ac:dyDescent="0.35">
      <c r="A101" s="73" t="s">
        <v>2731</v>
      </c>
      <c r="B101" s="73" t="s">
        <v>385</v>
      </c>
      <c r="C101" s="221" t="s">
        <v>386</v>
      </c>
      <c r="D101" s="73" t="s">
        <v>409</v>
      </c>
      <c r="E101" s="73" t="s">
        <v>1216</v>
      </c>
      <c r="F101" s="73" t="s">
        <v>2732</v>
      </c>
      <c r="G101" s="193" t="s">
        <v>2733</v>
      </c>
      <c r="H101" s="73" t="s">
        <v>1219</v>
      </c>
      <c r="I101" s="63"/>
      <c r="J101" s="394"/>
      <c r="K101" s="73" t="s">
        <v>1220</v>
      </c>
      <c r="L101" s="63"/>
      <c r="M101" s="114" t="s">
        <v>149</v>
      </c>
      <c r="N101" s="264" t="s">
        <v>211</v>
      </c>
      <c r="O101" s="264" t="s">
        <v>212</v>
      </c>
      <c r="P101" s="263"/>
      <c r="Q101" s="63" t="s">
        <v>1210</v>
      </c>
      <c r="R101" s="63" t="s">
        <v>2734</v>
      </c>
      <c r="S101" s="73" t="s">
        <v>2735</v>
      </c>
      <c r="T101" s="193" t="s">
        <v>2736</v>
      </c>
      <c r="U101" s="259" t="s">
        <v>2737</v>
      </c>
      <c r="V101" s="259" t="s">
        <v>1269</v>
      </c>
      <c r="W101" s="143"/>
      <c r="Z101" s="244"/>
      <c r="AA101" s="142">
        <f>IF(OR(J101="Fail",ISBLANK(J101)),INDEX('Issue Code Table'!C:C,MATCH(N:N,'Issue Code Table'!A:A,0)),IF(M101="Critical",6,IF(M101="Significant",5,IF(M101="Moderate",3,2))))</f>
        <v>5</v>
      </c>
    </row>
    <row r="102" spans="1:27" s="245" customFormat="1" ht="75" x14ac:dyDescent="0.35">
      <c r="A102" s="73" t="s">
        <v>2738</v>
      </c>
      <c r="B102" s="220" t="s">
        <v>980</v>
      </c>
      <c r="C102" s="222" t="s">
        <v>981</v>
      </c>
      <c r="D102" s="73" t="s">
        <v>409</v>
      </c>
      <c r="E102" s="73" t="s">
        <v>2739</v>
      </c>
      <c r="F102" s="73" t="s">
        <v>2740</v>
      </c>
      <c r="G102" s="193" t="s">
        <v>2741</v>
      </c>
      <c r="H102" s="73" t="s">
        <v>2742</v>
      </c>
      <c r="I102" s="63"/>
      <c r="J102" s="394"/>
      <c r="K102" s="230" t="s">
        <v>2743</v>
      </c>
      <c r="L102" s="184"/>
      <c r="M102" s="217" t="s">
        <v>149</v>
      </c>
      <c r="N102" s="264" t="s">
        <v>211</v>
      </c>
      <c r="O102" s="262" t="s">
        <v>212</v>
      </c>
      <c r="P102" s="263"/>
      <c r="Q102" s="63" t="s">
        <v>1210</v>
      </c>
      <c r="R102" s="63" t="s">
        <v>2744</v>
      </c>
      <c r="S102" s="73" t="s">
        <v>2745</v>
      </c>
      <c r="T102" s="193" t="s">
        <v>2746</v>
      </c>
      <c r="U102" s="259" t="s">
        <v>2747</v>
      </c>
      <c r="V102" s="259" t="s">
        <v>2748</v>
      </c>
      <c r="W102" s="143"/>
      <c r="Z102" s="244"/>
      <c r="AA102" s="142">
        <f>IF(OR(J102="Fail",ISBLANK(J102)),INDEX('Issue Code Table'!C:C,MATCH(N:N,'Issue Code Table'!A:A,0)),IF(M102="Critical",6,IF(M102="Significant",5,IF(M102="Moderate",3,2))))</f>
        <v>5</v>
      </c>
    </row>
    <row r="103" spans="1:27" s="245" customFormat="1" ht="409.5" x14ac:dyDescent="0.35">
      <c r="A103" s="73" t="s">
        <v>2749</v>
      </c>
      <c r="B103" s="73" t="s">
        <v>385</v>
      </c>
      <c r="C103" s="221" t="s">
        <v>386</v>
      </c>
      <c r="D103" s="73" t="s">
        <v>234</v>
      </c>
      <c r="E103" s="73" t="s">
        <v>2750</v>
      </c>
      <c r="F103" s="73" t="s">
        <v>2751</v>
      </c>
      <c r="G103" s="193" t="s">
        <v>2752</v>
      </c>
      <c r="H103" s="73" t="s">
        <v>2753</v>
      </c>
      <c r="I103" s="63"/>
      <c r="J103" s="394"/>
      <c r="K103" s="230" t="s">
        <v>2754</v>
      </c>
      <c r="L103" s="184"/>
      <c r="M103" s="217" t="s">
        <v>149</v>
      </c>
      <c r="N103" s="264" t="s">
        <v>211</v>
      </c>
      <c r="O103" s="262" t="s">
        <v>212</v>
      </c>
      <c r="P103" s="263"/>
      <c r="Q103" s="63" t="s">
        <v>1210</v>
      </c>
      <c r="R103" s="63" t="s">
        <v>2755</v>
      </c>
      <c r="S103" s="73" t="s">
        <v>2756</v>
      </c>
      <c r="T103" s="193" t="s">
        <v>2757</v>
      </c>
      <c r="U103" s="259" t="s">
        <v>2758</v>
      </c>
      <c r="V103" s="259" t="s">
        <v>2759</v>
      </c>
      <c r="W103" s="143"/>
      <c r="Z103" s="244"/>
      <c r="AA103" s="142">
        <f>IF(OR(J103="Fail",ISBLANK(J103)),INDEX('Issue Code Table'!C:C,MATCH(N:N,'Issue Code Table'!A:A,0)),IF(M103="Critical",6,IF(M103="Significant",5,IF(M103="Moderate",3,2))))</f>
        <v>5</v>
      </c>
    </row>
    <row r="104" spans="1:27" s="245" customFormat="1" ht="112.5" x14ac:dyDescent="0.35">
      <c r="A104" s="73" t="s">
        <v>2760</v>
      </c>
      <c r="B104" s="220" t="s">
        <v>980</v>
      </c>
      <c r="C104" s="222" t="s">
        <v>981</v>
      </c>
      <c r="D104" s="73" t="s">
        <v>409</v>
      </c>
      <c r="E104" s="73" t="s">
        <v>2761</v>
      </c>
      <c r="F104" s="73" t="s">
        <v>1217</v>
      </c>
      <c r="G104" s="193" t="s">
        <v>2762</v>
      </c>
      <c r="H104" s="73" t="s">
        <v>1219</v>
      </c>
      <c r="I104" s="63"/>
      <c r="J104" s="394"/>
      <c r="K104" s="230" t="s">
        <v>1220</v>
      </c>
      <c r="L104" s="184"/>
      <c r="M104" s="217" t="s">
        <v>149</v>
      </c>
      <c r="N104" s="262" t="s">
        <v>211</v>
      </c>
      <c r="O104" s="262" t="s">
        <v>212</v>
      </c>
      <c r="P104" s="263"/>
      <c r="Q104" s="63" t="s">
        <v>2763</v>
      </c>
      <c r="R104" s="63" t="s">
        <v>2764</v>
      </c>
      <c r="S104" s="73" t="s">
        <v>1223</v>
      </c>
      <c r="T104" s="193" t="s">
        <v>1224</v>
      </c>
      <c r="U104" s="259" t="s">
        <v>2765</v>
      </c>
      <c r="V104" s="259" t="s">
        <v>2766</v>
      </c>
      <c r="W104" s="143"/>
      <c r="Z104" s="244"/>
      <c r="AA104" s="142">
        <f>IF(OR(J104="Fail",ISBLANK(J104)),INDEX('Issue Code Table'!C:C,MATCH(N:N,'Issue Code Table'!A:A,0)),IF(M104="Critical",6,IF(M104="Significant",5,IF(M104="Moderate",3,2))))</f>
        <v>5</v>
      </c>
    </row>
    <row r="105" spans="1:27" s="245" customFormat="1" ht="187.5" x14ac:dyDescent="0.35">
      <c r="A105" s="73" t="s">
        <v>2767</v>
      </c>
      <c r="B105" s="220" t="s">
        <v>980</v>
      </c>
      <c r="C105" s="222" t="s">
        <v>981</v>
      </c>
      <c r="D105" s="73" t="s">
        <v>234</v>
      </c>
      <c r="E105" s="73" t="s">
        <v>1228</v>
      </c>
      <c r="F105" s="73" t="s">
        <v>1229</v>
      </c>
      <c r="G105" s="193" t="s">
        <v>2768</v>
      </c>
      <c r="H105" s="73" t="s">
        <v>1231</v>
      </c>
      <c r="I105" s="63"/>
      <c r="J105" s="394"/>
      <c r="K105" s="230" t="s">
        <v>1232</v>
      </c>
      <c r="L105" s="184"/>
      <c r="M105" s="217" t="s">
        <v>149</v>
      </c>
      <c r="N105" s="262" t="s">
        <v>211</v>
      </c>
      <c r="O105" s="262" t="s">
        <v>212</v>
      </c>
      <c r="P105" s="263"/>
      <c r="Q105" s="63" t="s">
        <v>2763</v>
      </c>
      <c r="R105" s="63" t="s">
        <v>2769</v>
      </c>
      <c r="S105" s="73" t="s">
        <v>1234</v>
      </c>
      <c r="T105" s="193" t="s">
        <v>1235</v>
      </c>
      <c r="U105" s="259" t="s">
        <v>2770</v>
      </c>
      <c r="V105" s="259" t="s">
        <v>1237</v>
      </c>
      <c r="W105" s="143"/>
      <c r="Z105" s="244"/>
      <c r="AA105" s="142">
        <f>IF(OR(J105="Fail",ISBLANK(J105)),INDEX('Issue Code Table'!C:C,MATCH(N:N,'Issue Code Table'!A:A,0)),IF(M105="Critical",6,IF(M105="Significant",5,IF(M105="Moderate",3,2))))</f>
        <v>5</v>
      </c>
    </row>
    <row r="106" spans="1:27" s="245" customFormat="1" ht="200" x14ac:dyDescent="0.35">
      <c r="A106" s="73" t="s">
        <v>2771</v>
      </c>
      <c r="B106" s="220" t="s">
        <v>980</v>
      </c>
      <c r="C106" s="222" t="s">
        <v>981</v>
      </c>
      <c r="D106" s="73" t="s">
        <v>234</v>
      </c>
      <c r="E106" s="73" t="s">
        <v>1239</v>
      </c>
      <c r="F106" s="73" t="s">
        <v>1240</v>
      </c>
      <c r="G106" s="193" t="s">
        <v>2772</v>
      </c>
      <c r="H106" s="73" t="s">
        <v>1242</v>
      </c>
      <c r="I106" s="63"/>
      <c r="J106" s="394"/>
      <c r="K106" s="230" t="s">
        <v>1243</v>
      </c>
      <c r="L106" s="184"/>
      <c r="M106" s="217" t="s">
        <v>149</v>
      </c>
      <c r="N106" s="262" t="s">
        <v>211</v>
      </c>
      <c r="O106" s="262" t="s">
        <v>212</v>
      </c>
      <c r="P106" s="263"/>
      <c r="Q106" s="63" t="s">
        <v>2763</v>
      </c>
      <c r="R106" s="63" t="s">
        <v>2773</v>
      </c>
      <c r="S106" s="73" t="s">
        <v>1245</v>
      </c>
      <c r="T106" s="193" t="s">
        <v>2774</v>
      </c>
      <c r="U106" s="259" t="s">
        <v>2775</v>
      </c>
      <c r="V106" s="259" t="s">
        <v>1248</v>
      </c>
      <c r="W106" s="143"/>
      <c r="Z106" s="244"/>
      <c r="AA106" s="142">
        <f>IF(OR(J106="Fail",ISBLANK(J106)),INDEX('Issue Code Table'!C:C,MATCH(N:N,'Issue Code Table'!A:A,0)),IF(M106="Critical",6,IF(M106="Significant",5,IF(M106="Moderate",3,2))))</f>
        <v>5</v>
      </c>
    </row>
    <row r="107" spans="1:27" s="245" customFormat="1" ht="300" x14ac:dyDescent="0.35">
      <c r="A107" s="73" t="s">
        <v>2776</v>
      </c>
      <c r="B107" s="220" t="s">
        <v>980</v>
      </c>
      <c r="C107" s="222" t="s">
        <v>981</v>
      </c>
      <c r="D107" s="73" t="s">
        <v>234</v>
      </c>
      <c r="E107" s="73" t="s">
        <v>1250</v>
      </c>
      <c r="F107" s="73" t="s">
        <v>1251</v>
      </c>
      <c r="G107" s="193" t="s">
        <v>2777</v>
      </c>
      <c r="H107" s="73" t="s">
        <v>1253</v>
      </c>
      <c r="I107" s="63"/>
      <c r="J107" s="394"/>
      <c r="K107" s="230" t="s">
        <v>1254</v>
      </c>
      <c r="L107" s="184"/>
      <c r="M107" s="217" t="s">
        <v>149</v>
      </c>
      <c r="N107" s="262" t="s">
        <v>211</v>
      </c>
      <c r="O107" s="262" t="s">
        <v>212</v>
      </c>
      <c r="P107" s="263"/>
      <c r="Q107" s="63" t="s">
        <v>2763</v>
      </c>
      <c r="R107" s="63" t="s">
        <v>2778</v>
      </c>
      <c r="S107" s="73" t="s">
        <v>1256</v>
      </c>
      <c r="T107" s="193" t="s">
        <v>2779</v>
      </c>
      <c r="U107" s="259" t="s">
        <v>2780</v>
      </c>
      <c r="V107" s="259" t="s">
        <v>1259</v>
      </c>
      <c r="W107" s="143"/>
      <c r="Z107" s="244"/>
      <c r="AA107" s="142">
        <f>IF(OR(J107="Fail",ISBLANK(J107)),INDEX('Issue Code Table'!C:C,MATCH(N:N,'Issue Code Table'!A:A,0)),IF(M107="Critical",6,IF(M107="Significant",5,IF(M107="Moderate",3,2))))</f>
        <v>5</v>
      </c>
    </row>
    <row r="108" spans="1:27" s="245" customFormat="1" ht="225" x14ac:dyDescent="0.35">
      <c r="A108" s="73" t="s">
        <v>2781</v>
      </c>
      <c r="B108" s="220" t="s">
        <v>980</v>
      </c>
      <c r="C108" s="222" t="s">
        <v>981</v>
      </c>
      <c r="D108" s="73" t="s">
        <v>409</v>
      </c>
      <c r="E108" s="73" t="s">
        <v>1261</v>
      </c>
      <c r="F108" s="73" t="s">
        <v>1217</v>
      </c>
      <c r="G108" s="193" t="s">
        <v>2782</v>
      </c>
      <c r="H108" s="73" t="s">
        <v>1263</v>
      </c>
      <c r="I108" s="63"/>
      <c r="J108" s="394"/>
      <c r="K108" s="230" t="s">
        <v>1264</v>
      </c>
      <c r="L108" s="184"/>
      <c r="M108" s="217" t="s">
        <v>149</v>
      </c>
      <c r="N108" s="262" t="s">
        <v>211</v>
      </c>
      <c r="O108" s="262" t="s">
        <v>212</v>
      </c>
      <c r="P108" s="263"/>
      <c r="Q108" s="63" t="s">
        <v>2783</v>
      </c>
      <c r="R108" s="63" t="s">
        <v>2784</v>
      </c>
      <c r="S108" s="73" t="s">
        <v>1223</v>
      </c>
      <c r="T108" s="193" t="s">
        <v>1267</v>
      </c>
      <c r="U108" s="259" t="s">
        <v>2785</v>
      </c>
      <c r="V108" s="259" t="s">
        <v>1269</v>
      </c>
      <c r="W108" s="143"/>
      <c r="Z108" s="244"/>
      <c r="AA108" s="142">
        <f>IF(OR(J108="Fail",ISBLANK(J108)),INDEX('Issue Code Table'!C:C,MATCH(N:N,'Issue Code Table'!A:A,0)),IF(M108="Critical",6,IF(M108="Significant",5,IF(M108="Moderate",3,2))))</f>
        <v>5</v>
      </c>
    </row>
    <row r="109" spans="1:27" s="245" customFormat="1" ht="300" x14ac:dyDescent="0.35">
      <c r="A109" s="73" t="s">
        <v>2786</v>
      </c>
      <c r="B109" s="220" t="s">
        <v>980</v>
      </c>
      <c r="C109" s="222" t="s">
        <v>981</v>
      </c>
      <c r="D109" s="73" t="s">
        <v>234</v>
      </c>
      <c r="E109" s="73" t="s">
        <v>1271</v>
      </c>
      <c r="F109" s="73" t="s">
        <v>1272</v>
      </c>
      <c r="G109" s="193" t="s">
        <v>2787</v>
      </c>
      <c r="H109" s="73" t="s">
        <v>1274</v>
      </c>
      <c r="I109" s="63"/>
      <c r="J109" s="394"/>
      <c r="K109" s="230" t="s">
        <v>1275</v>
      </c>
      <c r="L109" s="184"/>
      <c r="M109" s="217" t="s">
        <v>149</v>
      </c>
      <c r="N109" s="262" t="s">
        <v>211</v>
      </c>
      <c r="O109" s="262" t="s">
        <v>212</v>
      </c>
      <c r="P109" s="263"/>
      <c r="Q109" s="63" t="s">
        <v>2783</v>
      </c>
      <c r="R109" s="63" t="s">
        <v>2788</v>
      </c>
      <c r="S109" s="73" t="s">
        <v>1277</v>
      </c>
      <c r="T109" s="193" t="s">
        <v>1278</v>
      </c>
      <c r="U109" s="259" t="s">
        <v>1279</v>
      </c>
      <c r="V109" s="259" t="s">
        <v>1280</v>
      </c>
      <c r="W109" s="143"/>
      <c r="Z109" s="244"/>
      <c r="AA109" s="142">
        <f>IF(OR(J109="Fail",ISBLANK(J109)),INDEX('Issue Code Table'!C:C,MATCH(N:N,'Issue Code Table'!A:A,0)),IF(M109="Critical",6,IF(M109="Significant",5,IF(M109="Moderate",3,2))))</f>
        <v>5</v>
      </c>
    </row>
    <row r="110" spans="1:27" s="245" customFormat="1" ht="200" x14ac:dyDescent="0.35">
      <c r="A110" s="73" t="s">
        <v>2789</v>
      </c>
      <c r="B110" s="220" t="s">
        <v>980</v>
      </c>
      <c r="C110" s="222" t="s">
        <v>981</v>
      </c>
      <c r="D110" s="73" t="s">
        <v>234</v>
      </c>
      <c r="E110" s="73" t="s">
        <v>1282</v>
      </c>
      <c r="F110" s="73" t="s">
        <v>1283</v>
      </c>
      <c r="G110" s="193" t="s">
        <v>2790</v>
      </c>
      <c r="H110" s="73" t="s">
        <v>1242</v>
      </c>
      <c r="I110" s="73"/>
      <c r="J110" s="394"/>
      <c r="K110" s="230" t="s">
        <v>1243</v>
      </c>
      <c r="L110" s="184"/>
      <c r="M110" s="217" t="s">
        <v>149</v>
      </c>
      <c r="N110" s="262" t="s">
        <v>211</v>
      </c>
      <c r="O110" s="262" t="s">
        <v>212</v>
      </c>
      <c r="P110" s="263"/>
      <c r="Q110" s="63" t="s">
        <v>2783</v>
      </c>
      <c r="R110" s="63" t="s">
        <v>2791</v>
      </c>
      <c r="S110" s="73" t="s">
        <v>1245</v>
      </c>
      <c r="T110" s="193" t="s">
        <v>1286</v>
      </c>
      <c r="U110" s="259" t="s">
        <v>1287</v>
      </c>
      <c r="V110" s="259" t="s">
        <v>1288</v>
      </c>
      <c r="W110" s="143"/>
      <c r="Z110" s="244"/>
      <c r="AA110" s="142">
        <f>IF(OR(J110="Fail",ISBLANK(J110)),INDEX('Issue Code Table'!C:C,MATCH(N:N,'Issue Code Table'!A:A,0)),IF(M110="Critical",6,IF(M110="Significant",5,IF(M110="Moderate",3,2))))</f>
        <v>5</v>
      </c>
    </row>
    <row r="111" spans="1:27" s="245" customFormat="1" ht="400" x14ac:dyDescent="0.35">
      <c r="A111" s="73" t="s">
        <v>2792</v>
      </c>
      <c r="B111" s="220" t="s">
        <v>980</v>
      </c>
      <c r="C111" s="222" t="s">
        <v>981</v>
      </c>
      <c r="D111" s="73" t="s">
        <v>234</v>
      </c>
      <c r="E111" s="73" t="s">
        <v>1290</v>
      </c>
      <c r="F111" s="73" t="s">
        <v>1251</v>
      </c>
      <c r="G111" s="193" t="s">
        <v>2793</v>
      </c>
      <c r="H111" s="73" t="s">
        <v>1253</v>
      </c>
      <c r="I111" s="63"/>
      <c r="J111" s="394"/>
      <c r="K111" s="230" t="s">
        <v>1254</v>
      </c>
      <c r="L111" s="184"/>
      <c r="M111" s="217" t="s">
        <v>149</v>
      </c>
      <c r="N111" s="262" t="s">
        <v>211</v>
      </c>
      <c r="O111" s="262" t="s">
        <v>212</v>
      </c>
      <c r="P111" s="263"/>
      <c r="Q111" s="63" t="s">
        <v>2783</v>
      </c>
      <c r="R111" s="63" t="s">
        <v>2794</v>
      </c>
      <c r="S111" s="73" t="s">
        <v>1256</v>
      </c>
      <c r="T111" s="193" t="s">
        <v>2795</v>
      </c>
      <c r="U111" s="259" t="s">
        <v>1294</v>
      </c>
      <c r="V111" s="259" t="s">
        <v>1295</v>
      </c>
      <c r="W111" s="143"/>
      <c r="Z111" s="244"/>
      <c r="AA111" s="142">
        <f>IF(OR(J111="Fail",ISBLANK(J111)),INDEX('Issue Code Table'!C:C,MATCH(N:N,'Issue Code Table'!A:A,0)),IF(M111="Critical",6,IF(M111="Significant",5,IF(M111="Moderate",3,2))))</f>
        <v>5</v>
      </c>
    </row>
    <row r="112" spans="1:27" s="245" customFormat="1" ht="87.5" x14ac:dyDescent="0.35">
      <c r="A112" s="73" t="s">
        <v>2796</v>
      </c>
      <c r="B112" s="257" t="s">
        <v>181</v>
      </c>
      <c r="C112" s="222" t="s">
        <v>1297</v>
      </c>
      <c r="D112" s="73" t="s">
        <v>409</v>
      </c>
      <c r="E112" s="73" t="s">
        <v>1298</v>
      </c>
      <c r="F112" s="73" t="s">
        <v>2797</v>
      </c>
      <c r="G112" s="193" t="s">
        <v>2798</v>
      </c>
      <c r="H112" s="73" t="s">
        <v>1301</v>
      </c>
      <c r="I112" s="63"/>
      <c r="J112" s="394"/>
      <c r="K112" s="230" t="s">
        <v>1302</v>
      </c>
      <c r="L112" s="63"/>
      <c r="M112" s="217" t="s">
        <v>160</v>
      </c>
      <c r="N112" s="262" t="s">
        <v>1303</v>
      </c>
      <c r="O112" s="262" t="s">
        <v>1304</v>
      </c>
      <c r="P112" s="263"/>
      <c r="Q112" s="63" t="s">
        <v>1305</v>
      </c>
      <c r="R112" s="63" t="s">
        <v>1306</v>
      </c>
      <c r="S112" s="73" t="s">
        <v>1307</v>
      </c>
      <c r="T112" s="193" t="s">
        <v>2799</v>
      </c>
      <c r="U112" s="259" t="s">
        <v>1309</v>
      </c>
      <c r="V112" s="259"/>
      <c r="W112" s="143"/>
      <c r="Z112" s="244"/>
      <c r="AA112" s="142">
        <f>IF(OR(J112="Fail",ISBLANK(J112)),INDEX('Issue Code Table'!C:C,MATCH(N:N,'Issue Code Table'!A:A,0)),IF(M112="Critical",6,IF(M112="Significant",5,IF(M112="Moderate",3,2))))</f>
        <v>4</v>
      </c>
    </row>
    <row r="113" spans="1:27" s="245" customFormat="1" ht="87.5" x14ac:dyDescent="0.35">
      <c r="A113" s="73" t="s">
        <v>2800</v>
      </c>
      <c r="B113" s="234" t="s">
        <v>248</v>
      </c>
      <c r="C113" s="235" t="s">
        <v>249</v>
      </c>
      <c r="D113" s="73" t="s">
        <v>234</v>
      </c>
      <c r="E113" s="73" t="s">
        <v>2801</v>
      </c>
      <c r="F113" s="73" t="s">
        <v>2802</v>
      </c>
      <c r="G113" s="193" t="s">
        <v>2803</v>
      </c>
      <c r="H113" s="73" t="s">
        <v>2804</v>
      </c>
      <c r="I113" s="63"/>
      <c r="J113" s="394"/>
      <c r="K113" s="230" t="s">
        <v>2805</v>
      </c>
      <c r="L113" s="63"/>
      <c r="M113" s="217" t="s">
        <v>149</v>
      </c>
      <c r="N113" s="262" t="s">
        <v>1330</v>
      </c>
      <c r="O113" s="262" t="s">
        <v>1331</v>
      </c>
      <c r="P113" s="263"/>
      <c r="Q113" s="63" t="s">
        <v>1305</v>
      </c>
      <c r="R113" s="63" t="s">
        <v>2806</v>
      </c>
      <c r="S113" s="73" t="s">
        <v>1333</v>
      </c>
      <c r="T113" s="193" t="s">
        <v>2807</v>
      </c>
      <c r="U113" s="259" t="s">
        <v>2808</v>
      </c>
      <c r="V113" s="259" t="s">
        <v>2809</v>
      </c>
      <c r="W113" s="143"/>
      <c r="Z113" s="244"/>
      <c r="AA113" s="142">
        <f>IF(OR(J113="Fail",ISBLANK(J113)),INDEX('Issue Code Table'!C:C,MATCH(N:N,'Issue Code Table'!A:A,0)),IF(M113="Critical",6,IF(M113="Significant",5,IF(M113="Moderate",3,2))))</f>
        <v>6</v>
      </c>
    </row>
    <row r="114" spans="1:27" s="245" customFormat="1" ht="75" x14ac:dyDescent="0.35">
      <c r="A114" s="73" t="s">
        <v>2810</v>
      </c>
      <c r="B114" s="234" t="s">
        <v>248</v>
      </c>
      <c r="C114" s="235" t="s">
        <v>249</v>
      </c>
      <c r="D114" s="73" t="s">
        <v>409</v>
      </c>
      <c r="E114" s="73" t="s">
        <v>1325</v>
      </c>
      <c r="F114" s="73" t="s">
        <v>1326</v>
      </c>
      <c r="G114" s="193" t="s">
        <v>2811</v>
      </c>
      <c r="H114" s="73" t="s">
        <v>1328</v>
      </c>
      <c r="I114" s="63"/>
      <c r="J114" s="394"/>
      <c r="K114" s="230" t="s">
        <v>1329</v>
      </c>
      <c r="L114" s="63"/>
      <c r="M114" s="217" t="s">
        <v>149</v>
      </c>
      <c r="N114" s="262" t="s">
        <v>1330</v>
      </c>
      <c r="O114" s="262" t="s">
        <v>1331</v>
      </c>
      <c r="P114" s="263"/>
      <c r="Q114" s="63" t="s">
        <v>1318</v>
      </c>
      <c r="R114" s="63" t="s">
        <v>1319</v>
      </c>
      <c r="S114" s="73" t="s">
        <v>1333</v>
      </c>
      <c r="T114" s="193" t="s">
        <v>2812</v>
      </c>
      <c r="U114" s="259" t="s">
        <v>2813</v>
      </c>
      <c r="V114" s="259" t="s">
        <v>1323</v>
      </c>
      <c r="W114" s="143"/>
      <c r="Z114" s="244"/>
      <c r="AA114" s="142">
        <f>IF(OR(J114="Fail",ISBLANK(J114)),INDEX('Issue Code Table'!C:C,MATCH(N:N,'Issue Code Table'!A:A,0)),IF(M114="Critical",6,IF(M114="Significant",5,IF(M114="Moderate",3,2))))</f>
        <v>6</v>
      </c>
    </row>
    <row r="115" spans="1:27" s="245" customFormat="1" ht="112.5" x14ac:dyDescent="0.35">
      <c r="A115" s="73" t="s">
        <v>2814</v>
      </c>
      <c r="B115" s="220" t="s">
        <v>206</v>
      </c>
      <c r="C115" s="222" t="s">
        <v>207</v>
      </c>
      <c r="D115" s="73" t="s">
        <v>409</v>
      </c>
      <c r="E115" s="73" t="s">
        <v>1313</v>
      </c>
      <c r="F115" s="73" t="s">
        <v>2815</v>
      </c>
      <c r="G115" s="193" t="s">
        <v>2816</v>
      </c>
      <c r="H115" s="73" t="s">
        <v>2817</v>
      </c>
      <c r="I115" s="63"/>
      <c r="J115" s="394"/>
      <c r="K115" s="230" t="s">
        <v>1317</v>
      </c>
      <c r="L115" s="184"/>
      <c r="M115" s="217" t="s">
        <v>149</v>
      </c>
      <c r="N115" s="262" t="s">
        <v>211</v>
      </c>
      <c r="O115" s="262" t="s">
        <v>212</v>
      </c>
      <c r="P115" s="263"/>
      <c r="Q115" s="63" t="s">
        <v>1342</v>
      </c>
      <c r="R115" s="63" t="s">
        <v>1343</v>
      </c>
      <c r="S115" s="73" t="s">
        <v>2818</v>
      </c>
      <c r="T115" s="193" t="s">
        <v>2819</v>
      </c>
      <c r="U115" s="259" t="s">
        <v>2820</v>
      </c>
      <c r="V115" s="259" t="s">
        <v>2821</v>
      </c>
      <c r="W115" s="143"/>
      <c r="Z115" s="244"/>
      <c r="AA115" s="142">
        <f>IF(OR(J115="Fail",ISBLANK(J115)),INDEX('Issue Code Table'!C:C,MATCH(N:N,'Issue Code Table'!A:A,0)),IF(M115="Critical",6,IF(M115="Significant",5,IF(M115="Moderate",3,2))))</f>
        <v>5</v>
      </c>
    </row>
    <row r="116" spans="1:27" s="245" customFormat="1" ht="75" x14ac:dyDescent="0.35">
      <c r="A116" s="73" t="s">
        <v>2822</v>
      </c>
      <c r="B116" s="73" t="s">
        <v>1311</v>
      </c>
      <c r="C116" s="221" t="s">
        <v>1312</v>
      </c>
      <c r="D116" s="73" t="s">
        <v>409</v>
      </c>
      <c r="E116" s="246" t="s">
        <v>2823</v>
      </c>
      <c r="F116" s="73" t="s">
        <v>1338</v>
      </c>
      <c r="G116" s="193" t="s">
        <v>2824</v>
      </c>
      <c r="H116" s="73" t="s">
        <v>1340</v>
      </c>
      <c r="I116" s="63"/>
      <c r="J116" s="394"/>
      <c r="K116" s="230" t="s">
        <v>1341</v>
      </c>
      <c r="L116" s="184"/>
      <c r="M116" s="217" t="s">
        <v>149</v>
      </c>
      <c r="N116" s="262" t="s">
        <v>1330</v>
      </c>
      <c r="O116" s="262" t="s">
        <v>1331</v>
      </c>
      <c r="P116" s="263"/>
      <c r="Q116" s="63" t="s">
        <v>1342</v>
      </c>
      <c r="R116" s="63" t="s">
        <v>1356</v>
      </c>
      <c r="S116" s="73" t="s">
        <v>1344</v>
      </c>
      <c r="T116" s="193" t="s">
        <v>2825</v>
      </c>
      <c r="U116" s="259" t="s">
        <v>1346</v>
      </c>
      <c r="V116" s="259" t="s">
        <v>1347</v>
      </c>
      <c r="W116" s="143"/>
      <c r="Z116" s="244"/>
      <c r="AA116" s="142">
        <f>IF(OR(J116="Fail",ISBLANK(J116)),INDEX('Issue Code Table'!C:C,MATCH(N:N,'Issue Code Table'!A:A,0)),IF(M116="Critical",6,IF(M116="Significant",5,IF(M116="Moderate",3,2))))</f>
        <v>6</v>
      </c>
    </row>
    <row r="117" spans="1:27" s="245" customFormat="1" ht="312.5" x14ac:dyDescent="0.35">
      <c r="A117" s="73" t="s">
        <v>2826</v>
      </c>
      <c r="B117" s="73" t="s">
        <v>1311</v>
      </c>
      <c r="C117" s="221" t="s">
        <v>1312</v>
      </c>
      <c r="D117" s="246" t="s">
        <v>234</v>
      </c>
      <c r="E117" s="246" t="s">
        <v>1349</v>
      </c>
      <c r="F117" s="73" t="s">
        <v>1350</v>
      </c>
      <c r="G117" s="193" t="s">
        <v>2827</v>
      </c>
      <c r="H117" s="246" t="s">
        <v>1352</v>
      </c>
      <c r="I117" s="248"/>
      <c r="J117" s="394"/>
      <c r="K117" s="248" t="s">
        <v>1353</v>
      </c>
      <c r="L117" s="248"/>
      <c r="M117" s="395" t="s">
        <v>160</v>
      </c>
      <c r="N117" s="265" t="s">
        <v>1354</v>
      </c>
      <c r="O117" s="265" t="s">
        <v>1355</v>
      </c>
      <c r="P117" s="266"/>
      <c r="Q117" s="248" t="s">
        <v>1342</v>
      </c>
      <c r="R117" s="248" t="s">
        <v>1367</v>
      </c>
      <c r="S117" s="73" t="s">
        <v>1357</v>
      </c>
      <c r="T117" s="193" t="s">
        <v>2828</v>
      </c>
      <c r="U117" s="259" t="s">
        <v>1359</v>
      </c>
      <c r="V117" s="259"/>
      <c r="W117" s="143"/>
      <c r="Z117" s="244"/>
      <c r="AA117" s="142" t="e">
        <f>IF(OR(J117="Fail",ISBLANK(J117)),INDEX('Issue Code Table'!C:C,MATCH(N:N,'Issue Code Table'!A:A,0)),IF(M117="Critical",6,IF(M117="Significant",5,IF(M117="Moderate",3,2))))</f>
        <v>#N/A</v>
      </c>
    </row>
    <row r="118" spans="1:27" s="245" customFormat="1" ht="75" x14ac:dyDescent="0.35">
      <c r="A118" s="73" t="s">
        <v>2829</v>
      </c>
      <c r="B118" s="220" t="s">
        <v>206</v>
      </c>
      <c r="C118" s="222" t="s">
        <v>207</v>
      </c>
      <c r="D118" s="246" t="s">
        <v>409</v>
      </c>
      <c r="E118" s="246" t="s">
        <v>2830</v>
      </c>
      <c r="F118" s="73" t="s">
        <v>1363</v>
      </c>
      <c r="G118" s="193" t="s">
        <v>2831</v>
      </c>
      <c r="H118" s="246" t="s">
        <v>1387</v>
      </c>
      <c r="I118" s="248"/>
      <c r="J118" s="394"/>
      <c r="K118" s="248" t="s">
        <v>1388</v>
      </c>
      <c r="L118" s="248"/>
      <c r="M118" s="395" t="s">
        <v>160</v>
      </c>
      <c r="N118" s="265" t="s">
        <v>203</v>
      </c>
      <c r="O118" s="265" t="s">
        <v>204</v>
      </c>
      <c r="P118" s="266"/>
      <c r="Q118" s="248" t="s">
        <v>1342</v>
      </c>
      <c r="R118" s="248" t="s">
        <v>1379</v>
      </c>
      <c r="S118" s="73" t="s">
        <v>1333</v>
      </c>
      <c r="T118" s="193" t="s">
        <v>1368</v>
      </c>
      <c r="U118" s="259" t="s">
        <v>2832</v>
      </c>
      <c r="V118" s="259"/>
      <c r="W118" s="143"/>
      <c r="Z118" s="244"/>
      <c r="AA118" s="142">
        <f>IF(OR(J118="Fail",ISBLANK(J118)),INDEX('Issue Code Table'!C:C,MATCH(N:N,'Issue Code Table'!A:A,0)),IF(M118="Critical",6,IF(M118="Significant",5,IF(M118="Moderate",3,2))))</f>
        <v>4</v>
      </c>
    </row>
    <row r="119" spans="1:27" s="245" customFormat="1" ht="262.5" x14ac:dyDescent="0.35">
      <c r="A119" s="73" t="s">
        <v>2833</v>
      </c>
      <c r="B119" s="73" t="s">
        <v>198</v>
      </c>
      <c r="C119" s="221" t="s">
        <v>1361</v>
      </c>
      <c r="D119" s="73" t="s">
        <v>409</v>
      </c>
      <c r="E119" s="73" t="s">
        <v>2834</v>
      </c>
      <c r="F119" s="73" t="s">
        <v>1373</v>
      </c>
      <c r="G119" s="193" t="s">
        <v>2835</v>
      </c>
      <c r="H119" s="73" t="s">
        <v>1375</v>
      </c>
      <c r="I119" s="63"/>
      <c r="J119" s="394"/>
      <c r="K119" s="230" t="s">
        <v>1376</v>
      </c>
      <c r="L119" s="184"/>
      <c r="M119" s="217" t="s">
        <v>224</v>
      </c>
      <c r="N119" s="262" t="s">
        <v>1377</v>
      </c>
      <c r="O119" s="262" t="s">
        <v>1378</v>
      </c>
      <c r="P119" s="263"/>
      <c r="Q119" s="63" t="s">
        <v>1342</v>
      </c>
      <c r="R119" s="63" t="s">
        <v>1389</v>
      </c>
      <c r="S119" s="73" t="s">
        <v>1380</v>
      </c>
      <c r="T119" s="193" t="s">
        <v>2836</v>
      </c>
      <c r="U119" s="259" t="s">
        <v>2837</v>
      </c>
      <c r="V119" s="259"/>
      <c r="W119" s="143"/>
      <c r="Z119" s="244"/>
      <c r="AA119" s="142">
        <f>IF(OR(J119="Fail",ISBLANK(J119)),INDEX('Issue Code Table'!C:C,MATCH(N:N,'Issue Code Table'!A:A,0)),IF(M119="Critical",6,IF(M119="Significant",5,IF(M119="Moderate",3,2))))</f>
        <v>4</v>
      </c>
    </row>
    <row r="120" spans="1:27" s="245" customFormat="1" ht="175" x14ac:dyDescent="0.35">
      <c r="A120" s="73" t="s">
        <v>2838</v>
      </c>
      <c r="B120" s="220" t="s">
        <v>206</v>
      </c>
      <c r="C120" s="222" t="s">
        <v>207</v>
      </c>
      <c r="D120" s="73" t="s">
        <v>234</v>
      </c>
      <c r="E120" s="73" t="s">
        <v>2839</v>
      </c>
      <c r="F120" s="73" t="s">
        <v>1385</v>
      </c>
      <c r="G120" s="193" t="s">
        <v>2840</v>
      </c>
      <c r="H120" s="73" t="s">
        <v>1387</v>
      </c>
      <c r="I120" s="63"/>
      <c r="J120" s="394"/>
      <c r="K120" s="230" t="s">
        <v>1388</v>
      </c>
      <c r="L120" s="184"/>
      <c r="M120" s="217" t="s">
        <v>160</v>
      </c>
      <c r="N120" s="262" t="s">
        <v>203</v>
      </c>
      <c r="O120" s="262" t="s">
        <v>204</v>
      </c>
      <c r="P120" s="263"/>
      <c r="Q120" s="63" t="s">
        <v>1342</v>
      </c>
      <c r="R120" s="63" t="s">
        <v>2841</v>
      </c>
      <c r="S120" s="73" t="s">
        <v>1390</v>
      </c>
      <c r="T120" s="193" t="s">
        <v>2842</v>
      </c>
      <c r="U120" s="259" t="s">
        <v>1392</v>
      </c>
      <c r="V120" s="259"/>
      <c r="W120" s="143"/>
      <c r="Z120" s="244"/>
      <c r="AA120" s="142">
        <f>IF(OR(J120="Fail",ISBLANK(J120)),INDEX('Issue Code Table'!C:C,MATCH(N:N,'Issue Code Table'!A:A,0)),IF(M120="Critical",6,IF(M120="Significant",5,IF(M120="Moderate",3,2))))</f>
        <v>4</v>
      </c>
    </row>
    <row r="121" spans="1:27" s="245" customFormat="1" ht="87.5" x14ac:dyDescent="0.35">
      <c r="A121" s="73" t="s">
        <v>2843</v>
      </c>
      <c r="B121" s="73" t="s">
        <v>2371</v>
      </c>
      <c r="C121" s="221" t="s">
        <v>1039</v>
      </c>
      <c r="D121" s="73" t="s">
        <v>409</v>
      </c>
      <c r="E121" s="73" t="s">
        <v>2844</v>
      </c>
      <c r="F121" s="73" t="s">
        <v>2845</v>
      </c>
      <c r="G121" s="193" t="s">
        <v>2846</v>
      </c>
      <c r="H121" s="73" t="s">
        <v>2847</v>
      </c>
      <c r="I121" s="63"/>
      <c r="J121" s="394"/>
      <c r="K121" s="230" t="s">
        <v>2848</v>
      </c>
      <c r="L121" s="184"/>
      <c r="M121" s="217" t="s">
        <v>224</v>
      </c>
      <c r="N121" s="262" t="s">
        <v>1377</v>
      </c>
      <c r="O121" s="262" t="s">
        <v>1378</v>
      </c>
      <c r="P121" s="263"/>
      <c r="Q121" s="63" t="s">
        <v>1399</v>
      </c>
      <c r="R121" s="63" t="s">
        <v>1400</v>
      </c>
      <c r="S121" s="73" t="s">
        <v>2849</v>
      </c>
      <c r="T121" s="193" t="s">
        <v>2850</v>
      </c>
      <c r="U121" s="259" t="s">
        <v>2851</v>
      </c>
      <c r="V121" s="259"/>
      <c r="W121" s="143"/>
      <c r="Z121" s="244"/>
      <c r="AA121" s="142">
        <f>IF(OR(J121="Fail",ISBLANK(J121)),INDEX('Issue Code Table'!C:C,MATCH(N:N,'Issue Code Table'!A:A,0)),IF(M121="Critical",6,IF(M121="Significant",5,IF(M121="Moderate",3,2))))</f>
        <v>4</v>
      </c>
    </row>
    <row r="122" spans="1:27" s="245" customFormat="1" ht="75" x14ac:dyDescent="0.35">
      <c r="A122" s="73" t="s">
        <v>2852</v>
      </c>
      <c r="B122" s="234" t="s">
        <v>248</v>
      </c>
      <c r="C122" s="235" t="s">
        <v>249</v>
      </c>
      <c r="D122" s="73" t="s">
        <v>409</v>
      </c>
      <c r="E122" s="73" t="s">
        <v>2853</v>
      </c>
      <c r="F122" s="73" t="s">
        <v>2854</v>
      </c>
      <c r="G122" s="193" t="s">
        <v>2855</v>
      </c>
      <c r="H122" s="73" t="s">
        <v>2856</v>
      </c>
      <c r="I122" s="63"/>
      <c r="J122" s="394"/>
      <c r="K122" s="230" t="s">
        <v>2857</v>
      </c>
      <c r="L122" s="184"/>
      <c r="M122" s="217" t="s">
        <v>160</v>
      </c>
      <c r="N122" s="262" t="s">
        <v>203</v>
      </c>
      <c r="O122" s="262" t="s">
        <v>204</v>
      </c>
      <c r="P122" s="263"/>
      <c r="Q122" s="63" t="s">
        <v>1399</v>
      </c>
      <c r="R122" s="63" t="s">
        <v>1408</v>
      </c>
      <c r="S122" s="73" t="s">
        <v>2858</v>
      </c>
      <c r="T122" s="193" t="s">
        <v>2859</v>
      </c>
      <c r="U122" s="259" t="s">
        <v>2860</v>
      </c>
      <c r="V122" s="259"/>
      <c r="W122" s="143"/>
      <c r="Z122" s="244"/>
      <c r="AA122" s="142">
        <f>IF(OR(J122="Fail",ISBLANK(J122)),INDEX('Issue Code Table'!C:C,MATCH(N:N,'Issue Code Table'!A:A,0)),IF(M122="Critical",6,IF(M122="Significant",5,IF(M122="Moderate",3,2))))</f>
        <v>4</v>
      </c>
    </row>
    <row r="123" spans="1:27" s="245" customFormat="1" ht="75" x14ac:dyDescent="0.35">
      <c r="A123" s="73" t="s">
        <v>2861</v>
      </c>
      <c r="B123" s="73" t="s">
        <v>198</v>
      </c>
      <c r="C123" s="221" t="s">
        <v>1361</v>
      </c>
      <c r="D123" s="73" t="s">
        <v>409</v>
      </c>
      <c r="E123" s="73" t="s">
        <v>2862</v>
      </c>
      <c r="F123" s="73" t="s">
        <v>2863</v>
      </c>
      <c r="G123" s="193" t="s">
        <v>2864</v>
      </c>
      <c r="H123" s="73" t="s">
        <v>2865</v>
      </c>
      <c r="I123" s="63"/>
      <c r="J123" s="394"/>
      <c r="K123" s="230" t="s">
        <v>2866</v>
      </c>
      <c r="L123" s="184"/>
      <c r="M123" s="217" t="s">
        <v>160</v>
      </c>
      <c r="N123" s="262" t="s">
        <v>203</v>
      </c>
      <c r="O123" s="262" t="s">
        <v>204</v>
      </c>
      <c r="P123" s="263"/>
      <c r="Q123" s="63" t="s">
        <v>1399</v>
      </c>
      <c r="R123" s="63" t="s">
        <v>1417</v>
      </c>
      <c r="S123" s="73" t="s">
        <v>2867</v>
      </c>
      <c r="T123" s="193" t="s">
        <v>2868</v>
      </c>
      <c r="U123" s="259" t="s">
        <v>2869</v>
      </c>
      <c r="V123" s="259"/>
      <c r="W123" s="143"/>
      <c r="Z123" s="244"/>
      <c r="AA123" s="142">
        <f>IF(OR(J123="Fail",ISBLANK(J123)),INDEX('Issue Code Table'!C:C,MATCH(N:N,'Issue Code Table'!A:A,0)),IF(M123="Critical",6,IF(M123="Significant",5,IF(M123="Moderate",3,2))))</f>
        <v>4</v>
      </c>
    </row>
    <row r="124" spans="1:27" s="245" customFormat="1" ht="87.5" x14ac:dyDescent="0.35">
      <c r="A124" s="73" t="s">
        <v>2870</v>
      </c>
      <c r="B124" s="234" t="s">
        <v>248</v>
      </c>
      <c r="C124" s="235" t="s">
        <v>249</v>
      </c>
      <c r="D124" s="73" t="s">
        <v>409</v>
      </c>
      <c r="E124" s="73" t="s">
        <v>1439</v>
      </c>
      <c r="F124" s="73" t="s">
        <v>1440</v>
      </c>
      <c r="G124" s="193" t="s">
        <v>2871</v>
      </c>
      <c r="H124" s="73" t="s">
        <v>1442</v>
      </c>
      <c r="I124" s="63"/>
      <c r="J124" s="394"/>
      <c r="K124" s="230" t="s">
        <v>1443</v>
      </c>
      <c r="L124" s="63"/>
      <c r="M124" s="217" t="s">
        <v>149</v>
      </c>
      <c r="N124" s="262" t="s">
        <v>211</v>
      </c>
      <c r="O124" s="262" t="s">
        <v>212</v>
      </c>
      <c r="P124" s="263"/>
      <c r="Q124" s="63" t="s">
        <v>1446</v>
      </c>
      <c r="R124" s="63" t="s">
        <v>1447</v>
      </c>
      <c r="S124" s="73" t="s">
        <v>1448</v>
      </c>
      <c r="T124" s="193" t="s">
        <v>1449</v>
      </c>
      <c r="U124" s="259" t="s">
        <v>1450</v>
      </c>
      <c r="V124" s="259" t="s">
        <v>1451</v>
      </c>
      <c r="W124" s="143"/>
      <c r="Z124" s="244"/>
      <c r="AA124" s="142">
        <f>IF(OR(J124="Fail",ISBLANK(J124)),INDEX('Issue Code Table'!C:C,MATCH(N:N,'Issue Code Table'!A:A,0)),IF(M124="Critical",6,IF(M124="Significant",5,IF(M124="Moderate",3,2))))</f>
        <v>5</v>
      </c>
    </row>
    <row r="125" spans="1:27" s="245" customFormat="1" ht="150" x14ac:dyDescent="0.35">
      <c r="A125" s="73" t="s">
        <v>2872</v>
      </c>
      <c r="B125" s="73" t="s">
        <v>385</v>
      </c>
      <c r="C125" s="221" t="s">
        <v>386</v>
      </c>
      <c r="D125" s="246" t="s">
        <v>409</v>
      </c>
      <c r="E125" s="246" t="s">
        <v>2873</v>
      </c>
      <c r="F125" s="73" t="s">
        <v>2874</v>
      </c>
      <c r="G125" s="193" t="s">
        <v>2875</v>
      </c>
      <c r="H125" s="246" t="s">
        <v>1456</v>
      </c>
      <c r="I125" s="248"/>
      <c r="J125" s="394"/>
      <c r="K125" s="248" t="s">
        <v>1457</v>
      </c>
      <c r="L125" s="248"/>
      <c r="M125" s="395" t="s">
        <v>149</v>
      </c>
      <c r="N125" s="265" t="s">
        <v>1444</v>
      </c>
      <c r="O125" s="265" t="s">
        <v>1445</v>
      </c>
      <c r="P125" s="266"/>
      <c r="Q125" s="248" t="s">
        <v>1446</v>
      </c>
      <c r="R125" s="248" t="s">
        <v>1458</v>
      </c>
      <c r="S125" s="73" t="s">
        <v>2876</v>
      </c>
      <c r="T125" s="193" t="s">
        <v>2877</v>
      </c>
      <c r="U125" s="259" t="s">
        <v>1461</v>
      </c>
      <c r="V125" s="259" t="s">
        <v>1462</v>
      </c>
      <c r="W125" s="143"/>
      <c r="Z125" s="244"/>
      <c r="AA125" s="142">
        <f>IF(OR(J125="Fail",ISBLANK(J125)),INDEX('Issue Code Table'!C:C,MATCH(N:N,'Issue Code Table'!A:A,0)),IF(M125="Critical",6,IF(M125="Significant",5,IF(M125="Moderate",3,2))))</f>
        <v>6</v>
      </c>
    </row>
    <row r="126" spans="1:27" s="245" customFormat="1" ht="87.5" x14ac:dyDescent="0.35">
      <c r="A126" s="73" t="s">
        <v>2878</v>
      </c>
      <c r="B126" s="234" t="s">
        <v>248</v>
      </c>
      <c r="C126" s="235" t="s">
        <v>249</v>
      </c>
      <c r="D126" s="246" t="s">
        <v>409</v>
      </c>
      <c r="E126" s="246" t="s">
        <v>1464</v>
      </c>
      <c r="F126" s="73" t="s">
        <v>1465</v>
      </c>
      <c r="G126" s="193" t="s">
        <v>2879</v>
      </c>
      <c r="H126" s="246" t="s">
        <v>1467</v>
      </c>
      <c r="I126" s="248"/>
      <c r="J126" s="394"/>
      <c r="K126" s="248" t="s">
        <v>1468</v>
      </c>
      <c r="L126" s="184"/>
      <c r="M126" s="395" t="s">
        <v>149</v>
      </c>
      <c r="N126" s="265" t="s">
        <v>681</v>
      </c>
      <c r="O126" s="265" t="s">
        <v>682</v>
      </c>
      <c r="P126" s="266"/>
      <c r="Q126" s="248" t="s">
        <v>1469</v>
      </c>
      <c r="R126" s="248" t="s">
        <v>1470</v>
      </c>
      <c r="S126" s="73" t="s">
        <v>1471</v>
      </c>
      <c r="T126" s="193" t="s">
        <v>2880</v>
      </c>
      <c r="U126" s="259" t="s">
        <v>1473</v>
      </c>
      <c r="V126" s="259" t="s">
        <v>1474</v>
      </c>
      <c r="W126" s="143"/>
      <c r="Z126" s="244"/>
      <c r="AA126" s="142">
        <f>IF(OR(J126="Fail",ISBLANK(J126)),INDEX('Issue Code Table'!C:C,MATCH(N:N,'Issue Code Table'!A:A,0)),IF(M126="Critical",6,IF(M126="Significant",5,IF(M126="Moderate",3,2))))</f>
        <v>5</v>
      </c>
    </row>
    <row r="127" spans="1:27" s="245" customFormat="1" ht="137.5" x14ac:dyDescent="0.35">
      <c r="A127" s="73" t="s">
        <v>2881</v>
      </c>
      <c r="B127" s="73" t="s">
        <v>385</v>
      </c>
      <c r="C127" s="221" t="s">
        <v>386</v>
      </c>
      <c r="D127" s="246" t="s">
        <v>409</v>
      </c>
      <c r="E127" s="246" t="s">
        <v>1476</v>
      </c>
      <c r="F127" s="73" t="s">
        <v>1477</v>
      </c>
      <c r="G127" s="193" t="s">
        <v>2882</v>
      </c>
      <c r="H127" s="246" t="s">
        <v>1479</v>
      </c>
      <c r="I127" s="248"/>
      <c r="J127" s="394"/>
      <c r="K127" s="248" t="s">
        <v>1480</v>
      </c>
      <c r="L127" s="248"/>
      <c r="M127" s="395" t="s">
        <v>160</v>
      </c>
      <c r="N127" s="265" t="s">
        <v>522</v>
      </c>
      <c r="O127" s="265" t="s">
        <v>523</v>
      </c>
      <c r="P127" s="266"/>
      <c r="Q127" s="248" t="s">
        <v>1469</v>
      </c>
      <c r="R127" s="248" t="s">
        <v>1481</v>
      </c>
      <c r="S127" s="73" t="s">
        <v>1482</v>
      </c>
      <c r="T127" s="193" t="s">
        <v>2883</v>
      </c>
      <c r="U127" s="259" t="s">
        <v>2884</v>
      </c>
      <c r="V127" s="259"/>
      <c r="W127" s="143"/>
      <c r="Z127" s="244"/>
      <c r="AA127" s="142">
        <f>IF(OR(J127="Fail",ISBLANK(J127)),INDEX('Issue Code Table'!C:C,MATCH(N:N,'Issue Code Table'!A:A,0)),IF(M127="Critical",6,IF(M127="Significant",5,IF(M127="Moderate",3,2))))</f>
        <v>4</v>
      </c>
    </row>
    <row r="128" spans="1:27" s="245" customFormat="1" ht="112.5" x14ac:dyDescent="0.35">
      <c r="A128" s="73" t="s">
        <v>2885</v>
      </c>
      <c r="B128" s="73" t="s">
        <v>385</v>
      </c>
      <c r="C128" s="221" t="s">
        <v>386</v>
      </c>
      <c r="D128" s="246" t="s">
        <v>409</v>
      </c>
      <c r="E128" s="246" t="s">
        <v>1486</v>
      </c>
      <c r="F128" s="73" t="s">
        <v>1487</v>
      </c>
      <c r="G128" s="193" t="s">
        <v>2886</v>
      </c>
      <c r="H128" s="246" t="s">
        <v>1489</v>
      </c>
      <c r="I128" s="248"/>
      <c r="J128" s="394"/>
      <c r="K128" s="248" t="s">
        <v>1490</v>
      </c>
      <c r="L128" s="248"/>
      <c r="M128" s="395" t="s">
        <v>160</v>
      </c>
      <c r="N128" s="265" t="s">
        <v>522</v>
      </c>
      <c r="O128" s="265" t="s">
        <v>523</v>
      </c>
      <c r="P128" s="266"/>
      <c r="Q128" s="248" t="s">
        <v>1469</v>
      </c>
      <c r="R128" s="248" t="s">
        <v>1491</v>
      </c>
      <c r="S128" s="73" t="s">
        <v>1492</v>
      </c>
      <c r="T128" s="193" t="s">
        <v>1493</v>
      </c>
      <c r="U128" s="259" t="s">
        <v>2887</v>
      </c>
      <c r="V128" s="259"/>
      <c r="W128" s="143"/>
      <c r="Z128" s="244"/>
      <c r="AA128" s="142">
        <f>IF(OR(J128="Fail",ISBLANK(J128)),INDEX('Issue Code Table'!C:C,MATCH(N:N,'Issue Code Table'!A:A,0)),IF(M128="Critical",6,IF(M128="Significant",5,IF(M128="Moderate",3,2))))</f>
        <v>4</v>
      </c>
    </row>
    <row r="129" spans="1:27" s="245" customFormat="1" ht="125" x14ac:dyDescent="0.35">
      <c r="A129" s="73" t="s">
        <v>2888</v>
      </c>
      <c r="B129" s="73" t="s">
        <v>385</v>
      </c>
      <c r="C129" s="221" t="s">
        <v>386</v>
      </c>
      <c r="D129" s="246" t="s">
        <v>409</v>
      </c>
      <c r="E129" s="246" t="s">
        <v>1496</v>
      </c>
      <c r="F129" s="73" t="s">
        <v>1497</v>
      </c>
      <c r="G129" s="193" t="s">
        <v>2889</v>
      </c>
      <c r="H129" s="246" t="s">
        <v>1499</v>
      </c>
      <c r="I129" s="248"/>
      <c r="J129" s="394"/>
      <c r="K129" s="248" t="s">
        <v>1500</v>
      </c>
      <c r="L129" s="248"/>
      <c r="M129" s="395" t="s">
        <v>160</v>
      </c>
      <c r="N129" s="265" t="s">
        <v>522</v>
      </c>
      <c r="O129" s="265" t="s">
        <v>523</v>
      </c>
      <c r="P129" s="266"/>
      <c r="Q129" s="248" t="s">
        <v>1469</v>
      </c>
      <c r="R129" s="248" t="s">
        <v>1501</v>
      </c>
      <c r="S129" s="73" t="s">
        <v>1492</v>
      </c>
      <c r="T129" s="193" t="s">
        <v>2890</v>
      </c>
      <c r="U129" s="259" t="s">
        <v>2891</v>
      </c>
      <c r="V129" s="259"/>
      <c r="W129" s="143"/>
      <c r="Z129" s="244"/>
      <c r="AA129" s="142">
        <f>IF(OR(J129="Fail",ISBLANK(J129)),INDEX('Issue Code Table'!C:C,MATCH(N:N,'Issue Code Table'!A:A,0)),IF(M129="Critical",6,IF(M129="Significant",5,IF(M129="Moderate",3,2))))</f>
        <v>4</v>
      </c>
    </row>
    <row r="130" spans="1:27" s="245" customFormat="1" ht="125" x14ac:dyDescent="0.35">
      <c r="A130" s="73" t="s">
        <v>2892</v>
      </c>
      <c r="B130" s="73" t="s">
        <v>385</v>
      </c>
      <c r="C130" s="221" t="s">
        <v>386</v>
      </c>
      <c r="D130" s="246" t="s">
        <v>409</v>
      </c>
      <c r="E130" s="246" t="s">
        <v>1505</v>
      </c>
      <c r="F130" s="73" t="s">
        <v>1506</v>
      </c>
      <c r="G130" s="193" t="s">
        <v>1507</v>
      </c>
      <c r="H130" s="246" t="s">
        <v>1508</v>
      </c>
      <c r="I130" s="248"/>
      <c r="J130" s="394"/>
      <c r="K130" s="248" t="s">
        <v>1509</v>
      </c>
      <c r="L130" s="248"/>
      <c r="M130" s="395" t="s">
        <v>160</v>
      </c>
      <c r="N130" s="265" t="s">
        <v>522</v>
      </c>
      <c r="O130" s="265" t="s">
        <v>523</v>
      </c>
      <c r="P130" s="266"/>
      <c r="Q130" s="248" t="s">
        <v>1469</v>
      </c>
      <c r="R130" s="248" t="s">
        <v>1510</v>
      </c>
      <c r="S130" s="73" t="s">
        <v>1492</v>
      </c>
      <c r="T130" s="193" t="s">
        <v>1511</v>
      </c>
      <c r="U130" s="259" t="s">
        <v>2893</v>
      </c>
      <c r="V130" s="259"/>
      <c r="W130" s="143"/>
      <c r="Z130" s="244"/>
      <c r="AA130" s="142">
        <f>IF(OR(J130="Fail",ISBLANK(J130)),INDEX('Issue Code Table'!C:C,MATCH(N:N,'Issue Code Table'!A:A,0)),IF(M130="Critical",6,IF(M130="Significant",5,IF(M130="Moderate",3,2))))</f>
        <v>4</v>
      </c>
    </row>
    <row r="131" spans="1:27" s="245" customFormat="1" ht="125" x14ac:dyDescent="0.35">
      <c r="A131" s="73" t="s">
        <v>2894</v>
      </c>
      <c r="B131" s="73" t="s">
        <v>385</v>
      </c>
      <c r="C131" s="221" t="s">
        <v>386</v>
      </c>
      <c r="D131" s="246" t="s">
        <v>409</v>
      </c>
      <c r="E131" s="246" t="s">
        <v>1514</v>
      </c>
      <c r="F131" s="73" t="s">
        <v>1515</v>
      </c>
      <c r="G131" s="193" t="s">
        <v>2895</v>
      </c>
      <c r="H131" s="246" t="s">
        <v>1517</v>
      </c>
      <c r="I131" s="248"/>
      <c r="J131" s="394"/>
      <c r="K131" s="248" t="s">
        <v>1518</v>
      </c>
      <c r="L131" s="248"/>
      <c r="M131" s="395" t="s">
        <v>160</v>
      </c>
      <c r="N131" s="265" t="s">
        <v>522</v>
      </c>
      <c r="O131" s="265" t="s">
        <v>523</v>
      </c>
      <c r="P131" s="266"/>
      <c r="Q131" s="248" t="s">
        <v>1469</v>
      </c>
      <c r="R131" s="248" t="s">
        <v>1519</v>
      </c>
      <c r="S131" s="73" t="s">
        <v>1492</v>
      </c>
      <c r="T131" s="193" t="s">
        <v>1520</v>
      </c>
      <c r="U131" s="259" t="s">
        <v>2896</v>
      </c>
      <c r="V131" s="259"/>
      <c r="W131" s="143"/>
      <c r="Z131" s="244"/>
      <c r="AA131" s="142">
        <f>IF(OR(J131="Fail",ISBLANK(J131)),INDEX('Issue Code Table'!C:C,MATCH(N:N,'Issue Code Table'!A:A,0)),IF(M131="Critical",6,IF(M131="Significant",5,IF(M131="Moderate",3,2))))</f>
        <v>4</v>
      </c>
    </row>
    <row r="132" spans="1:27" s="245" customFormat="1" ht="162.5" x14ac:dyDescent="0.35">
      <c r="A132" s="73" t="s">
        <v>2897</v>
      </c>
      <c r="B132" s="73" t="s">
        <v>385</v>
      </c>
      <c r="C132" s="221" t="s">
        <v>386</v>
      </c>
      <c r="D132" s="246" t="s">
        <v>409</v>
      </c>
      <c r="E132" s="246" t="s">
        <v>1523</v>
      </c>
      <c r="F132" s="73" t="s">
        <v>1524</v>
      </c>
      <c r="G132" s="193" t="s">
        <v>2898</v>
      </c>
      <c r="H132" s="246" t="s">
        <v>1526</v>
      </c>
      <c r="I132" s="248"/>
      <c r="J132" s="394"/>
      <c r="K132" s="248" t="s">
        <v>1527</v>
      </c>
      <c r="L132" s="248"/>
      <c r="M132" s="395" t="s">
        <v>160</v>
      </c>
      <c r="N132" s="265" t="s">
        <v>522</v>
      </c>
      <c r="O132" s="265" t="s">
        <v>523</v>
      </c>
      <c r="P132" s="266"/>
      <c r="Q132" s="248" t="s">
        <v>1469</v>
      </c>
      <c r="R132" s="248" t="s">
        <v>1528</v>
      </c>
      <c r="S132" s="73" t="s">
        <v>1492</v>
      </c>
      <c r="T132" s="193" t="s">
        <v>1529</v>
      </c>
      <c r="U132" s="259" t="s">
        <v>2899</v>
      </c>
      <c r="V132" s="259"/>
      <c r="W132" s="143"/>
      <c r="Z132" s="244"/>
      <c r="AA132" s="142">
        <f>IF(OR(J132="Fail",ISBLANK(J132)),INDEX('Issue Code Table'!C:C,MATCH(N:N,'Issue Code Table'!A:A,0)),IF(M132="Critical",6,IF(M132="Significant",5,IF(M132="Moderate",3,2))))</f>
        <v>4</v>
      </c>
    </row>
    <row r="133" spans="1:27" s="245" customFormat="1" ht="409.5" x14ac:dyDescent="0.35">
      <c r="A133" s="73" t="s">
        <v>2900</v>
      </c>
      <c r="B133" s="73" t="s">
        <v>385</v>
      </c>
      <c r="C133" s="221" t="s">
        <v>386</v>
      </c>
      <c r="D133" s="246" t="s">
        <v>409</v>
      </c>
      <c r="E133" s="246" t="s">
        <v>1532</v>
      </c>
      <c r="F133" s="73" t="s">
        <v>2901</v>
      </c>
      <c r="G133" s="193" t="s">
        <v>2902</v>
      </c>
      <c r="H133" s="246" t="s">
        <v>1535</v>
      </c>
      <c r="I133" s="248"/>
      <c r="J133" s="394"/>
      <c r="K133" s="248" t="s">
        <v>1536</v>
      </c>
      <c r="L133" s="248"/>
      <c r="M133" s="250" t="s">
        <v>149</v>
      </c>
      <c r="N133" s="265" t="s">
        <v>211</v>
      </c>
      <c r="O133" s="265" t="s">
        <v>212</v>
      </c>
      <c r="P133" s="266"/>
      <c r="Q133" s="248" t="s">
        <v>1469</v>
      </c>
      <c r="R133" s="248" t="s">
        <v>1537</v>
      </c>
      <c r="S133" s="73" t="s">
        <v>1538</v>
      </c>
      <c r="T133" s="193" t="s">
        <v>2903</v>
      </c>
      <c r="U133" s="259" t="s">
        <v>1540</v>
      </c>
      <c r="V133" s="259" t="s">
        <v>1541</v>
      </c>
      <c r="W133" s="143"/>
      <c r="Z133" s="244"/>
      <c r="AA133" s="142">
        <f>IF(OR(J133="Fail",ISBLANK(J133)),INDEX('Issue Code Table'!C:C,MATCH(N:N,'Issue Code Table'!A:A,0)),IF(M133="Critical",6,IF(M133="Significant",5,IF(M133="Moderate",3,2))))</f>
        <v>5</v>
      </c>
    </row>
    <row r="134" spans="1:27" s="245" customFormat="1" ht="100" x14ac:dyDescent="0.35">
      <c r="A134" s="73" t="s">
        <v>2904</v>
      </c>
      <c r="B134" s="73" t="s">
        <v>385</v>
      </c>
      <c r="C134" s="221" t="s">
        <v>386</v>
      </c>
      <c r="D134" s="246" t="s">
        <v>409</v>
      </c>
      <c r="E134" s="246" t="s">
        <v>1543</v>
      </c>
      <c r="F134" s="73" t="s">
        <v>1544</v>
      </c>
      <c r="G134" s="193" t="s">
        <v>2905</v>
      </c>
      <c r="H134" s="246" t="s">
        <v>1546</v>
      </c>
      <c r="I134" s="248"/>
      <c r="J134" s="394"/>
      <c r="K134" s="248" t="s">
        <v>1547</v>
      </c>
      <c r="L134" s="248"/>
      <c r="M134" s="395" t="s">
        <v>160</v>
      </c>
      <c r="N134" s="265" t="s">
        <v>522</v>
      </c>
      <c r="O134" s="265" t="s">
        <v>523</v>
      </c>
      <c r="P134" s="266"/>
      <c r="Q134" s="248" t="s">
        <v>1548</v>
      </c>
      <c r="R134" s="248" t="s">
        <v>1549</v>
      </c>
      <c r="S134" s="73" t="s">
        <v>1550</v>
      </c>
      <c r="T134" s="193" t="s">
        <v>1551</v>
      </c>
      <c r="U134" s="259" t="s">
        <v>2906</v>
      </c>
      <c r="V134" s="259"/>
      <c r="W134" s="143"/>
      <c r="Z134" s="244"/>
      <c r="AA134" s="142">
        <f>IF(OR(J134="Fail",ISBLANK(J134)),INDEX('Issue Code Table'!C:C,MATCH(N:N,'Issue Code Table'!A:A,0)),IF(M134="Critical",6,IF(M134="Significant",5,IF(M134="Moderate",3,2))))</f>
        <v>4</v>
      </c>
    </row>
    <row r="135" spans="1:27" s="245" customFormat="1" ht="387.5" x14ac:dyDescent="0.35">
      <c r="A135" s="73" t="s">
        <v>2907</v>
      </c>
      <c r="B135" s="234" t="s">
        <v>248</v>
      </c>
      <c r="C135" s="235" t="s">
        <v>249</v>
      </c>
      <c r="D135" s="73" t="s">
        <v>409</v>
      </c>
      <c r="E135" s="73" t="s">
        <v>1554</v>
      </c>
      <c r="F135" s="73" t="s">
        <v>1555</v>
      </c>
      <c r="G135" s="193" t="s">
        <v>2908</v>
      </c>
      <c r="H135" s="73" t="s">
        <v>1557</v>
      </c>
      <c r="I135" s="63"/>
      <c r="J135" s="394"/>
      <c r="K135" s="230" t="s">
        <v>1558</v>
      </c>
      <c r="L135" s="63"/>
      <c r="M135" s="217" t="s">
        <v>149</v>
      </c>
      <c r="N135" s="269" t="s">
        <v>1559</v>
      </c>
      <c r="O135" s="262" t="s">
        <v>1560</v>
      </c>
      <c r="P135" s="263"/>
      <c r="Q135" s="63" t="s">
        <v>1548</v>
      </c>
      <c r="R135" s="63" t="s">
        <v>1561</v>
      </c>
      <c r="S135" s="73" t="s">
        <v>1562</v>
      </c>
      <c r="T135" s="193" t="s">
        <v>1563</v>
      </c>
      <c r="U135" s="259" t="s">
        <v>1564</v>
      </c>
      <c r="V135" s="259" t="s">
        <v>1565</v>
      </c>
      <c r="W135" s="143"/>
      <c r="Z135" s="244"/>
      <c r="AA135" s="142">
        <f>IF(OR(J135="Fail",ISBLANK(J135)),INDEX('Issue Code Table'!C:C,MATCH(N:N,'Issue Code Table'!A:A,0)),IF(M135="Critical",6,IF(M135="Significant",5,IF(M135="Moderate",3,2))))</f>
        <v>5</v>
      </c>
    </row>
    <row r="136" spans="1:27" s="245" customFormat="1" ht="400" x14ac:dyDescent="0.35">
      <c r="A136" s="73" t="s">
        <v>2909</v>
      </c>
      <c r="B136" s="234" t="s">
        <v>248</v>
      </c>
      <c r="C136" s="235" t="s">
        <v>249</v>
      </c>
      <c r="D136" s="73" t="s">
        <v>409</v>
      </c>
      <c r="E136" s="73" t="s">
        <v>1567</v>
      </c>
      <c r="F136" s="73" t="s">
        <v>1568</v>
      </c>
      <c r="G136" s="193" t="s">
        <v>2910</v>
      </c>
      <c r="H136" s="73" t="s">
        <v>1570</v>
      </c>
      <c r="I136" s="63"/>
      <c r="J136" s="394"/>
      <c r="K136" s="230" t="s">
        <v>1571</v>
      </c>
      <c r="L136" s="63"/>
      <c r="M136" s="217" t="s">
        <v>149</v>
      </c>
      <c r="N136" s="269" t="s">
        <v>1559</v>
      </c>
      <c r="O136" s="262" t="s">
        <v>1560</v>
      </c>
      <c r="P136" s="263"/>
      <c r="Q136" s="63" t="s">
        <v>1548</v>
      </c>
      <c r="R136" s="63" t="s">
        <v>1572</v>
      </c>
      <c r="S136" s="73" t="s">
        <v>1573</v>
      </c>
      <c r="T136" s="193" t="s">
        <v>2911</v>
      </c>
      <c r="U136" s="259" t="s">
        <v>1575</v>
      </c>
      <c r="V136" s="259" t="s">
        <v>1576</v>
      </c>
      <c r="W136" s="143"/>
      <c r="Z136" s="244"/>
      <c r="AA136" s="142">
        <f>IF(OR(J136="Fail",ISBLANK(J136)),INDEX('Issue Code Table'!C:C,MATCH(N:N,'Issue Code Table'!A:A,0)),IF(M136="Critical",6,IF(M136="Significant",5,IF(M136="Moderate",3,2))))</f>
        <v>5</v>
      </c>
    </row>
    <row r="137" spans="1:27" s="245" customFormat="1" ht="75" x14ac:dyDescent="0.35">
      <c r="A137" s="73" t="s">
        <v>2912</v>
      </c>
      <c r="B137" s="220" t="s">
        <v>206</v>
      </c>
      <c r="C137" s="222" t="s">
        <v>207</v>
      </c>
      <c r="D137" s="246" t="s">
        <v>409</v>
      </c>
      <c r="E137" s="246" t="s">
        <v>1578</v>
      </c>
      <c r="F137" s="73" t="s">
        <v>1579</v>
      </c>
      <c r="G137" s="193" t="s">
        <v>2913</v>
      </c>
      <c r="H137" s="246" t="s">
        <v>1581</v>
      </c>
      <c r="I137" s="248"/>
      <c r="J137" s="394"/>
      <c r="K137" s="248" t="s">
        <v>1582</v>
      </c>
      <c r="L137" s="248"/>
      <c r="M137" s="395" t="s">
        <v>149</v>
      </c>
      <c r="N137" s="238" t="s">
        <v>178</v>
      </c>
      <c r="O137" s="238" t="s">
        <v>1583</v>
      </c>
      <c r="P137" s="266"/>
      <c r="Q137" s="248" t="s">
        <v>1548</v>
      </c>
      <c r="R137" s="248" t="s">
        <v>1584</v>
      </c>
      <c r="S137" s="73" t="s">
        <v>1585</v>
      </c>
      <c r="T137" s="193" t="s">
        <v>1586</v>
      </c>
      <c r="U137" s="259" t="s">
        <v>1587</v>
      </c>
      <c r="V137" s="259" t="s">
        <v>1588</v>
      </c>
      <c r="W137" s="143"/>
      <c r="Z137" s="244"/>
      <c r="AA137" s="142">
        <f>IF(OR(J137="Fail",ISBLANK(J137)),INDEX('Issue Code Table'!C:C,MATCH(N:N,'Issue Code Table'!A:A,0)),IF(M137="Critical",6,IF(M137="Significant",5,IF(M137="Moderate",3,2))))</f>
        <v>6</v>
      </c>
    </row>
    <row r="138" spans="1:27" s="245" customFormat="1" ht="175" x14ac:dyDescent="0.35">
      <c r="A138" s="73" t="s">
        <v>2914</v>
      </c>
      <c r="B138" s="234" t="s">
        <v>248</v>
      </c>
      <c r="C138" s="235" t="s">
        <v>249</v>
      </c>
      <c r="D138" s="246" t="s">
        <v>409</v>
      </c>
      <c r="E138" s="246" t="s">
        <v>1590</v>
      </c>
      <c r="F138" s="73" t="s">
        <v>1591</v>
      </c>
      <c r="G138" s="193" t="s">
        <v>2915</v>
      </c>
      <c r="H138" s="246" t="s">
        <v>1593</v>
      </c>
      <c r="I138" s="248"/>
      <c r="J138" s="394"/>
      <c r="K138" s="248" t="s">
        <v>1594</v>
      </c>
      <c r="L138" s="248"/>
      <c r="M138" s="395" t="s">
        <v>160</v>
      </c>
      <c r="N138" s="265" t="s">
        <v>1595</v>
      </c>
      <c r="O138" s="265" t="s">
        <v>1596</v>
      </c>
      <c r="P138" s="266"/>
      <c r="Q138" s="248" t="s">
        <v>1548</v>
      </c>
      <c r="R138" s="248" t="s">
        <v>1597</v>
      </c>
      <c r="S138" s="73" t="s">
        <v>1598</v>
      </c>
      <c r="T138" s="193" t="s">
        <v>2916</v>
      </c>
      <c r="U138" s="259" t="s">
        <v>1600</v>
      </c>
      <c r="V138" s="259"/>
      <c r="W138" s="143"/>
      <c r="Z138" s="244"/>
      <c r="AA138" s="142">
        <f>IF(OR(J138="Fail",ISBLANK(J138)),INDEX('Issue Code Table'!C:C,MATCH(N:N,'Issue Code Table'!A:A,0)),IF(M138="Critical",6,IF(M138="Significant",5,IF(M138="Moderate",3,2))))</f>
        <v>3</v>
      </c>
    </row>
    <row r="139" spans="1:27" s="245" customFormat="1" ht="87.5" x14ac:dyDescent="0.35">
      <c r="A139" s="73" t="s">
        <v>2917</v>
      </c>
      <c r="B139" s="73" t="s">
        <v>385</v>
      </c>
      <c r="C139" s="221" t="s">
        <v>386</v>
      </c>
      <c r="D139" s="246" t="s">
        <v>409</v>
      </c>
      <c r="E139" s="246" t="s">
        <v>1602</v>
      </c>
      <c r="F139" s="73" t="s">
        <v>1603</v>
      </c>
      <c r="G139" s="193" t="s">
        <v>2918</v>
      </c>
      <c r="H139" s="73" t="s">
        <v>1605</v>
      </c>
      <c r="I139" s="248"/>
      <c r="J139" s="394"/>
      <c r="K139" s="248" t="s">
        <v>1606</v>
      </c>
      <c r="L139" s="248" t="s">
        <v>1607</v>
      </c>
      <c r="M139" s="395" t="s">
        <v>149</v>
      </c>
      <c r="N139" s="265" t="s">
        <v>1608</v>
      </c>
      <c r="O139" s="265" t="s">
        <v>1609</v>
      </c>
      <c r="P139" s="266"/>
      <c r="Q139" s="248" t="s">
        <v>1548</v>
      </c>
      <c r="R139" s="248" t="s">
        <v>1610</v>
      </c>
      <c r="S139" s="73" t="s">
        <v>1611</v>
      </c>
      <c r="T139" s="193" t="s">
        <v>1612</v>
      </c>
      <c r="U139" s="259" t="s">
        <v>1613</v>
      </c>
      <c r="V139" s="259" t="s">
        <v>1614</v>
      </c>
      <c r="W139" s="143"/>
      <c r="Z139" s="244"/>
      <c r="AA139" s="142">
        <f>IF(OR(J139="Fail",ISBLANK(J139)),INDEX('Issue Code Table'!C:C,MATCH(N:N,'Issue Code Table'!A:A,0)),IF(M139="Critical",6,IF(M139="Significant",5,IF(M139="Moderate",3,2))))</f>
        <v>5</v>
      </c>
    </row>
    <row r="140" spans="1:27" s="245" customFormat="1" ht="75" x14ac:dyDescent="0.35">
      <c r="A140" s="73" t="s">
        <v>2919</v>
      </c>
      <c r="B140" s="73" t="s">
        <v>385</v>
      </c>
      <c r="C140" s="221" t="s">
        <v>386</v>
      </c>
      <c r="D140" s="246" t="s">
        <v>409</v>
      </c>
      <c r="E140" s="246" t="s">
        <v>1616</v>
      </c>
      <c r="F140" s="73" t="s">
        <v>1617</v>
      </c>
      <c r="G140" s="193" t="s">
        <v>2920</v>
      </c>
      <c r="H140" s="246" t="s">
        <v>1619</v>
      </c>
      <c r="I140" s="248"/>
      <c r="J140" s="394"/>
      <c r="K140" s="248" t="s">
        <v>1620</v>
      </c>
      <c r="L140" s="248"/>
      <c r="M140" s="250" t="s">
        <v>149</v>
      </c>
      <c r="N140" s="265" t="s">
        <v>211</v>
      </c>
      <c r="O140" s="265" t="s">
        <v>212</v>
      </c>
      <c r="P140" s="266"/>
      <c r="Q140" s="248" t="s">
        <v>1548</v>
      </c>
      <c r="R140" s="248" t="s">
        <v>1621</v>
      </c>
      <c r="S140" s="73" t="s">
        <v>1622</v>
      </c>
      <c r="T140" s="193" t="s">
        <v>1623</v>
      </c>
      <c r="U140" s="259" t="s">
        <v>1624</v>
      </c>
      <c r="V140" s="259" t="s">
        <v>1625</v>
      </c>
      <c r="W140" s="143"/>
      <c r="Z140" s="244"/>
      <c r="AA140" s="142">
        <f>IF(OR(J140="Fail",ISBLANK(J140)),INDEX('Issue Code Table'!C:C,MATCH(N:N,'Issue Code Table'!A:A,0)),IF(M140="Critical",6,IF(M140="Significant",5,IF(M140="Moderate",3,2))))</f>
        <v>5</v>
      </c>
    </row>
    <row r="141" spans="1:27" s="245" customFormat="1" ht="87.5" x14ac:dyDescent="0.35">
      <c r="A141" s="73" t="s">
        <v>2921</v>
      </c>
      <c r="B141" s="73" t="s">
        <v>385</v>
      </c>
      <c r="C141" s="221" t="s">
        <v>386</v>
      </c>
      <c r="D141" s="246" t="s">
        <v>409</v>
      </c>
      <c r="E141" s="246" t="s">
        <v>1627</v>
      </c>
      <c r="F141" s="73" t="s">
        <v>1628</v>
      </c>
      <c r="G141" s="193" t="s">
        <v>2922</v>
      </c>
      <c r="H141" s="246" t="s">
        <v>1630</v>
      </c>
      <c r="I141" s="248"/>
      <c r="J141" s="394"/>
      <c r="K141" s="248" t="s">
        <v>1631</v>
      </c>
      <c r="L141" s="248"/>
      <c r="M141" s="250" t="s">
        <v>149</v>
      </c>
      <c r="N141" s="265" t="s">
        <v>211</v>
      </c>
      <c r="O141" s="265" t="s">
        <v>212</v>
      </c>
      <c r="P141" s="266"/>
      <c r="Q141" s="248" t="s">
        <v>1548</v>
      </c>
      <c r="R141" s="248" t="s">
        <v>1632</v>
      </c>
      <c r="S141" s="73" t="s">
        <v>1633</v>
      </c>
      <c r="T141" s="193" t="s">
        <v>2923</v>
      </c>
      <c r="U141" s="259" t="s">
        <v>1635</v>
      </c>
      <c r="V141" s="259" t="s">
        <v>1636</v>
      </c>
      <c r="W141" s="143"/>
      <c r="Z141" s="244"/>
      <c r="AA141" s="142">
        <f>IF(OR(J141="Fail",ISBLANK(J141)),INDEX('Issue Code Table'!C:C,MATCH(N:N,'Issue Code Table'!A:A,0)),IF(M141="Critical",6,IF(M141="Significant",5,IF(M141="Moderate",3,2))))</f>
        <v>5</v>
      </c>
    </row>
    <row r="142" spans="1:27" s="245" customFormat="1" ht="112.5" x14ac:dyDescent="0.35">
      <c r="A142" s="73" t="s">
        <v>2924</v>
      </c>
      <c r="B142" s="220" t="s">
        <v>980</v>
      </c>
      <c r="C142" s="222" t="s">
        <v>981</v>
      </c>
      <c r="D142" s="246" t="s">
        <v>409</v>
      </c>
      <c r="E142" s="246" t="s">
        <v>1638</v>
      </c>
      <c r="F142" s="73" t="s">
        <v>1639</v>
      </c>
      <c r="G142" s="193" t="s">
        <v>2925</v>
      </c>
      <c r="H142" s="246" t="s">
        <v>1641</v>
      </c>
      <c r="I142" s="248"/>
      <c r="J142" s="394"/>
      <c r="K142" s="248" t="s">
        <v>1642</v>
      </c>
      <c r="L142" s="248"/>
      <c r="M142" s="395" t="s">
        <v>149</v>
      </c>
      <c r="N142" s="265" t="s">
        <v>1643</v>
      </c>
      <c r="O142" s="265" t="s">
        <v>1644</v>
      </c>
      <c r="P142" s="266"/>
      <c r="Q142" s="248" t="s">
        <v>1548</v>
      </c>
      <c r="R142" s="248" t="s">
        <v>1645</v>
      </c>
      <c r="S142" s="73" t="s">
        <v>1646</v>
      </c>
      <c r="T142" s="193" t="s">
        <v>1647</v>
      </c>
      <c r="U142" s="259" t="s">
        <v>1648</v>
      </c>
      <c r="V142" s="259" t="s">
        <v>1649</v>
      </c>
      <c r="W142" s="143"/>
      <c r="Z142" s="244"/>
      <c r="AA142" s="142">
        <f>IF(OR(J142="Fail",ISBLANK(J142)),INDEX('Issue Code Table'!C:C,MATCH(N:N,'Issue Code Table'!A:A,0)),IF(M142="Critical",6,IF(M142="Significant",5,IF(M142="Moderate",3,2))))</f>
        <v>7</v>
      </c>
    </row>
    <row r="143" spans="1:27" s="245" customFormat="1" ht="75" x14ac:dyDescent="0.35">
      <c r="A143" s="73" t="s">
        <v>2926</v>
      </c>
      <c r="B143" s="220" t="s">
        <v>980</v>
      </c>
      <c r="C143" s="222" t="s">
        <v>981</v>
      </c>
      <c r="D143" s="246" t="s">
        <v>409</v>
      </c>
      <c r="E143" s="246" t="s">
        <v>1651</v>
      </c>
      <c r="F143" s="73" t="s">
        <v>1652</v>
      </c>
      <c r="G143" s="193" t="s">
        <v>2927</v>
      </c>
      <c r="H143" s="246" t="s">
        <v>1654</v>
      </c>
      <c r="I143" s="248"/>
      <c r="J143" s="394"/>
      <c r="K143" s="248" t="s">
        <v>1655</v>
      </c>
      <c r="L143" s="248"/>
      <c r="M143" s="395" t="s">
        <v>149</v>
      </c>
      <c r="N143" s="265" t="s">
        <v>1559</v>
      </c>
      <c r="O143" s="265" t="s">
        <v>1560</v>
      </c>
      <c r="P143" s="266"/>
      <c r="Q143" s="248" t="s">
        <v>1548</v>
      </c>
      <c r="R143" s="248" t="s">
        <v>1656</v>
      </c>
      <c r="S143" s="73" t="s">
        <v>1657</v>
      </c>
      <c r="T143" s="193" t="s">
        <v>2928</v>
      </c>
      <c r="U143" s="259" t="s">
        <v>1659</v>
      </c>
      <c r="V143" s="259" t="s">
        <v>1660</v>
      </c>
      <c r="W143" s="143"/>
      <c r="Z143" s="244"/>
      <c r="AA143" s="142">
        <f>IF(OR(J143="Fail",ISBLANK(J143)),INDEX('Issue Code Table'!C:C,MATCH(N:N,'Issue Code Table'!A:A,0)),IF(M143="Critical",6,IF(M143="Significant",5,IF(M143="Moderate",3,2))))</f>
        <v>5</v>
      </c>
    </row>
    <row r="144" spans="1:27" s="245" customFormat="1" ht="87.5" x14ac:dyDescent="0.35">
      <c r="A144" s="73" t="s">
        <v>2929</v>
      </c>
      <c r="B144" s="220" t="s">
        <v>206</v>
      </c>
      <c r="C144" s="222" t="s">
        <v>207</v>
      </c>
      <c r="D144" s="246" t="s">
        <v>409</v>
      </c>
      <c r="E144" s="246" t="s">
        <v>1662</v>
      </c>
      <c r="F144" s="73" t="s">
        <v>1663</v>
      </c>
      <c r="G144" s="193" t="s">
        <v>2930</v>
      </c>
      <c r="H144" s="246" t="s">
        <v>1665</v>
      </c>
      <c r="I144" s="248"/>
      <c r="J144" s="394"/>
      <c r="K144" s="248" t="s">
        <v>1666</v>
      </c>
      <c r="L144" s="248"/>
      <c r="M144" s="250" t="s">
        <v>149</v>
      </c>
      <c r="N144" s="265" t="s">
        <v>211</v>
      </c>
      <c r="O144" s="265" t="s">
        <v>212</v>
      </c>
      <c r="P144" s="266"/>
      <c r="Q144" s="248" t="s">
        <v>1548</v>
      </c>
      <c r="R144" s="248" t="s">
        <v>1667</v>
      </c>
      <c r="S144" s="73" t="s">
        <v>1668</v>
      </c>
      <c r="T144" s="193" t="s">
        <v>1669</v>
      </c>
      <c r="U144" s="259" t="s">
        <v>1670</v>
      </c>
      <c r="V144" s="259" t="s">
        <v>1671</v>
      </c>
      <c r="W144" s="143"/>
      <c r="Z144" s="244"/>
      <c r="AA144" s="142">
        <f>IF(OR(J144="Fail",ISBLANK(J144)),INDEX('Issue Code Table'!C:C,MATCH(N:N,'Issue Code Table'!A:A,0)),IF(M144="Critical",6,IF(M144="Significant",5,IF(M144="Moderate",3,2))))</f>
        <v>5</v>
      </c>
    </row>
    <row r="145" spans="1:27" s="245" customFormat="1" ht="409.5" x14ac:dyDescent="0.35">
      <c r="A145" s="73" t="s">
        <v>2931</v>
      </c>
      <c r="B145" s="220" t="s">
        <v>1673</v>
      </c>
      <c r="C145" s="222" t="s">
        <v>1674</v>
      </c>
      <c r="D145" s="234" t="s">
        <v>234</v>
      </c>
      <c r="E145" s="73" t="s">
        <v>1675</v>
      </c>
      <c r="F145" s="73" t="s">
        <v>1676</v>
      </c>
      <c r="G145" s="193" t="s">
        <v>2932</v>
      </c>
      <c r="H145" s="73" t="s">
        <v>1678</v>
      </c>
      <c r="I145" s="236"/>
      <c r="J145" s="394"/>
      <c r="K145" s="236" t="s">
        <v>1679</v>
      </c>
      <c r="L145" s="236"/>
      <c r="M145" s="391" t="s">
        <v>149</v>
      </c>
      <c r="N145" s="238" t="s">
        <v>178</v>
      </c>
      <c r="O145" s="238" t="s">
        <v>1583</v>
      </c>
      <c r="P145" s="261"/>
      <c r="Q145" s="236" t="s">
        <v>1548</v>
      </c>
      <c r="R145" s="236" t="s">
        <v>1680</v>
      </c>
      <c r="S145" s="73" t="s">
        <v>2933</v>
      </c>
      <c r="T145" s="193" t="s">
        <v>1682</v>
      </c>
      <c r="U145" s="259" t="s">
        <v>1683</v>
      </c>
      <c r="V145" s="259" t="s">
        <v>1684</v>
      </c>
      <c r="W145" s="143"/>
      <c r="Z145" s="244"/>
      <c r="AA145" s="142">
        <f>IF(OR(J145="Fail",ISBLANK(J145)),INDEX('Issue Code Table'!C:C,MATCH(N:N,'Issue Code Table'!A:A,0)),IF(M145="Critical",6,IF(M145="Significant",5,IF(M145="Moderate",3,2))))</f>
        <v>6</v>
      </c>
    </row>
    <row r="146" spans="1:27" s="245" customFormat="1" ht="275" x14ac:dyDescent="0.35">
      <c r="A146" s="73" t="s">
        <v>2934</v>
      </c>
      <c r="B146" s="220" t="s">
        <v>1686</v>
      </c>
      <c r="C146" s="222" t="s">
        <v>1687</v>
      </c>
      <c r="D146" s="234" t="s">
        <v>234</v>
      </c>
      <c r="E146" s="73" t="s">
        <v>1688</v>
      </c>
      <c r="F146" s="73" t="s">
        <v>1689</v>
      </c>
      <c r="G146" s="193" t="s">
        <v>2935</v>
      </c>
      <c r="H146" s="73" t="s">
        <v>1691</v>
      </c>
      <c r="I146" s="236"/>
      <c r="J146" s="394"/>
      <c r="K146" s="236" t="s">
        <v>1692</v>
      </c>
      <c r="L146" s="236"/>
      <c r="M146" s="391" t="s">
        <v>149</v>
      </c>
      <c r="N146" s="238" t="s">
        <v>178</v>
      </c>
      <c r="O146" s="238" t="s">
        <v>1583</v>
      </c>
      <c r="P146" s="261"/>
      <c r="Q146" s="236" t="s">
        <v>1548</v>
      </c>
      <c r="R146" s="236" t="s">
        <v>1693</v>
      </c>
      <c r="S146" s="73" t="s">
        <v>1694</v>
      </c>
      <c r="T146" s="193" t="s">
        <v>1695</v>
      </c>
      <c r="U146" s="259" t="s">
        <v>1696</v>
      </c>
      <c r="V146" s="259" t="s">
        <v>1697</v>
      </c>
      <c r="W146" s="143"/>
      <c r="Z146" s="244"/>
      <c r="AA146" s="142">
        <f>IF(OR(J146="Fail",ISBLANK(J146)),INDEX('Issue Code Table'!C:C,MATCH(N:N,'Issue Code Table'!A:A,0)),IF(M146="Critical",6,IF(M146="Significant",5,IF(M146="Moderate",3,2))))</f>
        <v>6</v>
      </c>
    </row>
    <row r="147" spans="1:27" s="245" customFormat="1" ht="150" x14ac:dyDescent="0.35">
      <c r="A147" s="73" t="s">
        <v>2936</v>
      </c>
      <c r="B147" s="234" t="s">
        <v>541</v>
      </c>
      <c r="C147" s="392" t="s">
        <v>542</v>
      </c>
      <c r="D147" s="234" t="s">
        <v>234</v>
      </c>
      <c r="E147" s="73" t="s">
        <v>1699</v>
      </c>
      <c r="F147" s="73" t="s">
        <v>1700</v>
      </c>
      <c r="G147" s="193" t="s">
        <v>2937</v>
      </c>
      <c r="H147" s="73" t="s">
        <v>1702</v>
      </c>
      <c r="I147" s="236"/>
      <c r="J147" s="394"/>
      <c r="K147" s="236" t="s">
        <v>1703</v>
      </c>
      <c r="L147" s="236"/>
      <c r="M147" s="391" t="s">
        <v>149</v>
      </c>
      <c r="N147" s="238" t="s">
        <v>178</v>
      </c>
      <c r="O147" s="238" t="s">
        <v>1583</v>
      </c>
      <c r="P147" s="261"/>
      <c r="Q147" s="236" t="s">
        <v>1548</v>
      </c>
      <c r="R147" s="236" t="s">
        <v>1704</v>
      </c>
      <c r="S147" s="73" t="s">
        <v>1705</v>
      </c>
      <c r="T147" s="193" t="s">
        <v>2938</v>
      </c>
      <c r="U147" s="259" t="s">
        <v>1707</v>
      </c>
      <c r="V147" s="259" t="s">
        <v>1708</v>
      </c>
      <c r="W147" s="143"/>
      <c r="Z147" s="244"/>
      <c r="AA147" s="142">
        <f>IF(OR(J147="Fail",ISBLANK(J147)),INDEX('Issue Code Table'!C:C,MATCH(N:N,'Issue Code Table'!A:A,0)),IF(M147="Critical",6,IF(M147="Significant",5,IF(M147="Moderate",3,2))))</f>
        <v>6</v>
      </c>
    </row>
    <row r="148" spans="1:27" s="245" customFormat="1" ht="237.5" x14ac:dyDescent="0.35">
      <c r="A148" s="73" t="s">
        <v>2939</v>
      </c>
      <c r="B148" s="220" t="s">
        <v>1710</v>
      </c>
      <c r="C148" s="392" t="s">
        <v>1711</v>
      </c>
      <c r="D148" s="246" t="s">
        <v>409</v>
      </c>
      <c r="E148" s="246" t="s">
        <v>1712</v>
      </c>
      <c r="F148" s="193" t="s">
        <v>2940</v>
      </c>
      <c r="G148" s="193" t="s">
        <v>2941</v>
      </c>
      <c r="H148" s="193" t="s">
        <v>1715</v>
      </c>
      <c r="I148" s="248"/>
      <c r="J148" s="394"/>
      <c r="K148" s="248" t="s">
        <v>1716</v>
      </c>
      <c r="L148" s="248" t="s">
        <v>1717</v>
      </c>
      <c r="M148" s="395" t="s">
        <v>160</v>
      </c>
      <c r="N148" s="265" t="s">
        <v>1718</v>
      </c>
      <c r="O148" s="265" t="s">
        <v>1719</v>
      </c>
      <c r="P148" s="266"/>
      <c r="Q148" s="248" t="s">
        <v>1548</v>
      </c>
      <c r="R148" s="248" t="s">
        <v>1720</v>
      </c>
      <c r="S148" s="73" t="s">
        <v>1721</v>
      </c>
      <c r="T148" s="193" t="s">
        <v>1722</v>
      </c>
      <c r="U148" s="259" t="s">
        <v>1723</v>
      </c>
      <c r="V148" s="259"/>
      <c r="W148" s="143"/>
      <c r="Z148" s="244"/>
      <c r="AA148" s="142">
        <f>IF(OR(J148="Fail",ISBLANK(J148)),INDEX('Issue Code Table'!C:C,MATCH(N:N,'Issue Code Table'!A:A,0)),IF(M148="Critical",6,IF(M148="Significant",5,IF(M148="Moderate",3,2))))</f>
        <v>4</v>
      </c>
    </row>
    <row r="149" spans="1:27" s="245" customFormat="1" ht="125" x14ac:dyDescent="0.35">
      <c r="A149" s="73" t="s">
        <v>2942</v>
      </c>
      <c r="B149" s="220" t="s">
        <v>248</v>
      </c>
      <c r="C149" s="222" t="s">
        <v>249</v>
      </c>
      <c r="D149" s="246" t="s">
        <v>409</v>
      </c>
      <c r="E149" s="246" t="s">
        <v>1725</v>
      </c>
      <c r="F149" s="73" t="s">
        <v>1726</v>
      </c>
      <c r="G149" s="193" t="s">
        <v>2943</v>
      </c>
      <c r="H149" s="246" t="s">
        <v>1728</v>
      </c>
      <c r="I149" s="248"/>
      <c r="J149" s="394"/>
      <c r="K149" s="248" t="s">
        <v>1729</v>
      </c>
      <c r="L149" s="248"/>
      <c r="M149" s="395" t="s">
        <v>160</v>
      </c>
      <c r="N149" s="265" t="s">
        <v>1730</v>
      </c>
      <c r="O149" s="265" t="s">
        <v>1731</v>
      </c>
      <c r="P149" s="266"/>
      <c r="Q149" s="248" t="s">
        <v>1548</v>
      </c>
      <c r="R149" s="248" t="s">
        <v>1732</v>
      </c>
      <c r="S149" s="73" t="s">
        <v>1733</v>
      </c>
      <c r="T149" s="193" t="s">
        <v>2944</v>
      </c>
      <c r="U149" s="259" t="s">
        <v>1735</v>
      </c>
      <c r="V149" s="259"/>
      <c r="W149" s="143"/>
      <c r="Z149" s="244"/>
      <c r="AA149" s="142">
        <f>IF(OR(J149="Fail",ISBLANK(J149)),INDEX('Issue Code Table'!C:C,MATCH(N:N,'Issue Code Table'!A:A,0)),IF(M149="Critical",6,IF(M149="Significant",5,IF(M149="Moderate",3,2))))</f>
        <v>5</v>
      </c>
    </row>
    <row r="150" spans="1:27" s="245" customFormat="1" ht="409.5" x14ac:dyDescent="0.35">
      <c r="A150" s="73" t="s">
        <v>2945</v>
      </c>
      <c r="B150" s="73" t="s">
        <v>385</v>
      </c>
      <c r="C150" s="221" t="s">
        <v>386</v>
      </c>
      <c r="D150" s="246" t="s">
        <v>234</v>
      </c>
      <c r="E150" s="246" t="s">
        <v>1737</v>
      </c>
      <c r="F150" s="73" t="s">
        <v>1738</v>
      </c>
      <c r="G150" s="193" t="s">
        <v>2946</v>
      </c>
      <c r="H150" s="246" t="s">
        <v>1740</v>
      </c>
      <c r="I150" s="248"/>
      <c r="J150" s="394"/>
      <c r="K150" s="248" t="s">
        <v>1741</v>
      </c>
      <c r="L150" s="248"/>
      <c r="M150" s="250" t="s">
        <v>149</v>
      </c>
      <c r="N150" s="265" t="s">
        <v>211</v>
      </c>
      <c r="O150" s="265" t="s">
        <v>212</v>
      </c>
      <c r="P150" s="266"/>
      <c r="Q150" s="248" t="s">
        <v>1548</v>
      </c>
      <c r="R150" s="248" t="s">
        <v>1742</v>
      </c>
      <c r="S150" s="73" t="s">
        <v>1743</v>
      </c>
      <c r="T150" s="193" t="s">
        <v>2947</v>
      </c>
      <c r="U150" s="259" t="s">
        <v>2948</v>
      </c>
      <c r="V150" s="259" t="s">
        <v>1746</v>
      </c>
      <c r="W150" s="143"/>
      <c r="Z150" s="244"/>
      <c r="AA150" s="142">
        <f>IF(OR(J150="Fail",ISBLANK(J150)),INDEX('Issue Code Table'!C:C,MATCH(N:N,'Issue Code Table'!A:A,0)),IF(M150="Critical",6,IF(M150="Significant",5,IF(M150="Moderate",3,2))))</f>
        <v>5</v>
      </c>
    </row>
    <row r="151" spans="1:27" s="245" customFormat="1" ht="409.5" x14ac:dyDescent="0.35">
      <c r="A151" s="73" t="s">
        <v>2949</v>
      </c>
      <c r="B151" s="246" t="s">
        <v>603</v>
      </c>
      <c r="C151" s="221" t="s">
        <v>604</v>
      </c>
      <c r="D151" s="246" t="s">
        <v>234</v>
      </c>
      <c r="E151" s="246" t="s">
        <v>1748</v>
      </c>
      <c r="F151" s="73" t="s">
        <v>1749</v>
      </c>
      <c r="G151" s="193" t="s">
        <v>2950</v>
      </c>
      <c r="H151" s="73" t="s">
        <v>608</v>
      </c>
      <c r="I151" s="248"/>
      <c r="J151" s="394"/>
      <c r="K151" s="248" t="s">
        <v>1751</v>
      </c>
      <c r="L151" s="248" t="s">
        <v>1752</v>
      </c>
      <c r="M151" s="395" t="s">
        <v>224</v>
      </c>
      <c r="N151" s="265" t="s">
        <v>610</v>
      </c>
      <c r="O151" s="396" t="s">
        <v>624</v>
      </c>
      <c r="P151" s="266"/>
      <c r="Q151" s="248" t="s">
        <v>1548</v>
      </c>
      <c r="R151" s="248" t="s">
        <v>1753</v>
      </c>
      <c r="S151" s="73" t="s">
        <v>1754</v>
      </c>
      <c r="T151" s="193" t="s">
        <v>2951</v>
      </c>
      <c r="U151" s="259" t="s">
        <v>2952</v>
      </c>
      <c r="V151" s="259"/>
      <c r="W151" s="143"/>
      <c r="Z151" s="244"/>
      <c r="AA151" s="142" t="e">
        <f>IF(OR(J151="Fail",ISBLANK(J151)),INDEX('Issue Code Table'!C:C,MATCH(N:N,'Issue Code Table'!A:A,0)),IF(M151="Critical",6,IF(M151="Significant",5,IF(M151="Moderate",3,2))))</f>
        <v>#N/A</v>
      </c>
    </row>
    <row r="152" spans="1:27" s="245" customFormat="1" ht="125" x14ac:dyDescent="0.35">
      <c r="A152" s="73" t="s">
        <v>2953</v>
      </c>
      <c r="B152" s="73" t="s">
        <v>385</v>
      </c>
      <c r="C152" s="221" t="s">
        <v>386</v>
      </c>
      <c r="D152" s="73" t="s">
        <v>409</v>
      </c>
      <c r="E152" s="73" t="s">
        <v>2954</v>
      </c>
      <c r="F152" s="73" t="s">
        <v>2955</v>
      </c>
      <c r="G152" s="193" t="s">
        <v>2956</v>
      </c>
      <c r="H152" s="73" t="s">
        <v>2957</v>
      </c>
      <c r="I152" s="63"/>
      <c r="J152" s="394"/>
      <c r="K152" s="230" t="s">
        <v>2958</v>
      </c>
      <c r="L152" s="184"/>
      <c r="M152" s="217" t="s">
        <v>149</v>
      </c>
      <c r="N152" s="262" t="s">
        <v>1444</v>
      </c>
      <c r="O152" s="262" t="s">
        <v>1445</v>
      </c>
      <c r="P152" s="263"/>
      <c r="Q152" s="63" t="s">
        <v>1548</v>
      </c>
      <c r="R152" s="63" t="s">
        <v>2959</v>
      </c>
      <c r="S152" s="73" t="s">
        <v>2960</v>
      </c>
      <c r="T152" s="193" t="s">
        <v>2961</v>
      </c>
      <c r="U152" s="259" t="s">
        <v>2962</v>
      </c>
      <c r="V152" s="259" t="s">
        <v>2963</v>
      </c>
      <c r="W152" s="143"/>
      <c r="Z152" s="244"/>
      <c r="AA152" s="142">
        <f>IF(OR(J152="Fail",ISBLANK(J152)),INDEX('Issue Code Table'!C:C,MATCH(N:N,'Issue Code Table'!A:A,0)),IF(M152="Critical",6,IF(M152="Significant",5,IF(M152="Moderate",3,2))))</f>
        <v>6</v>
      </c>
    </row>
    <row r="153" spans="1:27" s="245" customFormat="1" ht="100" x14ac:dyDescent="0.35">
      <c r="A153" s="73" t="s">
        <v>2964</v>
      </c>
      <c r="B153" s="73" t="s">
        <v>248</v>
      </c>
      <c r="C153" s="221" t="s">
        <v>249</v>
      </c>
      <c r="D153" s="73" t="s">
        <v>409</v>
      </c>
      <c r="E153" s="73" t="s">
        <v>2965</v>
      </c>
      <c r="F153" s="73" t="s">
        <v>2966</v>
      </c>
      <c r="G153" s="193" t="s">
        <v>2967</v>
      </c>
      <c r="H153" s="73" t="s">
        <v>2968</v>
      </c>
      <c r="I153" s="63"/>
      <c r="J153" s="394"/>
      <c r="K153" s="230" t="s">
        <v>2969</v>
      </c>
      <c r="L153" s="184"/>
      <c r="M153" s="217" t="s">
        <v>160</v>
      </c>
      <c r="N153" s="183" t="s">
        <v>2970</v>
      </c>
      <c r="O153" s="262" t="s">
        <v>2971</v>
      </c>
      <c r="P153" s="263"/>
      <c r="Q153" s="63" t="s">
        <v>1548</v>
      </c>
      <c r="R153" s="63" t="s">
        <v>2972</v>
      </c>
      <c r="S153" s="73" t="s">
        <v>2973</v>
      </c>
      <c r="T153" s="193" t="s">
        <v>2974</v>
      </c>
      <c r="U153" s="259" t="s">
        <v>2975</v>
      </c>
      <c r="V153" s="259"/>
      <c r="W153" s="143"/>
      <c r="Z153" s="244"/>
      <c r="AA153" s="142">
        <f>IF(OR(J153="Fail",ISBLANK(J153)),INDEX('Issue Code Table'!C:C,MATCH(N:N,'Issue Code Table'!A:A,0)),IF(M153="Critical",6,IF(M153="Significant",5,IF(M153="Moderate",3,2))))</f>
        <v>4</v>
      </c>
    </row>
    <row r="154" spans="1:27" s="245" customFormat="1" ht="100" x14ac:dyDescent="0.35">
      <c r="A154" s="73" t="s">
        <v>2976</v>
      </c>
      <c r="B154" s="73" t="s">
        <v>248</v>
      </c>
      <c r="C154" s="221" t="s">
        <v>249</v>
      </c>
      <c r="D154" s="73" t="s">
        <v>409</v>
      </c>
      <c r="E154" s="193" t="s">
        <v>2977</v>
      </c>
      <c r="F154" s="193" t="s">
        <v>2978</v>
      </c>
      <c r="G154" s="193" t="s">
        <v>2979</v>
      </c>
      <c r="H154" s="193" t="s">
        <v>2980</v>
      </c>
      <c r="I154" s="63"/>
      <c r="J154" s="394"/>
      <c r="K154" s="230" t="s">
        <v>2981</v>
      </c>
      <c r="L154" s="184"/>
      <c r="M154" s="217" t="s">
        <v>160</v>
      </c>
      <c r="N154" s="262" t="s">
        <v>2970</v>
      </c>
      <c r="O154" s="262" t="s">
        <v>2971</v>
      </c>
      <c r="P154" s="263"/>
      <c r="Q154" s="63" t="s">
        <v>1548</v>
      </c>
      <c r="R154" s="63" t="s">
        <v>2982</v>
      </c>
      <c r="S154" s="73" t="s">
        <v>2983</v>
      </c>
      <c r="T154" s="193" t="s">
        <v>2984</v>
      </c>
      <c r="U154" s="259" t="s">
        <v>2985</v>
      </c>
      <c r="V154" s="259"/>
      <c r="W154" s="143"/>
      <c r="Z154" s="244"/>
      <c r="AA154" s="142">
        <f>IF(OR(J154="Fail",ISBLANK(J154)),INDEX('Issue Code Table'!C:C,MATCH(N:N,'Issue Code Table'!A:A,0)),IF(M154="Critical",6,IF(M154="Significant",5,IF(M154="Moderate",3,2))))</f>
        <v>4</v>
      </c>
    </row>
    <row r="155" spans="1:27" s="245" customFormat="1" ht="147.65" customHeight="1" x14ac:dyDescent="0.35">
      <c r="A155" s="73" t="s">
        <v>2986</v>
      </c>
      <c r="B155" s="73" t="s">
        <v>248</v>
      </c>
      <c r="C155" s="221" t="s">
        <v>249</v>
      </c>
      <c r="D155" s="246" t="s">
        <v>409</v>
      </c>
      <c r="E155" s="246" t="s">
        <v>2987</v>
      </c>
      <c r="F155" s="193" t="s">
        <v>1760</v>
      </c>
      <c r="G155" s="193" t="s">
        <v>2988</v>
      </c>
      <c r="H155" s="193" t="s">
        <v>1762</v>
      </c>
      <c r="I155" s="248"/>
      <c r="J155" s="394"/>
      <c r="K155" s="248" t="s">
        <v>1763</v>
      </c>
      <c r="L155" s="248" t="s">
        <v>1764</v>
      </c>
      <c r="M155" s="395" t="s">
        <v>149</v>
      </c>
      <c r="N155" s="265" t="s">
        <v>1765</v>
      </c>
      <c r="O155" s="265" t="s">
        <v>1766</v>
      </c>
      <c r="P155" s="266"/>
      <c r="Q155" s="248" t="s">
        <v>1767</v>
      </c>
      <c r="R155" s="248" t="s">
        <v>1768</v>
      </c>
      <c r="S155" s="73" t="s">
        <v>1769</v>
      </c>
      <c r="T155" s="193" t="s">
        <v>2989</v>
      </c>
      <c r="U155" s="259" t="s">
        <v>1771</v>
      </c>
      <c r="V155" s="259" t="s">
        <v>1772</v>
      </c>
      <c r="W155" s="143"/>
      <c r="Z155" s="244"/>
      <c r="AA155" s="142">
        <f>IF(OR(J155="Fail",ISBLANK(J155)),INDEX('Issue Code Table'!C:C,MATCH(N:N,'Issue Code Table'!A:A,0)),IF(M155="Critical",6,IF(M155="Significant",5,IF(M155="Moderate",3,2))))</f>
        <v>6</v>
      </c>
    </row>
    <row r="156" spans="1:27" s="245" customFormat="1" ht="325" x14ac:dyDescent="0.35">
      <c r="A156" s="73" t="s">
        <v>2990</v>
      </c>
      <c r="B156" s="246" t="s">
        <v>1774</v>
      </c>
      <c r="C156" s="247" t="s">
        <v>1775</v>
      </c>
      <c r="D156" s="246" t="s">
        <v>409</v>
      </c>
      <c r="E156" s="73" t="s">
        <v>2991</v>
      </c>
      <c r="F156" s="73" t="s">
        <v>1777</v>
      </c>
      <c r="G156" s="193" t="s">
        <v>1778</v>
      </c>
      <c r="H156" s="73" t="s">
        <v>1779</v>
      </c>
      <c r="I156" s="248"/>
      <c r="J156" s="394"/>
      <c r="K156" s="248" t="s">
        <v>1780</v>
      </c>
      <c r="L156" s="248" t="s">
        <v>2992</v>
      </c>
      <c r="M156" s="395" t="s">
        <v>149</v>
      </c>
      <c r="N156" s="265" t="s">
        <v>1608</v>
      </c>
      <c r="O156" s="265" t="s">
        <v>1609</v>
      </c>
      <c r="P156" s="266"/>
      <c r="Q156" s="248" t="s">
        <v>1767</v>
      </c>
      <c r="R156" s="248" t="s">
        <v>1782</v>
      </c>
      <c r="S156" s="73" t="s">
        <v>1783</v>
      </c>
      <c r="T156" s="193" t="s">
        <v>1784</v>
      </c>
      <c r="U156" s="259" t="s">
        <v>1785</v>
      </c>
      <c r="V156" s="259" t="s">
        <v>1786</v>
      </c>
      <c r="W156" s="143"/>
      <c r="Z156" s="244"/>
      <c r="AA156" s="142">
        <f>IF(OR(J156="Fail",ISBLANK(J156)),INDEX('Issue Code Table'!C:C,MATCH(N:N,'Issue Code Table'!A:A,0)),IF(M156="Critical",6,IF(M156="Significant",5,IF(M156="Moderate",3,2))))</f>
        <v>5</v>
      </c>
    </row>
    <row r="157" spans="1:27" s="245" customFormat="1" ht="100" x14ac:dyDescent="0.35">
      <c r="A157" s="73" t="s">
        <v>2993</v>
      </c>
      <c r="B157" s="246" t="s">
        <v>541</v>
      </c>
      <c r="C157" s="247" t="s">
        <v>1758</v>
      </c>
      <c r="D157" s="246" t="s">
        <v>409</v>
      </c>
      <c r="E157" s="246" t="s">
        <v>2994</v>
      </c>
      <c r="F157" s="73" t="s">
        <v>1789</v>
      </c>
      <c r="G157" s="193" t="s">
        <v>2995</v>
      </c>
      <c r="H157" s="73" t="s">
        <v>1791</v>
      </c>
      <c r="I157" s="248"/>
      <c r="J157" s="394"/>
      <c r="K157" s="248" t="s">
        <v>1792</v>
      </c>
      <c r="L157" s="248" t="s">
        <v>1793</v>
      </c>
      <c r="M157" s="395" t="s">
        <v>160</v>
      </c>
      <c r="N157" s="265" t="s">
        <v>1794</v>
      </c>
      <c r="O157" s="265" t="s">
        <v>1795</v>
      </c>
      <c r="P157" s="266"/>
      <c r="Q157" s="248" t="s">
        <v>1767</v>
      </c>
      <c r="R157" s="248" t="s">
        <v>1796</v>
      </c>
      <c r="S157" s="73" t="s">
        <v>2996</v>
      </c>
      <c r="T157" s="193" t="s">
        <v>1798</v>
      </c>
      <c r="U157" s="259" t="s">
        <v>1799</v>
      </c>
      <c r="V157" s="259"/>
      <c r="W157" s="143"/>
      <c r="Z157" s="244"/>
      <c r="AA157" s="142">
        <f>IF(OR(J157="Fail",ISBLANK(J157)),INDEX('Issue Code Table'!C:C,MATCH(N:N,'Issue Code Table'!A:A,0)),IF(M157="Critical",6,IF(M157="Significant",5,IF(M157="Moderate",3,2))))</f>
        <v>3</v>
      </c>
    </row>
    <row r="158" spans="1:27" s="245" customFormat="1" ht="137.5" x14ac:dyDescent="0.35">
      <c r="A158" s="73" t="s">
        <v>2997</v>
      </c>
      <c r="B158" s="246" t="s">
        <v>541</v>
      </c>
      <c r="C158" s="247" t="s">
        <v>1758</v>
      </c>
      <c r="D158" s="246" t="s">
        <v>409</v>
      </c>
      <c r="E158" s="246" t="s">
        <v>1801</v>
      </c>
      <c r="F158" s="73" t="s">
        <v>1802</v>
      </c>
      <c r="G158" s="193" t="s">
        <v>2998</v>
      </c>
      <c r="H158" s="246" t="s">
        <v>1804</v>
      </c>
      <c r="I158" s="248"/>
      <c r="J158" s="394"/>
      <c r="K158" s="248" t="s">
        <v>1805</v>
      </c>
      <c r="L158" s="248"/>
      <c r="M158" s="250" t="s">
        <v>149</v>
      </c>
      <c r="N158" s="265" t="s">
        <v>211</v>
      </c>
      <c r="O158" s="265" t="s">
        <v>212</v>
      </c>
      <c r="P158" s="266"/>
      <c r="Q158" s="248" t="s">
        <v>1767</v>
      </c>
      <c r="R158" s="248" t="s">
        <v>1806</v>
      </c>
      <c r="S158" s="73" t="s">
        <v>1807</v>
      </c>
      <c r="T158" s="193" t="s">
        <v>2999</v>
      </c>
      <c r="U158" s="259" t="s">
        <v>1809</v>
      </c>
      <c r="V158" s="259" t="s">
        <v>1810</v>
      </c>
      <c r="W158" s="143"/>
      <c r="Z158" s="244"/>
      <c r="AA158" s="142">
        <f>IF(OR(J158="Fail",ISBLANK(J158)),INDEX('Issue Code Table'!C:C,MATCH(N:N,'Issue Code Table'!A:A,0)),IF(M158="Critical",6,IF(M158="Significant",5,IF(M158="Moderate",3,2))))</f>
        <v>5</v>
      </c>
    </row>
    <row r="159" spans="1:27" s="245" customFormat="1" ht="200" x14ac:dyDescent="0.35">
      <c r="A159" s="73" t="s">
        <v>3000</v>
      </c>
      <c r="B159" s="246" t="s">
        <v>153</v>
      </c>
      <c r="C159" s="219" t="s">
        <v>1812</v>
      </c>
      <c r="D159" s="246" t="s">
        <v>409</v>
      </c>
      <c r="E159" s="246" t="s">
        <v>1813</v>
      </c>
      <c r="F159" s="73" t="s">
        <v>3001</v>
      </c>
      <c r="G159" s="193" t="s">
        <v>3002</v>
      </c>
      <c r="H159" s="246" t="s">
        <v>1816</v>
      </c>
      <c r="I159" s="248"/>
      <c r="J159" s="394"/>
      <c r="K159" s="248" t="s">
        <v>1817</v>
      </c>
      <c r="L159" s="248"/>
      <c r="M159" s="217" t="s">
        <v>160</v>
      </c>
      <c r="N159" s="213" t="s">
        <v>1818</v>
      </c>
      <c r="O159" s="213" t="s">
        <v>1819</v>
      </c>
      <c r="P159" s="266"/>
      <c r="Q159" s="248" t="s">
        <v>1820</v>
      </c>
      <c r="R159" s="248" t="s">
        <v>1821</v>
      </c>
      <c r="S159" s="73" t="s">
        <v>3003</v>
      </c>
      <c r="T159" s="193" t="s">
        <v>3004</v>
      </c>
      <c r="U159" s="259" t="s">
        <v>3005</v>
      </c>
      <c r="V159" s="259"/>
      <c r="W159" s="143"/>
      <c r="Z159" s="244"/>
      <c r="AA159" s="142">
        <f>IF(OR(J159="Fail",ISBLANK(J159)),INDEX('Issue Code Table'!C:C,MATCH(N:N,'Issue Code Table'!A:A,0)),IF(M159="Critical",6,IF(M159="Significant",5,IF(M159="Moderate",3,2))))</f>
        <v>4</v>
      </c>
    </row>
    <row r="160" spans="1:27" s="245" customFormat="1" ht="62.5" x14ac:dyDescent="0.35">
      <c r="A160" s="73" t="s">
        <v>3006</v>
      </c>
      <c r="B160" s="246" t="s">
        <v>153</v>
      </c>
      <c r="C160" s="219" t="s">
        <v>1812</v>
      </c>
      <c r="D160" s="246" t="s">
        <v>409</v>
      </c>
      <c r="E160" s="246" t="s">
        <v>1826</v>
      </c>
      <c r="F160" s="73" t="s">
        <v>1827</v>
      </c>
      <c r="G160" s="193" t="s">
        <v>3007</v>
      </c>
      <c r="H160" s="246" t="s">
        <v>1829</v>
      </c>
      <c r="I160" s="248"/>
      <c r="J160" s="394"/>
      <c r="K160" s="248" t="s">
        <v>1830</v>
      </c>
      <c r="L160" s="248"/>
      <c r="M160" s="250" t="s">
        <v>149</v>
      </c>
      <c r="N160" s="265" t="s">
        <v>211</v>
      </c>
      <c r="O160" s="265" t="s">
        <v>212</v>
      </c>
      <c r="P160" s="266"/>
      <c r="Q160" s="248" t="s">
        <v>1820</v>
      </c>
      <c r="R160" s="248" t="s">
        <v>1831</v>
      </c>
      <c r="S160" s="73" t="s">
        <v>3008</v>
      </c>
      <c r="T160" s="193" t="s">
        <v>3009</v>
      </c>
      <c r="U160" s="259" t="s">
        <v>1834</v>
      </c>
      <c r="V160" s="259" t="s">
        <v>1835</v>
      </c>
      <c r="W160" s="143"/>
      <c r="Z160" s="244"/>
      <c r="AA160" s="142">
        <f>IF(OR(J160="Fail",ISBLANK(J160)),INDEX('Issue Code Table'!C:C,MATCH(N:N,'Issue Code Table'!A:A,0)),IF(M160="Critical",6,IF(M160="Significant",5,IF(M160="Moderate",3,2))))</f>
        <v>5</v>
      </c>
    </row>
    <row r="161" spans="1:27" s="245" customFormat="1" ht="175" x14ac:dyDescent="0.35">
      <c r="A161" s="73" t="s">
        <v>3010</v>
      </c>
      <c r="B161" s="220" t="s">
        <v>206</v>
      </c>
      <c r="C161" s="222" t="s">
        <v>207</v>
      </c>
      <c r="D161" s="246" t="s">
        <v>409</v>
      </c>
      <c r="E161" s="246" t="s">
        <v>1837</v>
      </c>
      <c r="F161" s="73" t="s">
        <v>1838</v>
      </c>
      <c r="G161" s="193" t="s">
        <v>3011</v>
      </c>
      <c r="H161" s="246" t="s">
        <v>1840</v>
      </c>
      <c r="I161" s="248"/>
      <c r="J161" s="394"/>
      <c r="K161" s="248" t="s">
        <v>1817</v>
      </c>
      <c r="L161" s="248"/>
      <c r="M161" s="250" t="s">
        <v>149</v>
      </c>
      <c r="N161" s="265" t="s">
        <v>211</v>
      </c>
      <c r="O161" s="265" t="s">
        <v>212</v>
      </c>
      <c r="P161" s="266"/>
      <c r="Q161" s="248" t="s">
        <v>1820</v>
      </c>
      <c r="R161" s="248" t="s">
        <v>1841</v>
      </c>
      <c r="S161" s="73" t="s">
        <v>1842</v>
      </c>
      <c r="T161" s="193" t="s">
        <v>3012</v>
      </c>
      <c r="U161" s="259" t="s">
        <v>1844</v>
      </c>
      <c r="V161" s="259" t="s">
        <v>1845</v>
      </c>
      <c r="W161" s="143"/>
      <c r="Z161" s="244"/>
      <c r="AA161" s="142">
        <f>IF(OR(J161="Fail",ISBLANK(J161)),INDEX('Issue Code Table'!C:C,MATCH(N:N,'Issue Code Table'!A:A,0)),IF(M161="Critical",6,IF(M161="Significant",5,IF(M161="Moderate",3,2))))</f>
        <v>5</v>
      </c>
    </row>
    <row r="162" spans="1:27" s="245" customFormat="1" ht="137.5" x14ac:dyDescent="0.35">
      <c r="A162" s="73" t="s">
        <v>3013</v>
      </c>
      <c r="B162" s="220" t="s">
        <v>1710</v>
      </c>
      <c r="C162" s="222" t="s">
        <v>1711</v>
      </c>
      <c r="D162" s="73" t="s">
        <v>409</v>
      </c>
      <c r="E162" s="246" t="s">
        <v>3014</v>
      </c>
      <c r="F162" s="73" t="s">
        <v>3015</v>
      </c>
      <c r="G162" s="193" t="s">
        <v>3016</v>
      </c>
      <c r="H162" s="73" t="s">
        <v>3017</v>
      </c>
      <c r="I162" s="63"/>
      <c r="J162" s="394"/>
      <c r="K162" s="230" t="s">
        <v>3018</v>
      </c>
      <c r="L162" s="248" t="s">
        <v>1717</v>
      </c>
      <c r="M162" s="217" t="s">
        <v>160</v>
      </c>
      <c r="N162" s="269" t="s">
        <v>1718</v>
      </c>
      <c r="O162" s="262" t="s">
        <v>3019</v>
      </c>
      <c r="P162" s="263"/>
      <c r="Q162" s="63" t="s">
        <v>1820</v>
      </c>
      <c r="R162" s="63" t="s">
        <v>3020</v>
      </c>
      <c r="S162" s="73" t="s">
        <v>3021</v>
      </c>
      <c r="T162" s="193" t="s">
        <v>3022</v>
      </c>
      <c r="U162" s="259" t="s">
        <v>3023</v>
      </c>
      <c r="V162" s="259"/>
      <c r="W162" s="143"/>
      <c r="Z162" s="244"/>
      <c r="AA162" s="142">
        <f>IF(OR(J162="Fail",ISBLANK(J162)),INDEX('Issue Code Table'!C:C,MATCH(N:N,'Issue Code Table'!A:A,0)),IF(M162="Critical",6,IF(M162="Significant",5,IF(M162="Moderate",3,2))))</f>
        <v>4</v>
      </c>
    </row>
    <row r="163" spans="1:27" s="245" customFormat="1" ht="225" x14ac:dyDescent="0.35">
      <c r="A163" s="73" t="s">
        <v>3024</v>
      </c>
      <c r="B163" s="246" t="s">
        <v>153</v>
      </c>
      <c r="C163" s="219" t="s">
        <v>1812</v>
      </c>
      <c r="D163" s="246" t="s">
        <v>234</v>
      </c>
      <c r="E163" s="246" t="s">
        <v>3025</v>
      </c>
      <c r="F163" s="73" t="s">
        <v>1848</v>
      </c>
      <c r="G163" s="193" t="s">
        <v>3026</v>
      </c>
      <c r="H163" s="73" t="s">
        <v>3027</v>
      </c>
      <c r="I163" s="248"/>
      <c r="J163" s="394"/>
      <c r="K163" s="248" t="s">
        <v>1851</v>
      </c>
      <c r="L163" s="248" t="s">
        <v>3028</v>
      </c>
      <c r="M163" s="395" t="s">
        <v>149</v>
      </c>
      <c r="N163" s="265" t="s">
        <v>1853</v>
      </c>
      <c r="O163" s="265" t="s">
        <v>1854</v>
      </c>
      <c r="P163" s="266"/>
      <c r="Q163" s="248" t="s">
        <v>1855</v>
      </c>
      <c r="R163" s="248" t="s">
        <v>1856</v>
      </c>
      <c r="S163" s="73" t="s">
        <v>1857</v>
      </c>
      <c r="T163" s="193" t="s">
        <v>3029</v>
      </c>
      <c r="U163" s="259" t="s">
        <v>3030</v>
      </c>
      <c r="V163" s="259" t="s">
        <v>1860</v>
      </c>
      <c r="W163" s="143"/>
      <c r="Z163" s="244"/>
      <c r="AA163" s="142">
        <f>IF(OR(J163="Fail",ISBLANK(J163)),INDEX('Issue Code Table'!C:C,MATCH(N:N,'Issue Code Table'!A:A,0)),IF(M163="Critical",6,IF(M163="Significant",5,IF(M163="Moderate",3,2))))</f>
        <v>5</v>
      </c>
    </row>
    <row r="164" spans="1:27" s="245" customFormat="1" ht="187.5" x14ac:dyDescent="0.35">
      <c r="A164" s="73" t="s">
        <v>3031</v>
      </c>
      <c r="B164" s="246" t="s">
        <v>541</v>
      </c>
      <c r="C164" s="247" t="s">
        <v>1758</v>
      </c>
      <c r="D164" s="246" t="s">
        <v>409</v>
      </c>
      <c r="E164" s="246" t="s">
        <v>1862</v>
      </c>
      <c r="F164" s="73" t="s">
        <v>1863</v>
      </c>
      <c r="G164" s="193" t="s">
        <v>3032</v>
      </c>
      <c r="H164" s="246" t="s">
        <v>1865</v>
      </c>
      <c r="I164" s="248"/>
      <c r="J164" s="394"/>
      <c r="K164" s="248" t="s">
        <v>1866</v>
      </c>
      <c r="L164" s="248" t="s">
        <v>1867</v>
      </c>
      <c r="M164" s="395" t="s">
        <v>149</v>
      </c>
      <c r="N164" s="265" t="s">
        <v>1868</v>
      </c>
      <c r="O164" s="265" t="s">
        <v>1869</v>
      </c>
      <c r="P164" s="266"/>
      <c r="Q164" s="248" t="s">
        <v>1855</v>
      </c>
      <c r="R164" s="248" t="s">
        <v>1870</v>
      </c>
      <c r="S164" s="73" t="s">
        <v>1871</v>
      </c>
      <c r="T164" s="193" t="s">
        <v>3033</v>
      </c>
      <c r="U164" s="259" t="s">
        <v>1873</v>
      </c>
      <c r="V164" s="259" t="s">
        <v>1874</v>
      </c>
      <c r="W164" s="143"/>
      <c r="Z164" s="244"/>
      <c r="AA164" s="142">
        <f>IF(OR(J164="Fail",ISBLANK(J164)),INDEX('Issue Code Table'!C:C,MATCH(N:N,'Issue Code Table'!A:A,0)),IF(M164="Critical",6,IF(M164="Significant",5,IF(M164="Moderate",3,2))))</f>
        <v>5</v>
      </c>
    </row>
    <row r="165" spans="1:27" s="245" customFormat="1" ht="250" x14ac:dyDescent="0.35">
      <c r="A165" s="73" t="s">
        <v>3034</v>
      </c>
      <c r="B165" s="246" t="s">
        <v>153</v>
      </c>
      <c r="C165" s="247" t="s">
        <v>154</v>
      </c>
      <c r="D165" s="246" t="s">
        <v>409</v>
      </c>
      <c r="E165" s="246" t="s">
        <v>1876</v>
      </c>
      <c r="F165" s="73" t="s">
        <v>1877</v>
      </c>
      <c r="G165" s="193" t="s">
        <v>3035</v>
      </c>
      <c r="H165" s="246" t="s">
        <v>1879</v>
      </c>
      <c r="I165" s="248"/>
      <c r="J165" s="394"/>
      <c r="K165" s="248" t="s">
        <v>1880</v>
      </c>
      <c r="L165" s="248" t="s">
        <v>1881</v>
      </c>
      <c r="M165" s="395" t="s">
        <v>224</v>
      </c>
      <c r="N165" s="265" t="s">
        <v>1882</v>
      </c>
      <c r="O165" s="265" t="s">
        <v>1883</v>
      </c>
      <c r="P165" s="266"/>
      <c r="Q165" s="248" t="s">
        <v>1855</v>
      </c>
      <c r="R165" s="248" t="s">
        <v>1884</v>
      </c>
      <c r="S165" s="73" t="s">
        <v>1885</v>
      </c>
      <c r="T165" s="193" t="s">
        <v>3036</v>
      </c>
      <c r="U165" s="259" t="s">
        <v>1887</v>
      </c>
      <c r="V165" s="259"/>
      <c r="W165" s="143"/>
      <c r="Z165" s="244"/>
      <c r="AA165" s="142">
        <f>IF(OR(J165="Fail",ISBLANK(J165)),INDEX('Issue Code Table'!C:C,MATCH(N:N,'Issue Code Table'!A:A,0)),IF(M165="Critical",6,IF(M165="Significant",5,IF(M165="Moderate",3,2))))</f>
        <v>1</v>
      </c>
    </row>
    <row r="166" spans="1:27" s="245" customFormat="1" ht="175" x14ac:dyDescent="0.35">
      <c r="A166" s="73" t="s">
        <v>3037</v>
      </c>
      <c r="B166" s="246" t="s">
        <v>153</v>
      </c>
      <c r="C166" s="219" t="s">
        <v>1812</v>
      </c>
      <c r="D166" s="246" t="s">
        <v>409</v>
      </c>
      <c r="E166" s="246" t="s">
        <v>1889</v>
      </c>
      <c r="F166" s="73" t="s">
        <v>1890</v>
      </c>
      <c r="G166" s="193" t="s">
        <v>3038</v>
      </c>
      <c r="H166" s="246" t="s">
        <v>1892</v>
      </c>
      <c r="I166" s="248"/>
      <c r="J166" s="394"/>
      <c r="K166" s="248" t="s">
        <v>1866</v>
      </c>
      <c r="L166" s="248" t="s">
        <v>1893</v>
      </c>
      <c r="M166" s="395" t="s">
        <v>160</v>
      </c>
      <c r="N166" s="265" t="s">
        <v>1894</v>
      </c>
      <c r="O166" s="265" t="s">
        <v>1895</v>
      </c>
      <c r="P166" s="266"/>
      <c r="Q166" s="248" t="s">
        <v>1855</v>
      </c>
      <c r="R166" s="248" t="s">
        <v>1896</v>
      </c>
      <c r="S166" s="73" t="s">
        <v>1897</v>
      </c>
      <c r="T166" s="193" t="s">
        <v>3039</v>
      </c>
      <c r="U166" s="259" t="s">
        <v>1899</v>
      </c>
      <c r="V166" s="259"/>
      <c r="W166" s="143"/>
      <c r="Z166" s="244"/>
      <c r="AA166" s="142">
        <f>IF(OR(J166="Fail",ISBLANK(J166)),INDEX('Issue Code Table'!C:C,MATCH(N:N,'Issue Code Table'!A:A,0)),IF(M166="Critical",6,IF(M166="Significant",5,IF(M166="Moderate",3,2))))</f>
        <v>5</v>
      </c>
    </row>
    <row r="167" spans="1:27" s="245" customFormat="1" ht="75" x14ac:dyDescent="0.35">
      <c r="A167" s="73" t="s">
        <v>3040</v>
      </c>
      <c r="B167" s="246" t="s">
        <v>541</v>
      </c>
      <c r="C167" s="247" t="s">
        <v>1758</v>
      </c>
      <c r="D167" s="246" t="s">
        <v>409</v>
      </c>
      <c r="E167" s="246" t="s">
        <v>1901</v>
      </c>
      <c r="F167" s="73" t="s">
        <v>1902</v>
      </c>
      <c r="G167" s="193" t="s">
        <v>3041</v>
      </c>
      <c r="H167" s="246" t="s">
        <v>1904</v>
      </c>
      <c r="I167" s="248"/>
      <c r="J167" s="394"/>
      <c r="K167" s="248" t="s">
        <v>1880</v>
      </c>
      <c r="L167" s="248"/>
      <c r="M167" s="395" t="s">
        <v>224</v>
      </c>
      <c r="N167" s="265" t="s">
        <v>1905</v>
      </c>
      <c r="O167" s="265" t="s">
        <v>1906</v>
      </c>
      <c r="P167" s="266"/>
      <c r="Q167" s="248" t="s">
        <v>1855</v>
      </c>
      <c r="R167" s="248" t="s">
        <v>1907</v>
      </c>
      <c r="S167" s="73" t="s">
        <v>1908</v>
      </c>
      <c r="T167" s="193" t="s">
        <v>1909</v>
      </c>
      <c r="U167" s="259" t="s">
        <v>1910</v>
      </c>
      <c r="V167" s="259"/>
      <c r="W167" s="143"/>
      <c r="Z167" s="244"/>
      <c r="AA167" s="142">
        <f>IF(OR(J167="Fail",ISBLANK(J167)),INDEX('Issue Code Table'!C:C,MATCH(N:N,'Issue Code Table'!A:A,0)),IF(M167="Critical",6,IF(M167="Significant",5,IF(M167="Moderate",3,2))))</f>
        <v>4</v>
      </c>
    </row>
    <row r="168" spans="1:27" s="245" customFormat="1" ht="100" x14ac:dyDescent="0.35">
      <c r="A168" s="73" t="s">
        <v>3042</v>
      </c>
      <c r="B168" s="73" t="s">
        <v>385</v>
      </c>
      <c r="C168" s="221" t="s">
        <v>386</v>
      </c>
      <c r="D168" s="246" t="s">
        <v>409</v>
      </c>
      <c r="E168" s="246" t="s">
        <v>1912</v>
      </c>
      <c r="F168" s="73" t="s">
        <v>1913</v>
      </c>
      <c r="G168" s="193" t="s">
        <v>3043</v>
      </c>
      <c r="H168" s="246" t="s">
        <v>1915</v>
      </c>
      <c r="I168" s="248"/>
      <c r="J168" s="394"/>
      <c r="K168" s="248" t="s">
        <v>1916</v>
      </c>
      <c r="L168" s="248"/>
      <c r="M168" s="395" t="s">
        <v>160</v>
      </c>
      <c r="N168" s="265" t="s">
        <v>522</v>
      </c>
      <c r="O168" s="265" t="s">
        <v>523</v>
      </c>
      <c r="P168" s="266"/>
      <c r="Q168" s="248" t="s">
        <v>1917</v>
      </c>
      <c r="R168" s="248" t="s">
        <v>1918</v>
      </c>
      <c r="S168" s="73" t="s">
        <v>1919</v>
      </c>
      <c r="T168" s="193" t="s">
        <v>1920</v>
      </c>
      <c r="U168" s="259" t="s">
        <v>3044</v>
      </c>
      <c r="V168" s="259"/>
      <c r="W168" s="143"/>
      <c r="Z168" s="244"/>
      <c r="AA168" s="142">
        <f>IF(OR(J168="Fail",ISBLANK(J168)),INDEX('Issue Code Table'!C:C,MATCH(N:N,'Issue Code Table'!A:A,0)),IF(M168="Critical",6,IF(M168="Significant",5,IF(M168="Moderate",3,2))))</f>
        <v>4</v>
      </c>
    </row>
    <row r="169" spans="1:27" s="245" customFormat="1" ht="100" x14ac:dyDescent="0.35">
      <c r="A169" s="73" t="s">
        <v>3045</v>
      </c>
      <c r="B169" s="73" t="s">
        <v>385</v>
      </c>
      <c r="C169" s="221" t="s">
        <v>386</v>
      </c>
      <c r="D169" s="246" t="s">
        <v>409</v>
      </c>
      <c r="E169" s="246" t="s">
        <v>1943</v>
      </c>
      <c r="F169" s="73" t="s">
        <v>1983</v>
      </c>
      <c r="G169" s="193" t="s">
        <v>3046</v>
      </c>
      <c r="H169" s="246" t="s">
        <v>1946</v>
      </c>
      <c r="I169" s="248"/>
      <c r="J169" s="394"/>
      <c r="K169" s="248" t="s">
        <v>1947</v>
      </c>
      <c r="L169" s="248"/>
      <c r="M169" s="395" t="s">
        <v>160</v>
      </c>
      <c r="N169" s="265" t="s">
        <v>522</v>
      </c>
      <c r="O169" s="265" t="s">
        <v>523</v>
      </c>
      <c r="P169" s="266"/>
      <c r="Q169" s="248" t="s">
        <v>1917</v>
      </c>
      <c r="R169" s="248" t="s">
        <v>1928</v>
      </c>
      <c r="S169" s="73" t="s">
        <v>1988</v>
      </c>
      <c r="T169" s="193" t="s">
        <v>3047</v>
      </c>
      <c r="U169" s="259" t="s">
        <v>3048</v>
      </c>
      <c r="V169" s="259"/>
      <c r="W169" s="143"/>
      <c r="Z169" s="244"/>
      <c r="AA169" s="142">
        <f>IF(OR(J169="Fail",ISBLANK(J169)),INDEX('Issue Code Table'!C:C,MATCH(N:N,'Issue Code Table'!A:A,0)),IF(M169="Critical",6,IF(M169="Significant",5,IF(M169="Moderate",3,2))))</f>
        <v>4</v>
      </c>
    </row>
    <row r="170" spans="1:27" s="245" customFormat="1" ht="112.5" x14ac:dyDescent="0.35">
      <c r="A170" s="73" t="s">
        <v>3049</v>
      </c>
      <c r="B170" s="73" t="s">
        <v>385</v>
      </c>
      <c r="C170" s="221" t="s">
        <v>386</v>
      </c>
      <c r="D170" s="246" t="s">
        <v>409</v>
      </c>
      <c r="E170" s="246" t="s">
        <v>1923</v>
      </c>
      <c r="F170" s="73" t="s">
        <v>1924</v>
      </c>
      <c r="G170" s="193" t="s">
        <v>3050</v>
      </c>
      <c r="H170" s="246" t="s">
        <v>1926</v>
      </c>
      <c r="I170" s="248"/>
      <c r="J170" s="394"/>
      <c r="K170" s="248" t="s">
        <v>1927</v>
      </c>
      <c r="L170" s="248"/>
      <c r="M170" s="395" t="s">
        <v>160</v>
      </c>
      <c r="N170" s="265" t="s">
        <v>522</v>
      </c>
      <c r="O170" s="265" t="s">
        <v>523</v>
      </c>
      <c r="P170" s="266"/>
      <c r="Q170" s="248" t="s">
        <v>1917</v>
      </c>
      <c r="R170" s="248" t="s">
        <v>1938</v>
      </c>
      <c r="S170" s="73" t="s">
        <v>1929</v>
      </c>
      <c r="T170" s="193" t="s">
        <v>3051</v>
      </c>
      <c r="U170" s="259" t="s">
        <v>3052</v>
      </c>
      <c r="V170" s="259"/>
      <c r="W170" s="143"/>
      <c r="Z170" s="244"/>
      <c r="AA170" s="142">
        <f>IF(OR(J170="Fail",ISBLANK(J170)),INDEX('Issue Code Table'!C:C,MATCH(N:N,'Issue Code Table'!A:A,0)),IF(M170="Critical",6,IF(M170="Significant",5,IF(M170="Moderate",3,2))))</f>
        <v>4</v>
      </c>
    </row>
    <row r="171" spans="1:27" s="245" customFormat="1" ht="87.5" x14ac:dyDescent="0.35">
      <c r="A171" s="73" t="s">
        <v>3053</v>
      </c>
      <c r="B171" s="73" t="s">
        <v>385</v>
      </c>
      <c r="C171" s="221" t="s">
        <v>386</v>
      </c>
      <c r="D171" s="246" t="s">
        <v>409</v>
      </c>
      <c r="E171" s="246" t="s">
        <v>1933</v>
      </c>
      <c r="F171" s="73" t="s">
        <v>1934</v>
      </c>
      <c r="G171" s="193" t="s">
        <v>3054</v>
      </c>
      <c r="H171" s="246" t="s">
        <v>1936</v>
      </c>
      <c r="I171" s="248"/>
      <c r="J171" s="394"/>
      <c r="K171" s="248" t="s">
        <v>1937</v>
      </c>
      <c r="L171" s="248"/>
      <c r="M171" s="395" t="s">
        <v>160</v>
      </c>
      <c r="N171" s="265" t="s">
        <v>522</v>
      </c>
      <c r="O171" s="265" t="s">
        <v>523</v>
      </c>
      <c r="P171" s="266"/>
      <c r="Q171" s="248" t="s">
        <v>1917</v>
      </c>
      <c r="R171" s="248" t="s">
        <v>1948</v>
      </c>
      <c r="S171" s="73" t="s">
        <v>1939</v>
      </c>
      <c r="T171" s="193" t="s">
        <v>3055</v>
      </c>
      <c r="U171" s="259" t="s">
        <v>3056</v>
      </c>
      <c r="V171" s="259"/>
      <c r="W171" s="143"/>
      <c r="Z171" s="244"/>
      <c r="AA171" s="142">
        <f>IF(OR(J171="Fail",ISBLANK(J171)),INDEX('Issue Code Table'!C:C,MATCH(N:N,'Issue Code Table'!A:A,0)),IF(M171="Critical",6,IF(M171="Significant",5,IF(M171="Moderate",3,2))))</f>
        <v>4</v>
      </c>
    </row>
    <row r="172" spans="1:27" s="245" customFormat="1" ht="87.5" x14ac:dyDescent="0.35">
      <c r="A172" s="73" t="s">
        <v>3057</v>
      </c>
      <c r="B172" s="73" t="s">
        <v>385</v>
      </c>
      <c r="C172" s="221" t="s">
        <v>386</v>
      </c>
      <c r="D172" s="246" t="s">
        <v>409</v>
      </c>
      <c r="E172" s="246" t="s">
        <v>1953</v>
      </c>
      <c r="F172" s="73" t="s">
        <v>1954</v>
      </c>
      <c r="G172" s="193" t="s">
        <v>3058</v>
      </c>
      <c r="H172" s="246" t="s">
        <v>1956</v>
      </c>
      <c r="I172" s="248"/>
      <c r="J172" s="394"/>
      <c r="K172" s="248" t="s">
        <v>1957</v>
      </c>
      <c r="L172" s="248"/>
      <c r="M172" s="395" t="s">
        <v>160</v>
      </c>
      <c r="N172" s="265" t="s">
        <v>522</v>
      </c>
      <c r="O172" s="265" t="s">
        <v>523</v>
      </c>
      <c r="P172" s="266"/>
      <c r="Q172" s="248" t="s">
        <v>1917</v>
      </c>
      <c r="R172" s="248" t="s">
        <v>1958</v>
      </c>
      <c r="S172" s="73" t="s">
        <v>1959</v>
      </c>
      <c r="T172" s="193" t="s">
        <v>3059</v>
      </c>
      <c r="U172" s="259" t="s">
        <v>3060</v>
      </c>
      <c r="V172" s="259"/>
      <c r="W172" s="143"/>
      <c r="Z172" s="244"/>
      <c r="AA172" s="142">
        <f>IF(OR(J172="Fail",ISBLANK(J172)),INDEX('Issue Code Table'!C:C,MATCH(N:N,'Issue Code Table'!A:A,0)),IF(M172="Critical",6,IF(M172="Significant",5,IF(M172="Moderate",3,2))))</f>
        <v>4</v>
      </c>
    </row>
    <row r="173" spans="1:27" s="245" customFormat="1" ht="100" x14ac:dyDescent="0.35">
      <c r="A173" s="73" t="s">
        <v>3061</v>
      </c>
      <c r="B173" s="73" t="s">
        <v>385</v>
      </c>
      <c r="C173" s="221" t="s">
        <v>386</v>
      </c>
      <c r="D173" s="246" t="s">
        <v>409</v>
      </c>
      <c r="E173" s="246" t="s">
        <v>1963</v>
      </c>
      <c r="F173" s="73" t="s">
        <v>1964</v>
      </c>
      <c r="G173" s="193" t="s">
        <v>3062</v>
      </c>
      <c r="H173" s="246" t="s">
        <v>1966</v>
      </c>
      <c r="I173" s="248"/>
      <c r="J173" s="394"/>
      <c r="K173" s="248" t="s">
        <v>1967</v>
      </c>
      <c r="L173" s="248"/>
      <c r="M173" s="395" t="s">
        <v>160</v>
      </c>
      <c r="N173" s="265" t="s">
        <v>522</v>
      </c>
      <c r="O173" s="265" t="s">
        <v>523</v>
      </c>
      <c r="P173" s="266"/>
      <c r="Q173" s="248" t="s">
        <v>1917</v>
      </c>
      <c r="R173" s="248" t="s">
        <v>1968</v>
      </c>
      <c r="S173" s="73" t="s">
        <v>1969</v>
      </c>
      <c r="T173" s="193" t="s">
        <v>3063</v>
      </c>
      <c r="U173" s="259" t="s">
        <v>3064</v>
      </c>
      <c r="V173" s="259"/>
      <c r="W173" s="143"/>
      <c r="Z173" s="244"/>
      <c r="AA173" s="142">
        <f>IF(OR(J173="Fail",ISBLANK(J173)),INDEX('Issue Code Table'!C:C,MATCH(N:N,'Issue Code Table'!A:A,0)),IF(M173="Critical",6,IF(M173="Significant",5,IF(M173="Moderate",3,2))))</f>
        <v>4</v>
      </c>
    </row>
    <row r="174" spans="1:27" s="245" customFormat="1" ht="87.5" x14ac:dyDescent="0.35">
      <c r="A174" s="73" t="s">
        <v>3065</v>
      </c>
      <c r="B174" s="73" t="s">
        <v>385</v>
      </c>
      <c r="C174" s="221" t="s">
        <v>386</v>
      </c>
      <c r="D174" s="246" t="s">
        <v>409</v>
      </c>
      <c r="E174" s="246" t="s">
        <v>1973</v>
      </c>
      <c r="F174" s="73" t="s">
        <v>1974</v>
      </c>
      <c r="G174" s="193" t="s">
        <v>3066</v>
      </c>
      <c r="H174" s="246" t="s">
        <v>1976</v>
      </c>
      <c r="I174" s="248"/>
      <c r="J174" s="394"/>
      <c r="K174" s="248" t="s">
        <v>1937</v>
      </c>
      <c r="L174" s="248"/>
      <c r="M174" s="395" t="s">
        <v>160</v>
      </c>
      <c r="N174" s="265" t="s">
        <v>522</v>
      </c>
      <c r="O174" s="265" t="s">
        <v>523</v>
      </c>
      <c r="P174" s="266"/>
      <c r="Q174" s="248" t="s">
        <v>1917</v>
      </c>
      <c r="R174" s="248" t="s">
        <v>1977</v>
      </c>
      <c r="S174" s="73" t="s">
        <v>1978</v>
      </c>
      <c r="T174" s="193" t="s">
        <v>3067</v>
      </c>
      <c r="U174" s="259" t="s">
        <v>3068</v>
      </c>
      <c r="V174" s="259"/>
      <c r="W174" s="143"/>
      <c r="Z174" s="244"/>
      <c r="AA174" s="142">
        <f>IF(OR(J174="Fail",ISBLANK(J174)),INDEX('Issue Code Table'!C:C,MATCH(N:N,'Issue Code Table'!A:A,0)),IF(M174="Critical",6,IF(M174="Significant",5,IF(M174="Moderate",3,2))))</f>
        <v>4</v>
      </c>
    </row>
    <row r="175" spans="1:27" s="245" customFormat="1" ht="125" x14ac:dyDescent="0.35">
      <c r="A175" s="73" t="s">
        <v>3069</v>
      </c>
      <c r="B175" s="73" t="s">
        <v>385</v>
      </c>
      <c r="C175" s="221" t="s">
        <v>386</v>
      </c>
      <c r="D175" s="246" t="s">
        <v>409</v>
      </c>
      <c r="E175" s="246" t="s">
        <v>1982</v>
      </c>
      <c r="F175" s="73" t="s">
        <v>1944</v>
      </c>
      <c r="G175" s="193" t="s">
        <v>3070</v>
      </c>
      <c r="H175" s="246" t="s">
        <v>1985</v>
      </c>
      <c r="I175" s="248"/>
      <c r="J175" s="394"/>
      <c r="K175" s="248" t="s">
        <v>1986</v>
      </c>
      <c r="L175" s="248"/>
      <c r="M175" s="395" t="s">
        <v>160</v>
      </c>
      <c r="N175" s="265" t="s">
        <v>522</v>
      </c>
      <c r="O175" s="265" t="s">
        <v>523</v>
      </c>
      <c r="P175" s="266"/>
      <c r="Q175" s="248" t="s">
        <v>1917</v>
      </c>
      <c r="R175" s="248" t="s">
        <v>1987</v>
      </c>
      <c r="S175" s="73" t="s">
        <v>1949</v>
      </c>
      <c r="T175" s="193" t="s">
        <v>3071</v>
      </c>
      <c r="U175" s="259" t="s">
        <v>3072</v>
      </c>
      <c r="V175" s="259"/>
      <c r="W175" s="143"/>
      <c r="Z175" s="244"/>
      <c r="AA175" s="142">
        <f>IF(OR(J175="Fail",ISBLANK(J175)),INDEX('Issue Code Table'!C:C,MATCH(N:N,'Issue Code Table'!A:A,0)),IF(M175="Critical",6,IF(M175="Significant",5,IF(M175="Moderate",3,2))))</f>
        <v>4</v>
      </c>
    </row>
    <row r="176" spans="1:27" s="245" customFormat="1" ht="212.5" x14ac:dyDescent="0.35">
      <c r="A176" s="73" t="s">
        <v>3073</v>
      </c>
      <c r="B176" s="220" t="s">
        <v>206</v>
      </c>
      <c r="C176" s="222" t="s">
        <v>207</v>
      </c>
      <c r="D176" s="246" t="s">
        <v>409</v>
      </c>
      <c r="E176" s="246" t="s">
        <v>1992</v>
      </c>
      <c r="F176" s="73" t="s">
        <v>1993</v>
      </c>
      <c r="G176" s="193" t="s">
        <v>3074</v>
      </c>
      <c r="H176" s="246" t="s">
        <v>1995</v>
      </c>
      <c r="I176" s="248"/>
      <c r="J176" s="394"/>
      <c r="K176" s="248" t="s">
        <v>1996</v>
      </c>
      <c r="L176" s="248"/>
      <c r="M176" s="395" t="s">
        <v>160</v>
      </c>
      <c r="N176" s="265" t="s">
        <v>522</v>
      </c>
      <c r="O176" s="265" t="s">
        <v>523</v>
      </c>
      <c r="P176" s="266"/>
      <c r="Q176" s="248" t="s">
        <v>1917</v>
      </c>
      <c r="R176" s="248" t="s">
        <v>1997</v>
      </c>
      <c r="S176" s="73" t="s">
        <v>1998</v>
      </c>
      <c r="T176" s="193" t="s">
        <v>3075</v>
      </c>
      <c r="U176" s="259" t="s">
        <v>2000</v>
      </c>
      <c r="V176" s="259"/>
      <c r="W176" s="143"/>
      <c r="Z176" s="244"/>
      <c r="AA176" s="142">
        <f>IF(OR(J176="Fail",ISBLANK(J176)),INDEX('Issue Code Table'!C:C,MATCH(N:N,'Issue Code Table'!A:A,0)),IF(M176="Critical",6,IF(M176="Significant",5,IF(M176="Moderate",3,2))))</f>
        <v>4</v>
      </c>
    </row>
    <row r="177" spans="1:27" s="245" customFormat="1" ht="200" x14ac:dyDescent="0.35">
      <c r="A177" s="73" t="s">
        <v>3076</v>
      </c>
      <c r="B177" s="246" t="s">
        <v>153</v>
      </c>
      <c r="C177" s="219" t="s">
        <v>1812</v>
      </c>
      <c r="D177" s="246" t="s">
        <v>409</v>
      </c>
      <c r="E177" s="246" t="s">
        <v>2002</v>
      </c>
      <c r="F177" s="73" t="s">
        <v>2003</v>
      </c>
      <c r="G177" s="193" t="s">
        <v>3077</v>
      </c>
      <c r="H177" s="246" t="s">
        <v>2005</v>
      </c>
      <c r="I177" s="248"/>
      <c r="J177" s="394"/>
      <c r="K177" s="248" t="s">
        <v>2006</v>
      </c>
      <c r="L177" s="248"/>
      <c r="M177" s="395" t="s">
        <v>160</v>
      </c>
      <c r="N177" s="265" t="s">
        <v>522</v>
      </c>
      <c r="O177" s="265" t="s">
        <v>523</v>
      </c>
      <c r="P177" s="266"/>
      <c r="Q177" s="248" t="s">
        <v>1917</v>
      </c>
      <c r="R177" s="248" t="s">
        <v>2007</v>
      </c>
      <c r="S177" s="73" t="s">
        <v>2008</v>
      </c>
      <c r="T177" s="193" t="s">
        <v>2009</v>
      </c>
      <c r="U177" s="259" t="s">
        <v>2009</v>
      </c>
      <c r="V177" s="259"/>
      <c r="W177" s="143"/>
      <c r="Z177" s="244"/>
      <c r="AA177" s="142">
        <f>IF(OR(J177="Fail",ISBLANK(J177)),INDEX('Issue Code Table'!C:C,MATCH(N:N,'Issue Code Table'!A:A,0)),IF(M177="Critical",6,IF(M177="Significant",5,IF(M177="Moderate",3,2))))</f>
        <v>4</v>
      </c>
    </row>
    <row r="178" spans="1:27" s="245" customFormat="1" ht="200" x14ac:dyDescent="0.35">
      <c r="A178" s="73" t="s">
        <v>3078</v>
      </c>
      <c r="B178" s="246" t="s">
        <v>153</v>
      </c>
      <c r="C178" s="219" t="s">
        <v>1812</v>
      </c>
      <c r="D178" s="246" t="s">
        <v>409</v>
      </c>
      <c r="E178" s="246" t="s">
        <v>2011</v>
      </c>
      <c r="F178" s="73" t="s">
        <v>2012</v>
      </c>
      <c r="G178" s="193" t="s">
        <v>3079</v>
      </c>
      <c r="H178" s="246" t="s">
        <v>2014</v>
      </c>
      <c r="I178" s="248"/>
      <c r="J178" s="394"/>
      <c r="K178" s="248" t="s">
        <v>2015</v>
      </c>
      <c r="L178" s="248"/>
      <c r="M178" s="395" t="s">
        <v>160</v>
      </c>
      <c r="N178" s="265" t="s">
        <v>522</v>
      </c>
      <c r="O178" s="265" t="s">
        <v>523</v>
      </c>
      <c r="P178" s="266"/>
      <c r="Q178" s="248" t="s">
        <v>1917</v>
      </c>
      <c r="R178" s="248" t="s">
        <v>2016</v>
      </c>
      <c r="S178" s="73" t="s">
        <v>2008</v>
      </c>
      <c r="T178" s="193" t="s">
        <v>2009</v>
      </c>
      <c r="U178" s="259" t="s">
        <v>2009</v>
      </c>
      <c r="V178" s="259"/>
      <c r="W178" s="143"/>
      <c r="Z178" s="244"/>
      <c r="AA178" s="142">
        <f>IF(OR(J178="Fail",ISBLANK(J178)),INDEX('Issue Code Table'!C:C,MATCH(N:N,'Issue Code Table'!A:A,0)),IF(M178="Critical",6,IF(M178="Significant",5,IF(M178="Moderate",3,2))))</f>
        <v>4</v>
      </c>
    </row>
    <row r="179" spans="1:27" s="245" customFormat="1" ht="187.5" x14ac:dyDescent="0.35">
      <c r="A179" s="73" t="s">
        <v>3080</v>
      </c>
      <c r="B179" s="220" t="s">
        <v>206</v>
      </c>
      <c r="C179" s="222" t="s">
        <v>207</v>
      </c>
      <c r="D179" s="246" t="s">
        <v>234</v>
      </c>
      <c r="E179" s="246" t="s">
        <v>2018</v>
      </c>
      <c r="F179" s="73" t="s">
        <v>2019</v>
      </c>
      <c r="G179" s="193" t="s">
        <v>3081</v>
      </c>
      <c r="H179" s="246" t="s">
        <v>2021</v>
      </c>
      <c r="I179" s="248"/>
      <c r="J179" s="394"/>
      <c r="K179" s="248" t="s">
        <v>2022</v>
      </c>
      <c r="L179" s="248"/>
      <c r="M179" s="395" t="s">
        <v>160</v>
      </c>
      <c r="N179" s="265" t="s">
        <v>522</v>
      </c>
      <c r="O179" s="265" t="s">
        <v>523</v>
      </c>
      <c r="P179" s="266"/>
      <c r="Q179" s="248" t="s">
        <v>1917</v>
      </c>
      <c r="R179" s="248" t="s">
        <v>2023</v>
      </c>
      <c r="S179" s="73" t="s">
        <v>2024</v>
      </c>
      <c r="T179" s="193" t="s">
        <v>2025</v>
      </c>
      <c r="U179" s="259" t="s">
        <v>2026</v>
      </c>
      <c r="V179" s="259"/>
      <c r="W179" s="143"/>
      <c r="Z179" s="244"/>
      <c r="AA179" s="142">
        <f>IF(OR(J179="Fail",ISBLANK(J179)),INDEX('Issue Code Table'!C:C,MATCH(N:N,'Issue Code Table'!A:A,0)),IF(M179="Critical",6,IF(M179="Significant",5,IF(M179="Moderate",3,2))))</f>
        <v>4</v>
      </c>
    </row>
    <row r="180" spans="1:27" s="245" customFormat="1" ht="187.5" x14ac:dyDescent="0.35">
      <c r="A180" s="73" t="s">
        <v>3082</v>
      </c>
      <c r="B180" s="220" t="s">
        <v>206</v>
      </c>
      <c r="C180" s="222" t="s">
        <v>207</v>
      </c>
      <c r="D180" s="246" t="s">
        <v>234</v>
      </c>
      <c r="E180" s="246" t="s">
        <v>2028</v>
      </c>
      <c r="F180" s="73" t="s">
        <v>2029</v>
      </c>
      <c r="G180" s="193" t="s">
        <v>3083</v>
      </c>
      <c r="H180" s="246" t="s">
        <v>2031</v>
      </c>
      <c r="I180" s="248"/>
      <c r="J180" s="394"/>
      <c r="K180" s="248" t="s">
        <v>2032</v>
      </c>
      <c r="L180" s="248"/>
      <c r="M180" s="395" t="s">
        <v>160</v>
      </c>
      <c r="N180" s="265" t="s">
        <v>522</v>
      </c>
      <c r="O180" s="265" t="s">
        <v>523</v>
      </c>
      <c r="P180" s="266"/>
      <c r="Q180" s="248" t="s">
        <v>1917</v>
      </c>
      <c r="R180" s="248" t="s">
        <v>2033</v>
      </c>
      <c r="S180" s="73" t="s">
        <v>2034</v>
      </c>
      <c r="T180" s="193" t="s">
        <v>2035</v>
      </c>
      <c r="U180" s="259" t="s">
        <v>2036</v>
      </c>
      <c r="V180" s="259"/>
      <c r="W180" s="143"/>
      <c r="Z180" s="244"/>
      <c r="AA180" s="142">
        <f>IF(OR(J180="Fail",ISBLANK(J180)),INDEX('Issue Code Table'!C:C,MATCH(N:N,'Issue Code Table'!A:A,0)),IF(M180="Critical",6,IF(M180="Significant",5,IF(M180="Moderate",3,2))))</f>
        <v>4</v>
      </c>
    </row>
    <row r="181" spans="1:27" s="245" customFormat="1" ht="125" x14ac:dyDescent="0.35">
      <c r="A181" s="73" t="s">
        <v>3084</v>
      </c>
      <c r="B181" s="246" t="s">
        <v>153</v>
      </c>
      <c r="C181" s="219" t="s">
        <v>1812</v>
      </c>
      <c r="D181" s="246" t="s">
        <v>409</v>
      </c>
      <c r="E181" s="246" t="s">
        <v>2038</v>
      </c>
      <c r="F181" s="73" t="s">
        <v>2039</v>
      </c>
      <c r="G181" s="193" t="s">
        <v>3085</v>
      </c>
      <c r="H181" s="246" t="s">
        <v>2041</v>
      </c>
      <c r="I181" s="248"/>
      <c r="J181" s="394"/>
      <c r="K181" s="248" t="s">
        <v>2042</v>
      </c>
      <c r="L181" s="248"/>
      <c r="M181" s="250" t="s">
        <v>149</v>
      </c>
      <c r="N181" s="265" t="s">
        <v>2043</v>
      </c>
      <c r="O181" s="265" t="s">
        <v>2044</v>
      </c>
      <c r="P181" s="266"/>
      <c r="Q181" s="248" t="s">
        <v>2045</v>
      </c>
      <c r="R181" s="248" t="s">
        <v>2046</v>
      </c>
      <c r="S181" s="73" t="s">
        <v>2047</v>
      </c>
      <c r="T181" s="193" t="s">
        <v>3086</v>
      </c>
      <c r="U181" s="259" t="s">
        <v>2049</v>
      </c>
      <c r="V181" s="259" t="s">
        <v>2050</v>
      </c>
      <c r="W181" s="143"/>
      <c r="Z181" s="244"/>
      <c r="AA181" s="142">
        <f>IF(OR(J181="Fail",ISBLANK(J181)),INDEX('Issue Code Table'!C:C,MATCH(N:N,'Issue Code Table'!A:A,0)),IF(M181="Critical",6,IF(M181="Significant",5,IF(M181="Moderate",3,2))))</f>
        <v>7</v>
      </c>
    </row>
    <row r="182" spans="1:27" s="245" customFormat="1" ht="87.5" x14ac:dyDescent="0.35">
      <c r="A182" s="73" t="s">
        <v>3087</v>
      </c>
      <c r="B182" s="246" t="s">
        <v>153</v>
      </c>
      <c r="C182" s="219" t="s">
        <v>1812</v>
      </c>
      <c r="D182" s="246" t="s">
        <v>409</v>
      </c>
      <c r="E182" s="246" t="s">
        <v>2052</v>
      </c>
      <c r="F182" s="73" t="s">
        <v>2053</v>
      </c>
      <c r="G182" s="193" t="s">
        <v>3088</v>
      </c>
      <c r="H182" s="246" t="s">
        <v>2055</v>
      </c>
      <c r="I182" s="248"/>
      <c r="J182" s="394"/>
      <c r="K182" s="248" t="s">
        <v>2056</v>
      </c>
      <c r="L182" s="248"/>
      <c r="M182" s="250" t="s">
        <v>149</v>
      </c>
      <c r="N182" s="265" t="s">
        <v>211</v>
      </c>
      <c r="O182" s="265" t="s">
        <v>212</v>
      </c>
      <c r="P182" s="266"/>
      <c r="Q182" s="248" t="s">
        <v>2045</v>
      </c>
      <c r="R182" s="248" t="s">
        <v>2057</v>
      </c>
      <c r="S182" s="73" t="s">
        <v>2058</v>
      </c>
      <c r="T182" s="193" t="s">
        <v>2059</v>
      </c>
      <c r="U182" s="259" t="s">
        <v>2060</v>
      </c>
      <c r="V182" s="259" t="s">
        <v>2061</v>
      </c>
      <c r="W182" s="143"/>
      <c r="Z182" s="244"/>
      <c r="AA182" s="142">
        <f>IF(OR(J182="Fail",ISBLANK(J182)),INDEX('Issue Code Table'!C:C,MATCH(N:N,'Issue Code Table'!A:A,0)),IF(M182="Critical",6,IF(M182="Significant",5,IF(M182="Moderate",3,2))))</f>
        <v>5</v>
      </c>
    </row>
    <row r="183" spans="1:27" s="245" customFormat="1" ht="150" x14ac:dyDescent="0.35">
      <c r="A183" s="73" t="s">
        <v>3089</v>
      </c>
      <c r="B183" s="234" t="s">
        <v>248</v>
      </c>
      <c r="C183" s="235" t="s">
        <v>249</v>
      </c>
      <c r="D183" s="73" t="s">
        <v>409</v>
      </c>
      <c r="E183" s="73" t="s">
        <v>2103</v>
      </c>
      <c r="F183" s="73" t="s">
        <v>2104</v>
      </c>
      <c r="G183" s="193" t="s">
        <v>3090</v>
      </c>
      <c r="H183" s="73" t="s">
        <v>2106</v>
      </c>
      <c r="I183" s="63"/>
      <c r="J183" s="394"/>
      <c r="K183" s="230" t="s">
        <v>2107</v>
      </c>
      <c r="L183" s="63"/>
      <c r="M183" s="217" t="s">
        <v>149</v>
      </c>
      <c r="N183" s="264" t="s">
        <v>211</v>
      </c>
      <c r="O183" s="262" t="s">
        <v>212</v>
      </c>
      <c r="P183" s="263"/>
      <c r="Q183" s="63" t="s">
        <v>2045</v>
      </c>
      <c r="R183" s="63" t="s">
        <v>2067</v>
      </c>
      <c r="S183" s="73" t="s">
        <v>2109</v>
      </c>
      <c r="T183" s="193" t="s">
        <v>2110</v>
      </c>
      <c r="U183" s="259" t="s">
        <v>2111</v>
      </c>
      <c r="V183" s="259" t="s">
        <v>2112</v>
      </c>
      <c r="W183" s="143"/>
      <c r="Z183" s="244"/>
      <c r="AA183" s="142">
        <f>IF(OR(J183="Fail",ISBLANK(J183)),INDEX('Issue Code Table'!C:C,MATCH(N:N,'Issue Code Table'!A:A,0)),IF(M183="Critical",6,IF(M183="Significant",5,IF(M183="Moderate",3,2))))</f>
        <v>5</v>
      </c>
    </row>
    <row r="184" spans="1:27" s="245" customFormat="1" ht="87.5" x14ac:dyDescent="0.35">
      <c r="A184" s="73" t="s">
        <v>3091</v>
      </c>
      <c r="B184" s="73" t="s">
        <v>153</v>
      </c>
      <c r="C184" s="221" t="s">
        <v>1812</v>
      </c>
      <c r="D184" s="73" t="s">
        <v>409</v>
      </c>
      <c r="E184" s="73" t="s">
        <v>2063</v>
      </c>
      <c r="F184" s="73" t="s">
        <v>2053</v>
      </c>
      <c r="G184" s="193" t="s">
        <v>3092</v>
      </c>
      <c r="H184" s="73" t="s">
        <v>2065</v>
      </c>
      <c r="I184" s="63"/>
      <c r="J184" s="394"/>
      <c r="K184" s="230" t="s">
        <v>2066</v>
      </c>
      <c r="L184" s="184"/>
      <c r="M184" s="217" t="s">
        <v>149</v>
      </c>
      <c r="N184" s="262" t="s">
        <v>211</v>
      </c>
      <c r="O184" s="262" t="s">
        <v>212</v>
      </c>
      <c r="P184" s="263"/>
      <c r="Q184" s="63" t="s">
        <v>2045</v>
      </c>
      <c r="R184" s="63" t="s">
        <v>2076</v>
      </c>
      <c r="S184" s="73" t="s">
        <v>2058</v>
      </c>
      <c r="T184" s="193" t="s">
        <v>2068</v>
      </c>
      <c r="U184" s="259" t="s">
        <v>2069</v>
      </c>
      <c r="V184" s="259" t="s">
        <v>2070</v>
      </c>
      <c r="W184" s="143"/>
      <c r="Z184" s="244"/>
      <c r="AA184" s="142">
        <f>IF(OR(J184="Fail",ISBLANK(J184)),INDEX('Issue Code Table'!C:C,MATCH(N:N,'Issue Code Table'!A:A,0)),IF(M184="Critical",6,IF(M184="Significant",5,IF(M184="Moderate",3,2))))</f>
        <v>5</v>
      </c>
    </row>
    <row r="185" spans="1:27" s="245" customFormat="1" ht="87.5" x14ac:dyDescent="0.35">
      <c r="A185" s="73" t="s">
        <v>3093</v>
      </c>
      <c r="B185" s="73" t="s">
        <v>153</v>
      </c>
      <c r="C185" s="221" t="s">
        <v>1812</v>
      </c>
      <c r="D185" s="73" t="s">
        <v>409</v>
      </c>
      <c r="E185" s="73" t="s">
        <v>2072</v>
      </c>
      <c r="F185" s="73" t="s">
        <v>2053</v>
      </c>
      <c r="G185" s="193" t="s">
        <v>3094</v>
      </c>
      <c r="H185" s="73" t="s">
        <v>2074</v>
      </c>
      <c r="I185" s="63"/>
      <c r="J185" s="394"/>
      <c r="K185" s="230" t="s">
        <v>2075</v>
      </c>
      <c r="L185" s="184"/>
      <c r="M185" s="217" t="s">
        <v>149</v>
      </c>
      <c r="N185" s="262" t="s">
        <v>211</v>
      </c>
      <c r="O185" s="262" t="s">
        <v>212</v>
      </c>
      <c r="P185" s="263"/>
      <c r="Q185" s="63" t="s">
        <v>2045</v>
      </c>
      <c r="R185" s="63" t="s">
        <v>2086</v>
      </c>
      <c r="S185" s="73" t="s">
        <v>2058</v>
      </c>
      <c r="T185" s="193" t="s">
        <v>2077</v>
      </c>
      <c r="U185" s="259" t="s">
        <v>2078</v>
      </c>
      <c r="V185" s="259" t="s">
        <v>2079</v>
      </c>
      <c r="W185" s="143"/>
      <c r="Z185" s="244"/>
      <c r="AA185" s="142">
        <f>IF(OR(J185="Fail",ISBLANK(J185)),INDEX('Issue Code Table'!C:C,MATCH(N:N,'Issue Code Table'!A:A,0)),IF(M185="Critical",6,IF(M185="Significant",5,IF(M185="Moderate",3,2))))</f>
        <v>5</v>
      </c>
    </row>
    <row r="186" spans="1:27" s="245" customFormat="1" ht="112.5" x14ac:dyDescent="0.35">
      <c r="A186" s="73" t="s">
        <v>3095</v>
      </c>
      <c r="B186" s="73" t="s">
        <v>153</v>
      </c>
      <c r="C186" s="221" t="s">
        <v>1812</v>
      </c>
      <c r="D186" s="73" t="s">
        <v>409</v>
      </c>
      <c r="E186" s="73" t="s">
        <v>2081</v>
      </c>
      <c r="F186" s="73" t="s">
        <v>2082</v>
      </c>
      <c r="G186" s="193" t="s">
        <v>3096</v>
      </c>
      <c r="H186" s="73" t="s">
        <v>2084</v>
      </c>
      <c r="I186" s="63"/>
      <c r="J186" s="394"/>
      <c r="K186" s="230" t="s">
        <v>2085</v>
      </c>
      <c r="L186" s="184"/>
      <c r="M186" s="217" t="s">
        <v>149</v>
      </c>
      <c r="N186" s="262" t="s">
        <v>211</v>
      </c>
      <c r="O186" s="262" t="s">
        <v>212</v>
      </c>
      <c r="P186" s="263"/>
      <c r="Q186" s="63" t="s">
        <v>2045</v>
      </c>
      <c r="R186" s="63" t="s">
        <v>2097</v>
      </c>
      <c r="S186" s="73" t="s">
        <v>3097</v>
      </c>
      <c r="T186" s="193" t="s">
        <v>2088</v>
      </c>
      <c r="U186" s="259" t="s">
        <v>2089</v>
      </c>
      <c r="V186" s="259" t="s">
        <v>2090</v>
      </c>
      <c r="W186" s="143"/>
      <c r="Z186" s="244"/>
      <c r="AA186" s="142">
        <f>IF(OR(J186="Fail",ISBLANK(J186)),INDEX('Issue Code Table'!C:C,MATCH(N:N,'Issue Code Table'!A:A,0)),IF(M186="Critical",6,IF(M186="Significant",5,IF(M186="Moderate",3,2))))</f>
        <v>5</v>
      </c>
    </row>
    <row r="187" spans="1:27" s="245" customFormat="1" ht="287.5" x14ac:dyDescent="0.35">
      <c r="A187" s="73" t="s">
        <v>3098</v>
      </c>
      <c r="B187" s="220" t="s">
        <v>206</v>
      </c>
      <c r="C187" s="222" t="s">
        <v>207</v>
      </c>
      <c r="D187" s="73" t="s">
        <v>409</v>
      </c>
      <c r="E187" s="73" t="s">
        <v>2092</v>
      </c>
      <c r="F187" s="73" t="s">
        <v>2093</v>
      </c>
      <c r="G187" s="193" t="s">
        <v>3099</v>
      </c>
      <c r="H187" s="73" t="s">
        <v>2095</v>
      </c>
      <c r="I187" s="63"/>
      <c r="J187" s="394"/>
      <c r="K187" s="230" t="s">
        <v>2096</v>
      </c>
      <c r="L187" s="63"/>
      <c r="M187" s="217" t="s">
        <v>149</v>
      </c>
      <c r="N187" s="262" t="s">
        <v>211</v>
      </c>
      <c r="O187" s="262" t="s">
        <v>212</v>
      </c>
      <c r="P187" s="263"/>
      <c r="Q187" s="63" t="s">
        <v>2045</v>
      </c>
      <c r="R187" s="63" t="s">
        <v>2108</v>
      </c>
      <c r="S187" s="73" t="s">
        <v>3100</v>
      </c>
      <c r="T187" s="193" t="s">
        <v>2099</v>
      </c>
      <c r="U187" s="259" t="s">
        <v>2100</v>
      </c>
      <c r="V187" s="259" t="s">
        <v>2101</v>
      </c>
      <c r="W187" s="143"/>
      <c r="Z187" s="244"/>
      <c r="AA187" s="142">
        <f>IF(OR(J187="Fail",ISBLANK(J187)),INDEX('Issue Code Table'!C:C,MATCH(N:N,'Issue Code Table'!A:A,0)),IF(M187="Critical",6,IF(M187="Significant",5,IF(M187="Moderate",3,2))))</f>
        <v>5</v>
      </c>
    </row>
    <row r="188" spans="1:27" s="245" customFormat="1" ht="375" x14ac:dyDescent="0.35">
      <c r="A188" s="73" t="s">
        <v>3101</v>
      </c>
      <c r="B188" s="73" t="s">
        <v>385</v>
      </c>
      <c r="C188" s="221" t="s">
        <v>386</v>
      </c>
      <c r="D188" s="246" t="s">
        <v>409</v>
      </c>
      <c r="E188" s="246" t="s">
        <v>2114</v>
      </c>
      <c r="F188" s="73" t="s">
        <v>2115</v>
      </c>
      <c r="G188" s="193" t="s">
        <v>3102</v>
      </c>
      <c r="H188" s="246" t="s">
        <v>2117</v>
      </c>
      <c r="I188" s="248"/>
      <c r="J188" s="394"/>
      <c r="K188" s="248" t="s">
        <v>2118</v>
      </c>
      <c r="L188" s="248"/>
      <c r="M188" s="250" t="s">
        <v>149</v>
      </c>
      <c r="N188" s="265" t="s">
        <v>211</v>
      </c>
      <c r="O188" s="265" t="s">
        <v>212</v>
      </c>
      <c r="P188" s="266"/>
      <c r="Q188" s="248" t="s">
        <v>2045</v>
      </c>
      <c r="R188" s="248" t="s">
        <v>2119</v>
      </c>
      <c r="S188" s="73" t="s">
        <v>2120</v>
      </c>
      <c r="T188" s="193" t="s">
        <v>2121</v>
      </c>
      <c r="U188" s="259" t="s">
        <v>2122</v>
      </c>
      <c r="V188" s="259" t="s">
        <v>2123</v>
      </c>
      <c r="W188" s="143"/>
      <c r="Z188" s="244"/>
      <c r="AA188" s="142">
        <f>IF(OR(J188="Fail",ISBLANK(J188)),INDEX('Issue Code Table'!C:C,MATCH(N:N,'Issue Code Table'!A:A,0)),IF(M188="Critical",6,IF(M188="Significant",5,IF(M188="Moderate",3,2))))</f>
        <v>5</v>
      </c>
    </row>
    <row r="189" spans="1:27" s="245" customFormat="1" ht="225" x14ac:dyDescent="0.35">
      <c r="A189" s="73" t="s">
        <v>3103</v>
      </c>
      <c r="B189" s="246" t="s">
        <v>153</v>
      </c>
      <c r="C189" s="219" t="s">
        <v>1812</v>
      </c>
      <c r="D189" s="246" t="s">
        <v>409</v>
      </c>
      <c r="E189" s="246" t="s">
        <v>2125</v>
      </c>
      <c r="F189" s="73" t="s">
        <v>2126</v>
      </c>
      <c r="G189" s="193" t="s">
        <v>3104</v>
      </c>
      <c r="H189" s="246" t="s">
        <v>2106</v>
      </c>
      <c r="I189" s="248"/>
      <c r="J189" s="394"/>
      <c r="K189" s="248" t="s">
        <v>2107</v>
      </c>
      <c r="L189" s="248"/>
      <c r="M189" s="250" t="s">
        <v>149</v>
      </c>
      <c r="N189" s="265" t="s">
        <v>211</v>
      </c>
      <c r="O189" s="265" t="s">
        <v>212</v>
      </c>
      <c r="P189" s="266"/>
      <c r="Q189" s="248" t="s">
        <v>2045</v>
      </c>
      <c r="R189" s="248" t="s">
        <v>2128</v>
      </c>
      <c r="S189" s="73" t="s">
        <v>2129</v>
      </c>
      <c r="T189" s="193" t="s">
        <v>2130</v>
      </c>
      <c r="U189" s="259" t="s">
        <v>2130</v>
      </c>
      <c r="V189" s="259" t="s">
        <v>2131</v>
      </c>
      <c r="W189" s="143"/>
      <c r="Z189" s="244"/>
      <c r="AA189" s="142">
        <f>IF(OR(J189="Fail",ISBLANK(J189)),INDEX('Issue Code Table'!C:C,MATCH(N:N,'Issue Code Table'!A:A,0)),IF(M189="Critical",6,IF(M189="Significant",5,IF(M189="Moderate",3,2))))</f>
        <v>5</v>
      </c>
    </row>
    <row r="190" spans="1:27" s="245" customFormat="1" ht="312.5" x14ac:dyDescent="0.35">
      <c r="A190" s="73" t="s">
        <v>3105</v>
      </c>
      <c r="B190" s="73" t="s">
        <v>385</v>
      </c>
      <c r="C190" s="221" t="s">
        <v>386</v>
      </c>
      <c r="D190" s="246" t="s">
        <v>234</v>
      </c>
      <c r="E190" s="246" t="s">
        <v>2133</v>
      </c>
      <c r="F190" s="73" t="s">
        <v>2134</v>
      </c>
      <c r="G190" s="193" t="s">
        <v>3106</v>
      </c>
      <c r="H190" s="246" t="s">
        <v>2136</v>
      </c>
      <c r="I190" s="248"/>
      <c r="J190" s="394"/>
      <c r="K190" s="248" t="s">
        <v>2137</v>
      </c>
      <c r="L190" s="248"/>
      <c r="M190" s="395" t="s">
        <v>160</v>
      </c>
      <c r="N190" s="265" t="s">
        <v>522</v>
      </c>
      <c r="O190" s="265" t="s">
        <v>523</v>
      </c>
      <c r="P190" s="266"/>
      <c r="Q190" s="248" t="s">
        <v>2045</v>
      </c>
      <c r="R190" s="248" t="s">
        <v>2138</v>
      </c>
      <c r="S190" s="73" t="s">
        <v>2139</v>
      </c>
      <c r="T190" s="193" t="s">
        <v>2140</v>
      </c>
      <c r="U190" s="259" t="s">
        <v>2141</v>
      </c>
      <c r="V190" s="259"/>
      <c r="W190" s="143"/>
      <c r="Z190" s="244"/>
      <c r="AA190" s="142">
        <f>IF(OR(J190="Fail",ISBLANK(J190)),INDEX('Issue Code Table'!C:C,MATCH(N:N,'Issue Code Table'!A:A,0)),IF(M190="Critical",6,IF(M190="Significant",5,IF(M190="Moderate",3,2))))</f>
        <v>4</v>
      </c>
    </row>
    <row r="191" spans="1:27" s="245" customFormat="1" ht="200" x14ac:dyDescent="0.35">
      <c r="A191" s="73" t="s">
        <v>3107</v>
      </c>
      <c r="B191" s="73" t="s">
        <v>385</v>
      </c>
      <c r="C191" s="221" t="s">
        <v>386</v>
      </c>
      <c r="D191" s="246" t="s">
        <v>409</v>
      </c>
      <c r="E191" s="246" t="s">
        <v>2143</v>
      </c>
      <c r="F191" s="73" t="s">
        <v>2144</v>
      </c>
      <c r="G191" s="193" t="s">
        <v>3108</v>
      </c>
      <c r="H191" s="246" t="s">
        <v>2146</v>
      </c>
      <c r="I191" s="248"/>
      <c r="J191" s="394"/>
      <c r="K191" s="248" t="s">
        <v>2147</v>
      </c>
      <c r="L191" s="248"/>
      <c r="M191" s="395" t="s">
        <v>149</v>
      </c>
      <c r="N191" s="265" t="s">
        <v>2148</v>
      </c>
      <c r="O191" s="265" t="s">
        <v>2149</v>
      </c>
      <c r="P191" s="266"/>
      <c r="Q191" s="248" t="s">
        <v>2045</v>
      </c>
      <c r="R191" s="248" t="s">
        <v>2150</v>
      </c>
      <c r="S191" s="73" t="s">
        <v>2151</v>
      </c>
      <c r="T191" s="193" t="s">
        <v>2152</v>
      </c>
      <c r="U191" s="259" t="s">
        <v>2153</v>
      </c>
      <c r="V191" s="259" t="s">
        <v>2154</v>
      </c>
      <c r="W191" s="143"/>
      <c r="Z191" s="244"/>
      <c r="AA191" s="142">
        <f>IF(OR(J191="Fail",ISBLANK(J191)),INDEX('Issue Code Table'!C:C,MATCH(N:N,'Issue Code Table'!A:A,0)),IF(M191="Critical",6,IF(M191="Significant",5,IF(M191="Moderate",3,2))))</f>
        <v>5</v>
      </c>
    </row>
    <row r="192" spans="1:27" s="245" customFormat="1" ht="200" x14ac:dyDescent="0.35">
      <c r="A192" s="73" t="s">
        <v>3109</v>
      </c>
      <c r="B192" s="73" t="s">
        <v>385</v>
      </c>
      <c r="C192" s="221" t="s">
        <v>386</v>
      </c>
      <c r="D192" s="246" t="s">
        <v>409</v>
      </c>
      <c r="E192" s="246" t="s">
        <v>2156</v>
      </c>
      <c r="F192" s="73" t="s">
        <v>2157</v>
      </c>
      <c r="G192" s="193" t="s">
        <v>3110</v>
      </c>
      <c r="H192" s="246" t="s">
        <v>2159</v>
      </c>
      <c r="I192" s="248"/>
      <c r="J192" s="394"/>
      <c r="K192" s="248" t="s">
        <v>2160</v>
      </c>
      <c r="L192" s="248"/>
      <c r="M192" s="395" t="s">
        <v>149</v>
      </c>
      <c r="N192" s="265" t="s">
        <v>2148</v>
      </c>
      <c r="O192" s="265" t="s">
        <v>2149</v>
      </c>
      <c r="P192" s="266"/>
      <c r="Q192" s="248" t="s">
        <v>2045</v>
      </c>
      <c r="R192" s="248" t="s">
        <v>2161</v>
      </c>
      <c r="S192" s="73" t="s">
        <v>2162</v>
      </c>
      <c r="T192" s="193" t="s">
        <v>2163</v>
      </c>
      <c r="U192" s="259" t="s">
        <v>2164</v>
      </c>
      <c r="V192" s="259" t="s">
        <v>2165</v>
      </c>
      <c r="W192" s="143"/>
      <c r="Z192" s="244"/>
      <c r="AA192" s="142">
        <f>IF(OR(J192="Fail",ISBLANK(J192)),INDEX('Issue Code Table'!C:C,MATCH(N:N,'Issue Code Table'!A:A,0)),IF(M192="Critical",6,IF(M192="Significant",5,IF(M192="Moderate",3,2))))</f>
        <v>5</v>
      </c>
    </row>
    <row r="193" spans="1:27" s="245" customFormat="1" ht="409.5" x14ac:dyDescent="0.35">
      <c r="A193" s="73" t="s">
        <v>3111</v>
      </c>
      <c r="B193" s="73" t="s">
        <v>385</v>
      </c>
      <c r="C193" s="221" t="s">
        <v>386</v>
      </c>
      <c r="D193" s="246" t="s">
        <v>409</v>
      </c>
      <c r="E193" s="246" t="s">
        <v>2167</v>
      </c>
      <c r="F193" s="73" t="s">
        <v>2168</v>
      </c>
      <c r="G193" s="193" t="s">
        <v>3112</v>
      </c>
      <c r="H193" s="246" t="s">
        <v>2159</v>
      </c>
      <c r="I193" s="248"/>
      <c r="J193" s="394"/>
      <c r="K193" s="248" t="s">
        <v>2160</v>
      </c>
      <c r="L193" s="248"/>
      <c r="M193" s="395" t="s">
        <v>149</v>
      </c>
      <c r="N193" s="265" t="s">
        <v>2148</v>
      </c>
      <c r="O193" s="265" t="s">
        <v>2149</v>
      </c>
      <c r="P193" s="266"/>
      <c r="Q193" s="248" t="s">
        <v>2045</v>
      </c>
      <c r="R193" s="248" t="s">
        <v>2170</v>
      </c>
      <c r="S193" s="73" t="s">
        <v>3113</v>
      </c>
      <c r="T193" s="193" t="s">
        <v>2172</v>
      </c>
      <c r="U193" s="259" t="s">
        <v>2173</v>
      </c>
      <c r="V193" s="259" t="s">
        <v>2174</v>
      </c>
      <c r="W193" s="143"/>
      <c r="Z193" s="244"/>
      <c r="AA193" s="142">
        <f>IF(OR(J193="Fail",ISBLANK(J193)),INDEX('Issue Code Table'!C:C,MATCH(N:N,'Issue Code Table'!A:A,0)),IF(M193="Critical",6,IF(M193="Significant",5,IF(M193="Moderate",3,2))))</f>
        <v>5</v>
      </c>
    </row>
    <row r="194" spans="1:27" s="245" customFormat="1" ht="225" x14ac:dyDescent="0.35">
      <c r="A194" s="73" t="s">
        <v>3114</v>
      </c>
      <c r="B194" s="73" t="s">
        <v>385</v>
      </c>
      <c r="C194" s="221" t="s">
        <v>386</v>
      </c>
      <c r="D194" s="246" t="s">
        <v>409</v>
      </c>
      <c r="E194" s="246" t="s">
        <v>2176</v>
      </c>
      <c r="F194" s="73" t="s">
        <v>2177</v>
      </c>
      <c r="G194" s="193" t="s">
        <v>3115</v>
      </c>
      <c r="H194" s="246" t="s">
        <v>2179</v>
      </c>
      <c r="I194" s="248"/>
      <c r="J194" s="394"/>
      <c r="K194" s="248" t="s">
        <v>2180</v>
      </c>
      <c r="L194" s="248"/>
      <c r="M194" s="395" t="s">
        <v>149</v>
      </c>
      <c r="N194" s="265" t="s">
        <v>1559</v>
      </c>
      <c r="O194" s="265" t="s">
        <v>1560</v>
      </c>
      <c r="P194" s="266"/>
      <c r="Q194" s="248" t="s">
        <v>2045</v>
      </c>
      <c r="R194" s="248" t="s">
        <v>2181</v>
      </c>
      <c r="S194" s="73" t="s">
        <v>3116</v>
      </c>
      <c r="T194" s="193" t="s">
        <v>2183</v>
      </c>
      <c r="U194" s="259" t="s">
        <v>2184</v>
      </c>
      <c r="V194" s="259" t="s">
        <v>2185</v>
      </c>
      <c r="W194" s="143"/>
      <c r="Z194" s="244"/>
      <c r="AA194" s="142">
        <f>IF(OR(J194="Fail",ISBLANK(J194)),INDEX('Issue Code Table'!C:C,MATCH(N:N,'Issue Code Table'!A:A,0)),IF(M194="Critical",6,IF(M194="Significant",5,IF(M194="Moderate",3,2))))</f>
        <v>5</v>
      </c>
    </row>
    <row r="195" spans="1:27" s="245" customFormat="1" ht="150" x14ac:dyDescent="0.35">
      <c r="A195" s="73" t="s">
        <v>3117</v>
      </c>
      <c r="B195" s="73" t="s">
        <v>385</v>
      </c>
      <c r="C195" s="221" t="s">
        <v>386</v>
      </c>
      <c r="D195" s="246" t="s">
        <v>409</v>
      </c>
      <c r="E195" s="246" t="s">
        <v>2187</v>
      </c>
      <c r="F195" s="73" t="s">
        <v>3118</v>
      </c>
      <c r="G195" s="193" t="s">
        <v>3119</v>
      </c>
      <c r="H195" s="246" t="s">
        <v>2190</v>
      </c>
      <c r="I195" s="248"/>
      <c r="J195" s="394"/>
      <c r="K195" s="248" t="s">
        <v>2191</v>
      </c>
      <c r="L195" s="248"/>
      <c r="M195" s="250" t="s">
        <v>149</v>
      </c>
      <c r="N195" s="265" t="s">
        <v>211</v>
      </c>
      <c r="O195" s="265" t="s">
        <v>212</v>
      </c>
      <c r="P195" s="266"/>
      <c r="Q195" s="248" t="s">
        <v>2045</v>
      </c>
      <c r="R195" s="248" t="s">
        <v>2192</v>
      </c>
      <c r="S195" s="73" t="s">
        <v>2193</v>
      </c>
      <c r="T195" s="193" t="s">
        <v>2194</v>
      </c>
      <c r="U195" s="259" t="s">
        <v>2195</v>
      </c>
      <c r="V195" s="259" t="s">
        <v>2196</v>
      </c>
      <c r="W195" s="143"/>
      <c r="Z195" s="244"/>
      <c r="AA195" s="142">
        <f>IF(OR(J195="Fail",ISBLANK(J195)),INDEX('Issue Code Table'!C:C,MATCH(N:N,'Issue Code Table'!A:A,0)),IF(M195="Critical",6,IF(M195="Significant",5,IF(M195="Moderate",3,2))))</f>
        <v>5</v>
      </c>
    </row>
    <row r="196" spans="1:27" s="245" customFormat="1" ht="162.5" x14ac:dyDescent="0.35">
      <c r="A196" s="73" t="s">
        <v>3120</v>
      </c>
      <c r="B196" s="73" t="s">
        <v>385</v>
      </c>
      <c r="C196" s="221" t="s">
        <v>386</v>
      </c>
      <c r="D196" s="246" t="s">
        <v>409</v>
      </c>
      <c r="E196" s="246" t="s">
        <v>2198</v>
      </c>
      <c r="F196" s="73" t="s">
        <v>2199</v>
      </c>
      <c r="G196" s="193" t="s">
        <v>3121</v>
      </c>
      <c r="H196" s="246" t="s">
        <v>2201</v>
      </c>
      <c r="I196" s="248"/>
      <c r="J196" s="394"/>
      <c r="K196" s="248" t="s">
        <v>2202</v>
      </c>
      <c r="L196" s="248"/>
      <c r="M196" s="250" t="s">
        <v>149</v>
      </c>
      <c r="N196" s="265" t="s">
        <v>211</v>
      </c>
      <c r="O196" s="265" t="s">
        <v>212</v>
      </c>
      <c r="P196" s="266"/>
      <c r="Q196" s="248" t="s">
        <v>2045</v>
      </c>
      <c r="R196" s="248" t="s">
        <v>2203</v>
      </c>
      <c r="S196" s="73" t="s">
        <v>2204</v>
      </c>
      <c r="T196" s="193" t="s">
        <v>2205</v>
      </c>
      <c r="U196" s="259" t="s">
        <v>2198</v>
      </c>
      <c r="V196" s="259" t="s">
        <v>2206</v>
      </c>
      <c r="W196" s="143"/>
      <c r="Z196" s="244"/>
      <c r="AA196" s="142">
        <f>IF(OR(J196="Fail",ISBLANK(J196)),INDEX('Issue Code Table'!C:C,MATCH(N:N,'Issue Code Table'!A:A,0)),IF(M196="Critical",6,IF(M196="Significant",5,IF(M196="Moderate",3,2))))</f>
        <v>5</v>
      </c>
    </row>
    <row r="197" spans="1:27" s="245" customFormat="1" ht="100" x14ac:dyDescent="0.35">
      <c r="A197" s="73" t="s">
        <v>3122</v>
      </c>
      <c r="B197" s="246" t="s">
        <v>153</v>
      </c>
      <c r="C197" s="219" t="s">
        <v>154</v>
      </c>
      <c r="D197" s="246" t="s">
        <v>409</v>
      </c>
      <c r="E197" s="246" t="s">
        <v>2208</v>
      </c>
      <c r="F197" s="73" t="s">
        <v>2209</v>
      </c>
      <c r="G197" s="193" t="s">
        <v>3123</v>
      </c>
      <c r="H197" s="246" t="s">
        <v>2211</v>
      </c>
      <c r="I197" s="248"/>
      <c r="J197" s="394"/>
      <c r="K197" s="248" t="s">
        <v>2212</v>
      </c>
      <c r="L197" s="248"/>
      <c r="M197" s="250" t="s">
        <v>149</v>
      </c>
      <c r="N197" s="265" t="s">
        <v>211</v>
      </c>
      <c r="O197" s="265" t="s">
        <v>212</v>
      </c>
      <c r="P197" s="266"/>
      <c r="Q197" s="248" t="s">
        <v>2045</v>
      </c>
      <c r="R197" s="248" t="s">
        <v>2213</v>
      </c>
      <c r="S197" s="73" t="s">
        <v>2214</v>
      </c>
      <c r="T197" s="193" t="s">
        <v>2215</v>
      </c>
      <c r="U197" s="259" t="s">
        <v>2208</v>
      </c>
      <c r="V197" s="259" t="s">
        <v>2216</v>
      </c>
      <c r="W197" s="143"/>
      <c r="Z197" s="244"/>
      <c r="AA197" s="142">
        <f>IF(OR(J197="Fail",ISBLANK(J197)),INDEX('Issue Code Table'!C:C,MATCH(N:N,'Issue Code Table'!A:A,0)),IF(M197="Critical",6,IF(M197="Significant",5,IF(M197="Moderate",3,2))))</f>
        <v>5</v>
      </c>
    </row>
    <row r="198" spans="1:27" s="245" customFormat="1" ht="137.5" x14ac:dyDescent="0.35">
      <c r="A198" s="73" t="s">
        <v>3124</v>
      </c>
      <c r="B198" s="246" t="s">
        <v>153</v>
      </c>
      <c r="C198" s="219" t="s">
        <v>154</v>
      </c>
      <c r="D198" s="246" t="s">
        <v>409</v>
      </c>
      <c r="E198" s="246" t="s">
        <v>2218</v>
      </c>
      <c r="F198" s="73" t="s">
        <v>2219</v>
      </c>
      <c r="G198" s="193" t="s">
        <v>3125</v>
      </c>
      <c r="H198" s="246" t="s">
        <v>2221</v>
      </c>
      <c r="I198" s="248"/>
      <c r="J198" s="394"/>
      <c r="K198" s="248" t="s">
        <v>2222</v>
      </c>
      <c r="L198" s="248"/>
      <c r="M198" s="250" t="s">
        <v>149</v>
      </c>
      <c r="N198" s="265" t="s">
        <v>211</v>
      </c>
      <c r="O198" s="265" t="s">
        <v>212</v>
      </c>
      <c r="P198" s="266"/>
      <c r="Q198" s="248" t="s">
        <v>2045</v>
      </c>
      <c r="R198" s="248" t="s">
        <v>2223</v>
      </c>
      <c r="S198" s="73" t="s">
        <v>3126</v>
      </c>
      <c r="T198" s="193" t="s">
        <v>2225</v>
      </c>
      <c r="U198" s="259" t="s">
        <v>2226</v>
      </c>
      <c r="V198" s="259" t="s">
        <v>2061</v>
      </c>
      <c r="W198" s="143"/>
      <c r="Z198" s="244"/>
      <c r="AA198" s="142">
        <f>IF(OR(J198="Fail",ISBLANK(J198)),INDEX('Issue Code Table'!C:C,MATCH(N:N,'Issue Code Table'!A:A,0)),IF(M198="Critical",6,IF(M198="Significant",5,IF(M198="Moderate",3,2))))</f>
        <v>5</v>
      </c>
    </row>
    <row r="199" spans="1:27" s="245" customFormat="1" ht="87.5" x14ac:dyDescent="0.35">
      <c r="A199" s="73" t="s">
        <v>3127</v>
      </c>
      <c r="B199" s="246" t="s">
        <v>153</v>
      </c>
      <c r="C199" s="219" t="s">
        <v>154</v>
      </c>
      <c r="D199" s="246" t="s">
        <v>409</v>
      </c>
      <c r="E199" s="246" t="s">
        <v>2228</v>
      </c>
      <c r="F199" s="73" t="s">
        <v>2229</v>
      </c>
      <c r="G199" s="193" t="s">
        <v>3128</v>
      </c>
      <c r="H199" s="246" t="s">
        <v>2231</v>
      </c>
      <c r="I199" s="248"/>
      <c r="J199" s="394"/>
      <c r="K199" s="248" t="s">
        <v>2232</v>
      </c>
      <c r="L199" s="248"/>
      <c r="M199" s="250" t="s">
        <v>149</v>
      </c>
      <c r="N199" s="265" t="s">
        <v>211</v>
      </c>
      <c r="O199" s="265" t="s">
        <v>212</v>
      </c>
      <c r="P199" s="266"/>
      <c r="Q199" s="248" t="s">
        <v>2045</v>
      </c>
      <c r="R199" s="248" t="s">
        <v>2233</v>
      </c>
      <c r="S199" s="73" t="s">
        <v>3129</v>
      </c>
      <c r="T199" s="193" t="s">
        <v>2235</v>
      </c>
      <c r="U199" s="259" t="s">
        <v>2236</v>
      </c>
      <c r="V199" s="259" t="s">
        <v>2237</v>
      </c>
      <c r="W199" s="143"/>
      <c r="Z199" s="244"/>
      <c r="AA199" s="142">
        <f>IF(OR(J199="Fail",ISBLANK(J199)),INDEX('Issue Code Table'!C:C,MATCH(N:N,'Issue Code Table'!A:A,0)),IF(M199="Critical",6,IF(M199="Significant",5,IF(M199="Moderate",3,2))))</f>
        <v>5</v>
      </c>
    </row>
    <row r="200" spans="1:27" customFormat="1" ht="162.5" x14ac:dyDescent="0.35">
      <c r="A200" s="73" t="s">
        <v>3130</v>
      </c>
      <c r="B200" s="73" t="s">
        <v>153</v>
      </c>
      <c r="C200" s="221" t="s">
        <v>1812</v>
      </c>
      <c r="D200" s="73" t="s">
        <v>409</v>
      </c>
      <c r="E200" s="73" t="s">
        <v>2239</v>
      </c>
      <c r="F200" s="73" t="s">
        <v>2240</v>
      </c>
      <c r="G200" s="193" t="s">
        <v>2241</v>
      </c>
      <c r="H200" s="73" t="s">
        <v>2242</v>
      </c>
      <c r="I200" s="63"/>
      <c r="J200" s="394"/>
      <c r="K200" s="230" t="s">
        <v>2243</v>
      </c>
      <c r="L200" s="184"/>
      <c r="M200" s="217" t="s">
        <v>149</v>
      </c>
      <c r="N200" s="264" t="s">
        <v>211</v>
      </c>
      <c r="O200" s="262" t="s">
        <v>212</v>
      </c>
      <c r="P200" s="263"/>
      <c r="Q200" s="63" t="s">
        <v>2045</v>
      </c>
      <c r="R200" s="63" t="s">
        <v>2244</v>
      </c>
      <c r="S200" s="73" t="s">
        <v>2245</v>
      </c>
      <c r="T200" s="193" t="s">
        <v>2246</v>
      </c>
      <c r="U200" s="259" t="s">
        <v>2246</v>
      </c>
      <c r="V200" s="259" t="s">
        <v>2247</v>
      </c>
      <c r="W200" s="143"/>
      <c r="AA200" s="142">
        <f>IF(OR(J200="Fail",ISBLANK(J200)),INDEX('Issue Code Table'!C:C,MATCH(N:N,'Issue Code Table'!A:A,0)),IF(M200="Critical",6,IF(M200="Significant",5,IF(M200="Moderate",3,2))))</f>
        <v>5</v>
      </c>
    </row>
    <row r="201" spans="1:27" customFormat="1" ht="25.5" customHeight="1" x14ac:dyDescent="0.35">
      <c r="A201" s="118"/>
      <c r="B201" s="387" t="s">
        <v>221</v>
      </c>
      <c r="C201" s="118"/>
      <c r="D201" s="118"/>
      <c r="E201" s="118"/>
      <c r="F201" s="118"/>
      <c r="G201" s="118"/>
      <c r="H201" s="118"/>
      <c r="I201" s="118"/>
      <c r="J201" s="118"/>
      <c r="K201" s="118"/>
      <c r="L201" s="118"/>
      <c r="M201" s="118"/>
      <c r="N201" s="118"/>
      <c r="O201" s="188"/>
      <c r="P201" s="118"/>
      <c r="Q201" s="118"/>
      <c r="R201" s="118"/>
      <c r="S201" s="118"/>
      <c r="T201" s="118"/>
      <c r="U201" s="118"/>
      <c r="V201" s="271"/>
      <c r="W201" s="143"/>
      <c r="AA201" s="118"/>
    </row>
    <row r="202" spans="1:27" customFormat="1" ht="72" hidden="1" customHeight="1" x14ac:dyDescent="0.35">
      <c r="A202" s="232"/>
      <c r="B202" s="232"/>
      <c r="C202" s="272"/>
      <c r="D202" s="232"/>
      <c r="E202" s="232"/>
      <c r="F202" s="232"/>
      <c r="G202" s="232"/>
      <c r="H202" s="232"/>
      <c r="I202" s="232"/>
      <c r="J202" s="232"/>
      <c r="K202" s="273"/>
      <c r="L202" s="232"/>
      <c r="M202" s="113"/>
      <c r="N202" s="113"/>
      <c r="O202" s="189"/>
      <c r="P202" s="232"/>
      <c r="Q202" s="232"/>
      <c r="R202" s="232"/>
      <c r="S202" s="232"/>
      <c r="T202" s="232"/>
      <c r="U202" s="232"/>
      <c r="V202" s="232"/>
      <c r="AA202" s="1"/>
    </row>
    <row r="203" spans="1:27" customFormat="1" ht="15.75" hidden="1" customHeight="1" x14ac:dyDescent="0.35">
      <c r="A203" s="232"/>
      <c r="B203" s="232"/>
      <c r="C203" s="272"/>
      <c r="D203" s="232"/>
      <c r="E203" s="232"/>
      <c r="F203" s="232"/>
      <c r="G203" s="232"/>
      <c r="H203" s="67" t="s">
        <v>59</v>
      </c>
      <c r="I203" s="232"/>
      <c r="J203" s="232"/>
      <c r="K203" s="273"/>
      <c r="L203" s="232"/>
      <c r="M203" s="113"/>
      <c r="N203" s="113"/>
      <c r="O203" s="189"/>
      <c r="P203" s="232"/>
      <c r="Q203" s="232"/>
      <c r="R203" s="232"/>
      <c r="S203" s="232"/>
      <c r="T203" s="232"/>
      <c r="U203" s="232"/>
      <c r="V203" s="232"/>
      <c r="AA203" s="1"/>
    </row>
    <row r="204" spans="1:27" customFormat="1" ht="18" hidden="1" customHeight="1" x14ac:dyDescent="0.35">
      <c r="A204" s="232"/>
      <c r="B204" s="232"/>
      <c r="C204" s="272"/>
      <c r="D204" s="232"/>
      <c r="E204" s="232"/>
      <c r="F204" s="232"/>
      <c r="G204" s="232"/>
      <c r="H204" s="67" t="s">
        <v>60</v>
      </c>
      <c r="I204" s="232"/>
      <c r="J204" s="232"/>
      <c r="K204" s="273"/>
      <c r="L204" s="67"/>
      <c r="M204" s="113"/>
      <c r="N204" s="113"/>
      <c r="O204" s="189"/>
      <c r="P204" s="232"/>
      <c r="Q204" s="232"/>
      <c r="R204" s="232"/>
      <c r="S204" s="232"/>
      <c r="T204" s="232"/>
      <c r="U204" s="232"/>
      <c r="V204" s="232"/>
      <c r="AA204" s="1"/>
    </row>
    <row r="205" spans="1:27" customFormat="1" ht="16.5" hidden="1" customHeight="1" x14ac:dyDescent="0.35">
      <c r="A205" s="232"/>
      <c r="B205" s="232"/>
      <c r="C205" s="272"/>
      <c r="D205" s="232"/>
      <c r="E205" s="232"/>
      <c r="F205" s="232"/>
      <c r="G205" s="232"/>
      <c r="H205" s="67" t="s">
        <v>48</v>
      </c>
      <c r="I205" s="232"/>
      <c r="J205" s="232"/>
      <c r="K205" s="273"/>
      <c r="L205" s="67"/>
      <c r="M205" s="113"/>
      <c r="N205" s="113"/>
      <c r="O205" s="189"/>
      <c r="P205" s="232"/>
      <c r="Q205" s="232"/>
      <c r="R205" s="232"/>
      <c r="S205" s="232"/>
      <c r="T205" s="232"/>
      <c r="U205" s="232"/>
      <c r="V205" s="232"/>
      <c r="AA205" s="1"/>
    </row>
    <row r="206" spans="1:27" customFormat="1" ht="15" hidden="1" customHeight="1" x14ac:dyDescent="0.35">
      <c r="A206" s="232"/>
      <c r="B206" s="232"/>
      <c r="C206" s="272"/>
      <c r="D206" s="232"/>
      <c r="E206" s="232"/>
      <c r="F206" s="232"/>
      <c r="G206" s="232"/>
      <c r="H206" s="67" t="s">
        <v>222</v>
      </c>
      <c r="I206" s="232"/>
      <c r="J206" s="232"/>
      <c r="K206" s="232"/>
      <c r="L206" s="67"/>
      <c r="M206" s="113"/>
      <c r="N206" s="113"/>
      <c r="O206" s="189"/>
      <c r="P206" s="232"/>
      <c r="Q206" s="232"/>
      <c r="R206" s="232"/>
      <c r="S206" s="232"/>
      <c r="T206" s="232"/>
      <c r="U206" s="232"/>
      <c r="V206" s="232"/>
      <c r="AA206" s="1"/>
    </row>
    <row r="207" spans="1:27" customFormat="1" ht="13.5" hidden="1" customHeight="1" x14ac:dyDescent="0.35">
      <c r="A207" s="232"/>
      <c r="B207" s="232"/>
      <c r="C207" s="272"/>
      <c r="D207" s="232"/>
      <c r="E207" s="232"/>
      <c r="F207" s="232"/>
      <c r="G207" s="232"/>
      <c r="H207" s="232"/>
      <c r="I207" s="232"/>
      <c r="J207" s="232"/>
      <c r="K207" s="232"/>
      <c r="L207" s="67"/>
      <c r="M207" s="113"/>
      <c r="N207" s="113"/>
      <c r="O207" s="189"/>
      <c r="P207" s="232"/>
      <c r="Q207" s="232"/>
      <c r="R207" s="232"/>
      <c r="S207" s="232"/>
      <c r="T207" s="232"/>
      <c r="U207" s="232"/>
      <c r="V207" s="232"/>
      <c r="AA207" s="1"/>
    </row>
    <row r="208" spans="1:27" customFormat="1" ht="17.25" hidden="1" customHeight="1" x14ac:dyDescent="0.35">
      <c r="A208" s="232"/>
      <c r="B208" s="232"/>
      <c r="C208" s="272"/>
      <c r="D208" s="232"/>
      <c r="E208" s="232"/>
      <c r="F208" s="232"/>
      <c r="G208" s="232"/>
      <c r="H208" s="67" t="s">
        <v>223</v>
      </c>
      <c r="I208" s="232"/>
      <c r="J208" s="232"/>
      <c r="K208" s="232"/>
      <c r="L208" s="67"/>
      <c r="M208" s="113"/>
      <c r="N208" s="113"/>
      <c r="O208" s="189"/>
      <c r="P208" s="232"/>
      <c r="Q208" s="232"/>
      <c r="R208" s="232"/>
      <c r="S208" s="232"/>
      <c r="T208" s="232"/>
      <c r="U208" s="232"/>
      <c r="V208" s="232"/>
      <c r="AA208" s="1"/>
    </row>
    <row r="209" spans="8:12" ht="22.5" hidden="1" customHeight="1" x14ac:dyDescent="0.35">
      <c r="H209" s="67" t="s">
        <v>139</v>
      </c>
      <c r="I209" s="232"/>
      <c r="J209" s="232"/>
      <c r="K209" s="232"/>
      <c r="L209" s="232"/>
    </row>
    <row r="210" spans="8:12" ht="20.25" hidden="1" customHeight="1" x14ac:dyDescent="0.35">
      <c r="H210" s="67" t="s">
        <v>149</v>
      </c>
      <c r="I210" s="232"/>
      <c r="J210" s="232"/>
      <c r="K210" s="232"/>
      <c r="L210" s="232"/>
    </row>
    <row r="211" spans="8:12" ht="24" hidden="1" customHeight="1" x14ac:dyDescent="0.35">
      <c r="H211" s="67" t="s">
        <v>160</v>
      </c>
      <c r="I211" s="232"/>
      <c r="J211" s="232"/>
      <c r="K211" s="232"/>
      <c r="L211" s="232"/>
    </row>
    <row r="212" spans="8:12" ht="27" hidden="1" customHeight="1" x14ac:dyDescent="0.35">
      <c r="H212" s="67" t="s">
        <v>224</v>
      </c>
      <c r="I212" s="232"/>
      <c r="J212" s="232"/>
      <c r="K212" s="232"/>
      <c r="L212" s="232"/>
    </row>
    <row r="213" spans="8:12" ht="17.25" hidden="1" customHeight="1" x14ac:dyDescent="0.35">
      <c r="H213" s="232"/>
      <c r="I213" s="232"/>
      <c r="J213" s="232"/>
      <c r="K213" s="232"/>
      <c r="L213" s="232"/>
    </row>
    <row r="214" spans="8:12" ht="14.25" hidden="1" customHeight="1" x14ac:dyDescent="0.35">
      <c r="H214" s="232"/>
      <c r="I214" s="232"/>
      <c r="J214" s="232"/>
      <c r="K214" s="232"/>
      <c r="L214" s="232"/>
    </row>
    <row r="215" spans="8:12" ht="57" hidden="1" customHeight="1" x14ac:dyDescent="0.35">
      <c r="H215" s="232"/>
      <c r="I215" s="232"/>
      <c r="J215" s="232"/>
      <c r="K215" s="232"/>
      <c r="L215" s="232"/>
    </row>
    <row r="216" spans="8:12" ht="57" customHeight="1" x14ac:dyDescent="0.35">
      <c r="H216" s="232"/>
      <c r="I216" s="232"/>
      <c r="J216" s="232"/>
      <c r="K216" s="232"/>
      <c r="L216" s="248"/>
    </row>
  </sheetData>
  <protectedRanges>
    <protectedRange password="E1A2" sqref="N2 AA2" name="Range1"/>
    <protectedRange password="E1A2" sqref="O205:O209" name="Range1_11_1"/>
    <protectedRange password="E1A2" sqref="O210:O211" name="Range1_11_2"/>
    <protectedRange password="E1A2" sqref="O212" name="Range1_12_2"/>
    <protectedRange password="E1A2" sqref="O218" name="Range1_12_3"/>
    <protectedRange password="E1A2" sqref="O219:O222" name="Range1_12_4"/>
    <protectedRange password="E1A2" sqref="U2" name="Range1_1"/>
    <protectedRange password="E1A2" sqref="N7:O7" name="Range1_1_3"/>
    <protectedRange password="E1A2" sqref="L3:L4" name="Range1_1_8_1"/>
    <protectedRange password="E1A2" sqref="N3" name="Range1_1_2_2"/>
    <protectedRange password="E1A2" sqref="O3" name="Range1_1_8_1_1"/>
    <protectedRange password="E1A2" sqref="N5:O5" name="Range1_1_3_1"/>
    <protectedRange password="E1A2" sqref="N6:O6 N4:O4" name="Range1_1_3_2"/>
    <protectedRange password="E1A2" sqref="N9:O9" name="Range1_1_3_4"/>
    <protectedRange password="E1A2" sqref="O10" name="Range1_1_3_5"/>
    <protectedRange password="E1A2" sqref="N10" name="Range1_1_4_1"/>
    <protectedRange password="E1A2" sqref="O11" name="Range1_1_3_6"/>
    <protectedRange password="E1A2" sqref="N11" name="Range1_1_4_2"/>
    <protectedRange password="E1A2" sqref="O12" name="Range1_1_3_7"/>
    <protectedRange password="E1A2" sqref="N12" name="Range1_1_4_3"/>
    <protectedRange password="E1A2" sqref="O13" name="Range1_1_3_8"/>
    <protectedRange password="E1A2" sqref="N13" name="Range1_1_4_4"/>
    <protectedRange password="E1A2" sqref="O14" name="Range1_1_3_9"/>
    <protectedRange password="E1A2" sqref="N14" name="Range1_1_4_5"/>
    <protectedRange password="E1A2" sqref="O15" name="Range1_1_3_10"/>
    <protectedRange password="E1A2" sqref="N15" name="Range1_1_4_6"/>
    <protectedRange password="E1A2" sqref="O16" name="Range1_1_3_11"/>
    <protectedRange password="E1A2" sqref="N16" name="Range1_1_5_1"/>
    <protectedRange password="E1A2" sqref="O17" name="Range1_1_3_12"/>
    <protectedRange password="E1A2" sqref="N17" name="Range1_1_5_2"/>
    <protectedRange password="E1A2" sqref="O18" name="Range1_1_3_13"/>
    <protectedRange password="E1A2" sqref="N18" name="Range1_1_6_1"/>
    <protectedRange password="E1A2" sqref="O19" name="Range1_1_3_14"/>
    <protectedRange password="E1A2" sqref="N19" name="Range1_1_7_1"/>
    <protectedRange password="E1A2" sqref="O28" name="Range1_1_3_24"/>
    <protectedRange password="E1A2" sqref="N28" name="Range1_5_2_1"/>
    <protectedRange password="E1A2" sqref="O32" name="Range1_1_3_26"/>
    <protectedRange password="E1A2" sqref="N32" name="Range1_6_16_1"/>
    <protectedRange password="E1A2" sqref="O33" name="Range1_1_3_27"/>
    <protectedRange password="E1A2" sqref="N33" name="Range1_6_16_2"/>
    <protectedRange password="E1A2" sqref="O34" name="Range1_1_3_28"/>
    <protectedRange password="E1A2" sqref="O35" name="Range1_1_3_29"/>
    <protectedRange password="E1A2" sqref="N35" name="Range1_6_10_1"/>
    <protectedRange password="E1A2" sqref="O36" name="Range1_1_3_30"/>
    <protectedRange password="E1A2" sqref="O40" name="Range1_1_3_31"/>
    <protectedRange password="E1A2" sqref="N40" name="Range1_6_1_1_1"/>
    <protectedRange password="E1A2" sqref="O38" name="Range1_1_3_33"/>
    <protectedRange password="E1A2" sqref="N38" name="Range1_6_2_1"/>
    <protectedRange password="E1A2" sqref="O53" name="Range1_1_3_46"/>
    <protectedRange password="E1A2" sqref="O54" name="Range1_1_3_47"/>
    <protectedRange password="E1A2" sqref="O65" name="Range1_1_3_56_3"/>
    <protectedRange password="E1A2" sqref="O61:O62" name="Range1_1_3_55_1_1"/>
    <protectedRange password="E1A2" sqref="U6:U19" name="Range1_1_1_1"/>
    <protectedRange password="E1A2" sqref="U28" name="Range1_1_4_7"/>
    <protectedRange password="E1A2" sqref="U34" name="Range1_1_8_4"/>
    <protectedRange password="E1A2" sqref="U35" name="Range1_1_9_1"/>
    <protectedRange password="E1A2" sqref="U40" name="Range1_1_10_1"/>
    <protectedRange password="E1A2" sqref="U38 U52" name="Range1_1_11_1"/>
    <protectedRange password="E1A2" sqref="U36" name="Range1_1_12_1"/>
    <protectedRange password="E1A2" sqref="U53" name="Range1_1_14_1"/>
    <protectedRange password="E1A2" sqref="U54" name="Range1_1_17_1"/>
    <protectedRange password="E1A2" sqref="U65" name="Range1_1_18_1"/>
    <protectedRange password="E1A2" sqref="U61:U62" name="Range1_1_19_1"/>
    <protectedRange password="E1A2" sqref="O55" name="Range1_1_3_48_1_1_1"/>
    <protectedRange password="E1A2" sqref="U55" name="Range1_1_29_1_1"/>
    <protectedRange password="E1A2" sqref="O56" name="Range1_1_3_49_2_1"/>
    <protectedRange password="E1A2" sqref="U56" name="Range1_1_28_1_1"/>
    <protectedRange password="E1A2" sqref="O57" name="Range1_1_3_50_1_1_1"/>
    <protectedRange password="E1A2" sqref="U57" name="Range1_1_27_1_1"/>
    <protectedRange password="E1A2" sqref="O21" name="Range1_1_3_16_1_1"/>
    <protectedRange password="E1A2" sqref="N21" name="Range1_1_8_3_1_1"/>
    <protectedRange password="E1A2" sqref="U21" name="Range1_1_73_2"/>
    <protectedRange password="E1A2" sqref="O26" name="Range1_1_3_21_1_1"/>
    <protectedRange password="E1A2" sqref="N26" name="Range1_1_8_8_1"/>
    <protectedRange password="E1A2" sqref="U26" name="Range1_1_73_3"/>
    <protectedRange password="E1A2" sqref="O27" name="Range1_1_3_22_1"/>
    <protectedRange password="E1A2" sqref="N27" name="Range1_16_1_1"/>
    <protectedRange password="E1A2" sqref="U27" name="Range1_1_6_2_1"/>
    <protectedRange password="E1A2" sqref="O44" name="Range1_1_3_35_1"/>
    <protectedRange password="E1A2" sqref="U44" name="Range1_1_13_1_1"/>
    <protectedRange password="E1A2" sqref="U45" name="Range1_1_73_4"/>
    <protectedRange password="E1A2" sqref="U46" name="Range1_1_73_5"/>
    <protectedRange password="E1A2" sqref="U47" name="Range1_1_73_6"/>
    <protectedRange password="E1A2" sqref="O48" name="Range1_1_3_36_1_1"/>
    <protectedRange password="E1A2" sqref="O49" name="Range1_1_3_37_1_1"/>
    <protectedRange password="E1A2" sqref="U48:U49" name="Range1_1_73_7"/>
    <protectedRange password="E1A2" sqref="O50" name="Range1_1_3_38_1_1"/>
    <protectedRange password="E1A2" sqref="U50" name="Range1_1_73_8"/>
    <protectedRange password="E1A2" sqref="O51:O52" name="Range1_1_3_45_2_1"/>
    <protectedRange password="E1A2" sqref="U51" name="Range1_1_15_1_1"/>
    <protectedRange password="E1A2" sqref="O59" name="Range1_1_3_52_1_1"/>
    <protectedRange password="E1A2" sqref="U59" name="Range1_1_24_1_1"/>
    <protectedRange password="E1A2" sqref="O60" name="Range1_1_3_53_1_1"/>
    <protectedRange password="E1A2" sqref="U60" name="Range1_1_23_1_1"/>
    <protectedRange password="E1A2" sqref="O63" name="Range1_1_3_55_2_1"/>
    <protectedRange password="E1A2" sqref="U63" name="Range1_1_20_1_1"/>
    <protectedRange password="E1A2" sqref="O64" name="Range1_1_3_55_1_1_1"/>
    <protectedRange password="E1A2" sqref="U64" name="Range1_1_19_1_1"/>
    <protectedRange password="E1A2" sqref="O66" name="Range1_1_3_56_1_1_1"/>
    <protectedRange password="E1A2" sqref="N66" name="Range1_6_18_1_1_1"/>
    <protectedRange password="E1A2" sqref="U66" name="Range1_1_31_1_1"/>
    <protectedRange password="E1A2" sqref="O67" name="Range1_1_3_58_1"/>
    <protectedRange password="E1A2" sqref="U67" name="Range1_1_16_1_1"/>
    <protectedRange password="E1A2" sqref="O68" name="Range1_1_3_56_4"/>
    <protectedRange password="E1A2" sqref="U68" name="Range1_1_30_1_1"/>
    <protectedRange password="E1A2" sqref="U71" name="Range1_1_73_9"/>
    <protectedRange password="E1A2" sqref="O73" name="Range1_1_3_59_1"/>
    <protectedRange password="E1A2" sqref="O74:O76" name="Range1_1_3_60_1_1"/>
    <protectedRange password="E1A2" sqref="O77:O78 O80" name="Range1_1_3_61_2"/>
    <protectedRange password="E1A2" sqref="N80" name="Range1_6_6_1_1_1"/>
    <protectedRange password="E1A2" sqref="O82" name="Range1_1_3_62_2"/>
    <protectedRange password="E1A2" sqref="N82" name="Range1_6_7_1_1_1"/>
    <protectedRange password="E1A2" sqref="N83" name="Range1_6_8_1"/>
    <protectedRange password="E1A2" sqref="N84:N85" name="Range1_6_9_1"/>
    <protectedRange password="E1A2" sqref="O86:O88" name="Range1_1_3_64"/>
    <protectedRange password="E1A2" sqref="N86:N87" name="Range1_6_9_2"/>
    <protectedRange password="E1A2" sqref="N88" name="Range1_6_11_1"/>
    <protectedRange password="E1A2" sqref="O89" name="Range1_1_3_65"/>
    <protectedRange password="E1A2" sqref="N89" name="Range1_6_12_1"/>
    <protectedRange password="E1A2" sqref="O72 O70" name="Range1_1_3_59"/>
    <protectedRange password="E1A2" sqref="O81" name="Range1_1_3_62"/>
    <protectedRange password="E1A2" sqref="N81" name="Range1_6_6_2"/>
    <protectedRange password="E1A2" sqref="O37 O41:O43" name="Range1_1_3_32"/>
    <protectedRange password="E1A2" sqref="N37 N41:N43" name="Range1_15_1"/>
    <protectedRange password="E1A2" sqref="O69" name="Range1_1_3_58_2_2"/>
    <protectedRange password="E1A2" sqref="O71" name="Range1_1_3_72_1_1"/>
    <protectedRange password="E1A2" sqref="N71" name="Range1_6_3_1_1_1"/>
    <protectedRange password="E1A2" sqref="O200" name="Range1_1_3_99_1_1_1"/>
    <protectedRange password="E1A2" sqref="N200" name="Range1_11_1_1_1_1_1"/>
    <protectedRange password="E1A2" sqref="O167 O188:O199" name="Range1_1_3_3_2"/>
    <protectedRange password="E1A2" sqref="O117" name="Range1_1_3_73_4_2"/>
    <protectedRange password="E1A2" sqref="O118" name="Range1_1_3_74_2_2"/>
    <protectedRange password="E1A2" sqref="O125:O126" name="Range1_1_3_76_2"/>
    <protectedRange password="E1A2" sqref="O127:O129" name="Range1_1_3_77_2"/>
    <protectedRange password="E1A2" sqref="O130:O132" name="Range1_1_3_78_2"/>
    <protectedRange password="E1A2" sqref="O133:O134" name="Range1_1_3_79_2"/>
    <protectedRange password="E1A2" sqref="N133" name="Range1_6_17_1_2"/>
    <protectedRange password="E1A2" sqref="O138:O139" name="Range1_1_3_80_2_2"/>
    <protectedRange password="E1A2" sqref="O140:O142" name="Range1_1_3_81_2"/>
    <protectedRange password="E1A2" sqref="N140:N141" name="Range1_7_2_1_2"/>
    <protectedRange password="E1A2" sqref="O143:O144" name="Range1_1_3_85_2"/>
    <protectedRange password="E1A2" sqref="N144" name="Range1_7_2_4_2"/>
    <protectedRange password="E1A2" sqref="O148:O150" name="Range1_1_3_87_2"/>
    <protectedRange password="E1A2" sqref="N150" name="Range1_7_3_1_2"/>
    <protectedRange password="E1A2" sqref="O155:O156" name="Range1_1_3_88_1_1"/>
    <protectedRange password="E1A2" sqref="O157:O158" name="Range1_1_3_89_2"/>
    <protectedRange password="E1A2" sqref="N158" name="Range1_8_1_1_2"/>
    <protectedRange password="E1A2" sqref="O160:O161 O163" name="Range1_1_3_92_1_2"/>
    <protectedRange password="E1A2" sqref="N160:N161" name="Range1_10_1_3_2"/>
    <protectedRange password="E1A2" sqref="O164:O165" name="Range1_1_3_93_1_2"/>
    <protectedRange password="E1A2" sqref="O166" name="Range1_1_3_94_1_2"/>
    <protectedRange password="E1A2" sqref="O168:O171" name="Range1_1_3_95_4"/>
    <protectedRange password="E1A2" sqref="O172:O175" name="Range1_1_3_96_2"/>
    <protectedRange password="E1A2" sqref="O176:O177" name="Range1_1_3_97_2"/>
    <protectedRange password="E1A2" sqref="O178:O180" name="Range1_1_3_98_2"/>
    <protectedRange password="E1A2" sqref="O181:O182" name="Range1_1_3_99_3"/>
    <protectedRange password="E1A2" sqref="N182" name="Range1_11_1_1_2"/>
    <protectedRange password="E1A2" sqref="N188" name="Range1_11_2_1_2"/>
    <protectedRange password="E1A2" sqref="N189" name="Range1_12_2_1_2"/>
    <protectedRange password="E1A2" sqref="N195" name="Range1_12_3_1_2"/>
    <protectedRange password="E1A2" sqref="N196:N198" name="Range1_12_4_1_5_2"/>
    <protectedRange password="E1A2" sqref="N199" name="Range1_12_4_2_1_2"/>
    <protectedRange password="E1A2" sqref="U92" name="Range1_1_73_10_1"/>
    <protectedRange password="E1A2" sqref="N94:O94" name="Range1_1_3_48_2_2"/>
    <protectedRange password="E1A2" sqref="N102:O102" name="Range1_1_3_50_2_1"/>
    <protectedRange password="E1A2" sqref="N92:O92" name="Range1_1_3_60_2_2"/>
    <protectedRange password="E1A2" sqref="N103:O103" name="Range1_1_3_55_4_1"/>
    <protectedRange password="E1A2" sqref="O106" name="Range1_1_3_71_1_1_2"/>
    <protectedRange password="E1A2" sqref="N106" name="Range1_6_16_4_1_1_2"/>
    <protectedRange password="E1A2" sqref="O104:O105" name="Range1_1_3_71_3_1_2"/>
    <protectedRange password="E1A2" sqref="N104:N105" name="Range1_6_16_4_2_1_2"/>
    <protectedRange password="E1A2" sqref="U106" name="Range1_1_73_11_2"/>
    <protectedRange password="E1A2" sqref="O107" name="Range1_1_3_71_5_2"/>
    <protectedRange password="E1A2" sqref="N107" name="Range1_6_16_4_4_2"/>
    <protectedRange password="E1A2" sqref="O108:O110" name="Range1_1_3_71_3_2_2"/>
    <protectedRange password="E1A2" sqref="N108:N110" name="Range1_6_16_4_2_2_2"/>
    <protectedRange password="E1A2" sqref="U107:U108" name="Range1_1_73_12_2"/>
    <protectedRange password="E1A2" sqref="O111" name="Range1_1_3_71_3_3_2"/>
    <protectedRange password="E1A2" sqref="N111" name="Range1_6_16_4_2_3_2"/>
    <protectedRange password="E1A2" sqref="O112" name="Range1_1_3_71_2_1_2"/>
    <protectedRange password="E1A2" sqref="U112:U113" name="Range1_1_47_1_1_2"/>
    <protectedRange password="E1A2" sqref="O114" name="Range1_1_3_72_2_1_2"/>
    <protectedRange password="E1A2" sqref="U114" name="Range1_1_48_1_1_2"/>
    <protectedRange password="E1A2" sqref="O115" name="Range1_1_3_72_1_1_2"/>
    <protectedRange password="E1A2" sqref="N115" name="Range1_6_3_1_1_1_2"/>
    <protectedRange password="E1A2" sqref="O116 O113" name="Range1_1_3_72_3_1_1"/>
    <protectedRange password="E1A2" sqref="U115:U116" name="Range1_1_73_13_1"/>
    <protectedRange password="E1A2" sqref="O95" name="Range1_1_3_71_1"/>
    <protectedRange password="E1A2" sqref="N95" name="Range1_6_16_4_1"/>
    <protectedRange password="E1A2" sqref="O30 O25" name="Range1_1_3_14_1"/>
    <protectedRange password="E1A2" sqref="N30 N25" name="Range1_1_7_1_1"/>
    <protectedRange password="E1A2" sqref="O31" name="Range1_1_3_24_1"/>
    <protectedRange password="E1A2" sqref="N31" name="Range1_5_2_1_1"/>
    <protectedRange password="E1A2" sqref="O79" name="Range1_1_3_62_1"/>
    <protectedRange password="E1A2" sqref="N79" name="Range1_6_6_2_1"/>
    <protectedRange password="E1A2" sqref="N93:O93" name="Range1_1_3_43"/>
    <protectedRange password="E1A2" sqref="O119" name="Range1_1_3_73_2_1"/>
    <protectedRange password="E1A2" sqref="U119" name="Range1_1_73"/>
    <protectedRange password="E1A2" sqref="O120" name="Range1_1_3_74"/>
    <protectedRange password="E1A2" sqref="U120" name="Range1_1_73_1"/>
    <protectedRange password="E1A2" sqref="O121" name="Range1_1_3_73"/>
    <protectedRange password="E1A2" sqref="O122" name="Range1_1_3_74_1"/>
    <protectedRange password="E1A2" sqref="O123" name="Range1_1_3_74_1_2"/>
    <protectedRange password="E1A2" sqref="O124" name="Range1_1_3_76_4"/>
    <protectedRange password="E1A2" sqref="U124" name="Range1_1_49_1_1"/>
    <protectedRange password="E1A2" sqref="O152" name="Range1_1_3_76_1_1"/>
    <protectedRange password="E1A2" sqref="O183" name="Range1_1_3_83_2"/>
    <protectedRange password="E1A2" sqref="N183" name="Range1_12_2_1_1_2"/>
    <protectedRange password="E1A2" sqref="O186" name="Range1_1_3_34_2"/>
    <protectedRange password="E1A2" sqref="O185" name="Range1_1_3_99_8_1"/>
    <protectedRange password="E1A2" sqref="N185" name="Range1_11_1_1_6_1"/>
    <protectedRange password="E1A2" sqref="N186" name="Range1_11_1_2_2"/>
    <protectedRange password="E1A2" sqref="O184" name="Range1_1_3_99_1_1"/>
    <protectedRange password="E1A2" sqref="N184" name="Range1_11_1_1_1_2"/>
    <protectedRange password="E1A2" sqref="U184:U185" name="Range1_1_95_1_1"/>
    <protectedRange password="E1A2" sqref="U186" name="Range1_1_96_1_1"/>
    <protectedRange password="E1A2" sqref="O187" name="Range1_1_3_82_1"/>
    <protectedRange password="E1A2" sqref="N187" name="Range1_11_1_2_1_1"/>
    <protectedRange password="E1A2" sqref="U187" name="Range1_1_94_1_1"/>
    <protectedRange password="E1A2" sqref="O20" name="Range1_1_3_14_1_1"/>
    <protectedRange password="E1A2" sqref="N20" name="Range1_1_7_1_1_1"/>
    <protectedRange password="E1A2" sqref="O101" name="Range1_1_3_70"/>
    <protectedRange password="E1A2" sqref="N101" name="Range1_6_16_3"/>
    <protectedRange password="E1A2" sqref="O99" name="Range1_1_3_70_1"/>
    <protectedRange password="E1A2" sqref="N99" name="Range1_6_16_3_1"/>
    <protectedRange password="E1A2" sqref="O100" name="Range1_1_3_71"/>
    <protectedRange password="E1A2" sqref="N100" name="Range1_6_16_4"/>
    <protectedRange password="E1A2" sqref="N98:O98" name="Range1_1_3_49"/>
    <protectedRange password="E1A2" sqref="N97:O97" name="Range1_1_3_18"/>
    <protectedRange password="E1A2" sqref="N96:O96" name="Range1_1_3_40"/>
    <protectedRange password="E1A2" sqref="U101" name="Range1_1_73_10"/>
    <protectedRange password="E1A2" sqref="O90:O91" name="Range1_1_3_63_4"/>
    <protectedRange password="E1A2" sqref="N90:N91" name="Range1_6_8_1_2"/>
    <protectedRange password="E1A2" sqref="U155" name="Range1_1_67_1_1"/>
    <protectedRange password="E1A2" sqref="U33" name="Range1_1_8_4_1"/>
    <protectedRange password="E1A2" sqref="U32" name="Range1_1_7_2_1"/>
    <protectedRange password="E1A2" sqref="O159" name="Range1_1_3_88"/>
  </protectedRanges>
  <autoFilter ref="A2:AB201" xr:uid="{1D27651C-6B27-42A6-943A-83C177EABD60}"/>
  <phoneticPr fontId="24" type="noConversion"/>
  <conditionalFormatting sqref="O200 O28 O32:O36 O53:O54 O65 O4:O19 O61 O102">
    <cfRule type="expression" dxfId="235" priority="176" stopIfTrue="1">
      <formula>ISERROR(AC4)</formula>
    </cfRule>
  </conditionalFormatting>
  <conditionalFormatting sqref="J3:J200">
    <cfRule type="cellIs" dxfId="234" priority="470" stopIfTrue="1" operator="equal">
      <formula>"Fail"</formula>
    </cfRule>
    <cfRule type="cellIs" dxfId="233" priority="471" stopIfTrue="1" operator="equal">
      <formula>"Pass"</formula>
    </cfRule>
    <cfRule type="cellIs" dxfId="232" priority="472" stopIfTrue="1" operator="equal">
      <formula>"Info"</formula>
    </cfRule>
  </conditionalFormatting>
  <conditionalFormatting sqref="L3:L4">
    <cfRule type="expression" dxfId="231" priority="469" stopIfTrue="1">
      <formula>ISERROR(Z3)</formula>
    </cfRule>
  </conditionalFormatting>
  <conditionalFormatting sqref="O3">
    <cfRule type="expression" dxfId="230" priority="468" stopIfTrue="1">
      <formula>ISERROR(AC3)</formula>
    </cfRule>
  </conditionalFormatting>
  <conditionalFormatting sqref="N3:N200">
    <cfRule type="expression" dxfId="229" priority="467" stopIfTrue="1">
      <formula>ISERROR(AA3)</formula>
    </cfRule>
  </conditionalFormatting>
  <conditionalFormatting sqref="O55">
    <cfRule type="expression" dxfId="228" priority="462" stopIfTrue="1">
      <formula>ISERROR(AC55)</formula>
    </cfRule>
  </conditionalFormatting>
  <conditionalFormatting sqref="O56">
    <cfRule type="expression" dxfId="227" priority="457" stopIfTrue="1">
      <formula>ISERROR(AC56)</formula>
    </cfRule>
  </conditionalFormatting>
  <conditionalFormatting sqref="O57">
    <cfRule type="expression" dxfId="226" priority="452" stopIfTrue="1">
      <formula>ISERROR(AC57)</formula>
    </cfRule>
  </conditionalFormatting>
  <conditionalFormatting sqref="O21">
    <cfRule type="expression" dxfId="225" priority="447" stopIfTrue="1">
      <formula>ISERROR(AC21)</formula>
    </cfRule>
  </conditionalFormatting>
  <conditionalFormatting sqref="O26">
    <cfRule type="expression" dxfId="224" priority="442" stopIfTrue="1">
      <formula>ISERROR(AC26)</formula>
    </cfRule>
  </conditionalFormatting>
  <conditionalFormatting sqref="O27">
    <cfRule type="expression" dxfId="223" priority="437" stopIfTrue="1">
      <formula>ISERROR(AC27)</formula>
    </cfRule>
  </conditionalFormatting>
  <conditionalFormatting sqref="O44">
    <cfRule type="expression" dxfId="222" priority="432" stopIfTrue="1">
      <formula>ISERROR(AC44)</formula>
    </cfRule>
  </conditionalFormatting>
  <conditionalFormatting sqref="O45">
    <cfRule type="expression" dxfId="221" priority="427" stopIfTrue="1">
      <formula>ISERROR(AC45)</formula>
    </cfRule>
  </conditionalFormatting>
  <conditionalFormatting sqref="O46">
    <cfRule type="expression" dxfId="220" priority="422" stopIfTrue="1">
      <formula>ISERROR(AC46)</formula>
    </cfRule>
  </conditionalFormatting>
  <conditionalFormatting sqref="O47">
    <cfRule type="expression" dxfId="219" priority="417" stopIfTrue="1">
      <formula>ISERROR(AC47)</formula>
    </cfRule>
  </conditionalFormatting>
  <conditionalFormatting sqref="O48:O49">
    <cfRule type="expression" dxfId="218" priority="412" stopIfTrue="1">
      <formula>ISERROR(AC48)</formula>
    </cfRule>
  </conditionalFormatting>
  <conditionalFormatting sqref="O50">
    <cfRule type="expression" dxfId="217" priority="407" stopIfTrue="1">
      <formula>ISERROR(AC50)</formula>
    </cfRule>
  </conditionalFormatting>
  <conditionalFormatting sqref="O51">
    <cfRule type="expression" dxfId="216" priority="402" stopIfTrue="1">
      <formula>ISERROR(AC51)</formula>
    </cfRule>
  </conditionalFormatting>
  <conditionalFormatting sqref="O61">
    <cfRule type="expression" dxfId="215" priority="479" stopIfTrue="1">
      <formula>ISERROR(AC66)</formula>
    </cfRule>
  </conditionalFormatting>
  <conditionalFormatting sqref="O59">
    <cfRule type="expression" dxfId="214" priority="397" stopIfTrue="1">
      <formula>ISERROR(AC59)</formula>
    </cfRule>
  </conditionalFormatting>
  <conditionalFormatting sqref="O60">
    <cfRule type="expression" dxfId="213" priority="392" stopIfTrue="1">
      <formula>ISERROR(AC60)</formula>
    </cfRule>
  </conditionalFormatting>
  <conditionalFormatting sqref="O63">
    <cfRule type="expression" dxfId="212" priority="387" stopIfTrue="1">
      <formula>ISERROR(AC63)</formula>
    </cfRule>
  </conditionalFormatting>
  <conditionalFormatting sqref="O64">
    <cfRule type="expression" dxfId="211" priority="382" stopIfTrue="1">
      <formula>ISERROR(AC64)</formula>
    </cfRule>
  </conditionalFormatting>
  <conditionalFormatting sqref="O66">
    <cfRule type="expression" dxfId="210" priority="377" stopIfTrue="1">
      <formula>ISERROR(AC66)</formula>
    </cfRule>
  </conditionalFormatting>
  <conditionalFormatting sqref="O67">
    <cfRule type="expression" dxfId="209" priority="372" stopIfTrue="1">
      <formula>ISERROR(AC67)</formula>
    </cfRule>
  </conditionalFormatting>
  <conditionalFormatting sqref="O68">
    <cfRule type="expression" dxfId="208" priority="367" stopIfTrue="1">
      <formula>ISERROR(AC68)</formula>
    </cfRule>
  </conditionalFormatting>
  <conditionalFormatting sqref="O69">
    <cfRule type="expression" dxfId="207" priority="254" stopIfTrue="1">
      <formula>ISERROR(AC69)</formula>
    </cfRule>
  </conditionalFormatting>
  <conditionalFormatting sqref="O103">
    <cfRule type="expression" dxfId="206" priority="154" stopIfTrue="1">
      <formula>ISERROR(AC103)</formula>
    </cfRule>
  </conditionalFormatting>
  <conditionalFormatting sqref="O104:O106">
    <cfRule type="expression" dxfId="205" priority="149" stopIfTrue="1">
      <formula>ISERROR(AC104)</formula>
    </cfRule>
  </conditionalFormatting>
  <conditionalFormatting sqref="O107:O110">
    <cfRule type="expression" dxfId="204" priority="144" stopIfTrue="1">
      <formula>ISERROR(AC107)</formula>
    </cfRule>
  </conditionalFormatting>
  <conditionalFormatting sqref="O111">
    <cfRule type="expression" dxfId="203" priority="139" stopIfTrue="1">
      <formula>ISERROR(AC111)</formula>
    </cfRule>
  </conditionalFormatting>
  <conditionalFormatting sqref="O112">
    <cfRule type="expression" dxfId="202" priority="134" stopIfTrue="1">
      <formula>ISERROR(AC112)</formula>
    </cfRule>
  </conditionalFormatting>
  <conditionalFormatting sqref="O114">
    <cfRule type="expression" dxfId="201" priority="129" stopIfTrue="1">
      <formula>ISERROR(AC114)</formula>
    </cfRule>
  </conditionalFormatting>
  <conditionalFormatting sqref="O52">
    <cfRule type="expression" dxfId="200" priority="168" stopIfTrue="1">
      <formula>ISERROR(AC52)</formula>
    </cfRule>
  </conditionalFormatting>
  <conditionalFormatting sqref="O79">
    <cfRule type="expression" dxfId="199" priority="110" stopIfTrue="1">
      <formula>ISERROR(AC79)</formula>
    </cfRule>
  </conditionalFormatting>
  <conditionalFormatting sqref="O92">
    <cfRule type="expression" dxfId="198" priority="160" stopIfTrue="1">
      <formula>ISERROR(AC92)</formula>
    </cfRule>
  </conditionalFormatting>
  <conditionalFormatting sqref="O115:O116">
    <cfRule type="expression" dxfId="197" priority="124" stopIfTrue="1">
      <formula>ISERROR(AC115)</formula>
    </cfRule>
  </conditionalFormatting>
  <conditionalFormatting sqref="O29:O31">
    <cfRule type="expression" dxfId="196" priority="116" stopIfTrue="1">
      <formula>ISERROR(AC29)</formula>
    </cfRule>
  </conditionalFormatting>
  <conditionalFormatting sqref="O93">
    <cfRule type="expression" dxfId="195" priority="105" stopIfTrue="1">
      <formula>ISERROR(AC93)</formula>
    </cfRule>
  </conditionalFormatting>
  <conditionalFormatting sqref="O119">
    <cfRule type="expression" dxfId="194" priority="100" stopIfTrue="1">
      <formula>ISERROR(AC119)</formula>
    </cfRule>
  </conditionalFormatting>
  <conditionalFormatting sqref="O120:O122">
    <cfRule type="expression" dxfId="193" priority="95" stopIfTrue="1">
      <formula>ISERROR(AC120)</formula>
    </cfRule>
  </conditionalFormatting>
  <conditionalFormatting sqref="O123">
    <cfRule type="expression" dxfId="192" priority="90" stopIfTrue="1">
      <formula>ISERROR(AC123)</formula>
    </cfRule>
  </conditionalFormatting>
  <conditionalFormatting sqref="O124">
    <cfRule type="expression" dxfId="191" priority="85" stopIfTrue="1">
      <formula>ISERROR(AC124)</formula>
    </cfRule>
  </conditionalFormatting>
  <conditionalFormatting sqref="O135:O136">
    <cfRule type="expression" dxfId="190" priority="80" stopIfTrue="1">
      <formula>ISERROR(AC135)</formula>
    </cfRule>
  </conditionalFormatting>
  <conditionalFormatting sqref="O152:O154">
    <cfRule type="expression" dxfId="189" priority="70" stopIfTrue="1">
      <formula>ISERROR(AC152)</formula>
    </cfRule>
  </conditionalFormatting>
  <conditionalFormatting sqref="O162">
    <cfRule type="expression" dxfId="188" priority="65" stopIfTrue="1">
      <formula>ISERROR(AC162)</formula>
    </cfRule>
  </conditionalFormatting>
  <conditionalFormatting sqref="O183">
    <cfRule type="expression" dxfId="187" priority="60" stopIfTrue="1">
      <formula>ISERROR(AC183)</formula>
    </cfRule>
  </conditionalFormatting>
  <conditionalFormatting sqref="O184:O186">
    <cfRule type="expression" dxfId="186" priority="55" stopIfTrue="1">
      <formula>ISERROR(AC184)</formula>
    </cfRule>
  </conditionalFormatting>
  <conditionalFormatting sqref="O187">
    <cfRule type="expression" dxfId="185" priority="50" stopIfTrue="1">
      <formula>ISERROR(AC187)</formula>
    </cfRule>
  </conditionalFormatting>
  <conditionalFormatting sqref="O20">
    <cfRule type="expression" dxfId="184" priority="45" stopIfTrue="1">
      <formula>ISERROR(AC20)</formula>
    </cfRule>
  </conditionalFormatting>
  <conditionalFormatting sqref="O25">
    <cfRule type="expression" dxfId="183" priority="44" stopIfTrue="1">
      <formula>ISERROR(AC25)</formula>
    </cfRule>
  </conditionalFormatting>
  <conditionalFormatting sqref="O62">
    <cfRule type="expression" dxfId="182" priority="39" stopIfTrue="1">
      <formula>ISERROR(AC62)</formula>
    </cfRule>
  </conditionalFormatting>
  <conditionalFormatting sqref="O62">
    <cfRule type="expression" dxfId="181" priority="41" stopIfTrue="1">
      <formula>ISERROR(AC67)</formula>
    </cfRule>
  </conditionalFormatting>
  <conditionalFormatting sqref="O113">
    <cfRule type="expression" dxfId="180" priority="35" stopIfTrue="1">
      <formula>ISERROR(AC113)</formula>
    </cfRule>
  </conditionalFormatting>
  <conditionalFormatting sqref="O98">
    <cfRule type="expression" dxfId="179" priority="30" stopIfTrue="1">
      <formula>ISERROR(AC98)</formula>
    </cfRule>
  </conditionalFormatting>
  <conditionalFormatting sqref="O97">
    <cfRule type="expression" dxfId="178" priority="25" stopIfTrue="1">
      <formula>ISERROR(AC97)</formula>
    </cfRule>
  </conditionalFormatting>
  <conditionalFormatting sqref="O96">
    <cfRule type="expression" dxfId="177" priority="20" stopIfTrue="1">
      <formula>ISERROR(AC96)</formula>
    </cfRule>
  </conditionalFormatting>
  <conditionalFormatting sqref="O90">
    <cfRule type="expression" dxfId="176" priority="14" stopIfTrue="1">
      <formula>ISERROR(AC90)</formula>
    </cfRule>
  </conditionalFormatting>
  <conditionalFormatting sqref="O91">
    <cfRule type="expression" dxfId="175" priority="12" stopIfTrue="1">
      <formula>ISERROR(AC91)</formula>
    </cfRule>
  </conditionalFormatting>
  <conditionalFormatting sqref="O159">
    <cfRule type="expression" dxfId="174" priority="3" stopIfTrue="1">
      <formula>ISERROR(AC159)</formula>
    </cfRule>
  </conditionalFormatting>
  <dataValidations count="2">
    <dataValidation type="list" allowBlank="1" showInputMessage="1" showErrorMessage="1" sqref="J3:J200" xr:uid="{FE1ECA7E-52FC-4A08-9270-D30EFE5939C8}">
      <formula1>$H$203:$H$206</formula1>
    </dataValidation>
    <dataValidation type="list" allowBlank="1" showInputMessage="1" showErrorMessage="1" sqref="M3:M200" xr:uid="{9DAB3FC5-14CC-4737-812E-0D814F7BCC10}">
      <formula1>$H$209:$H$212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ABEA-EAD1-442B-BCD8-D84EB6E29E7D}">
  <dimension ref="A1:AB243"/>
  <sheetViews>
    <sheetView tabSelected="1" zoomScale="90" zoomScaleNormal="90" workbookViewId="0">
      <pane ySplit="2" topLeftCell="A82" activePane="bottomLeft" state="frozen"/>
      <selection activeCell="E1" sqref="E1"/>
      <selection pane="bottomLeft" activeCell="J3" sqref="J3:J227"/>
    </sheetView>
  </sheetViews>
  <sheetFormatPr defaultColWidth="9.26953125" defaultRowHeight="57" customHeight="1" x14ac:dyDescent="0.35"/>
  <cols>
    <col min="1" max="1" width="11.453125" style="314" customWidth="1"/>
    <col min="2" max="2" width="10" style="314" customWidth="1"/>
    <col min="3" max="3" width="14" style="345" customWidth="1"/>
    <col min="4" max="4" width="12.26953125" style="314" customWidth="1"/>
    <col min="5" max="5" width="20.7265625" style="314" customWidth="1"/>
    <col min="6" max="6" width="34.453125" style="314" customWidth="1"/>
    <col min="7" max="7" width="39.54296875" style="314" customWidth="1"/>
    <col min="8" max="8" width="23.453125" style="314" customWidth="1"/>
    <col min="9" max="10" width="23" style="314" customWidth="1"/>
    <col min="11" max="11" width="29.26953125" style="314" hidden="1" customWidth="1"/>
    <col min="12" max="12" width="23" style="314" customWidth="1"/>
    <col min="13" max="14" width="12.7265625" style="347" customWidth="1"/>
    <col min="15" max="15" width="40" style="348" customWidth="1"/>
    <col min="16" max="16" width="4.26953125" style="314" customWidth="1"/>
    <col min="17" max="17" width="14.7265625" style="314" customWidth="1"/>
    <col min="18" max="18" width="11.26953125" style="314" customWidth="1"/>
    <col min="19" max="19" width="28.1796875" style="314" customWidth="1"/>
    <col min="20" max="20" width="66.453125" style="314" customWidth="1"/>
    <col min="21" max="21" width="82.26953125" style="314" hidden="1" customWidth="1"/>
    <col min="22" max="22" width="43" style="314" hidden="1" customWidth="1"/>
    <col min="23" max="23" width="8.7265625" style="294" customWidth="1"/>
    <col min="24" max="25" width="9.26953125" style="294"/>
    <col min="26" max="26" width="8.7265625" style="294" customWidth="1"/>
    <col min="27" max="27" width="11" style="287" hidden="1" customWidth="1"/>
    <col min="28" max="28" width="8.7265625" style="294" customWidth="1"/>
    <col min="29" max="16384" width="9.26953125" style="314"/>
  </cols>
  <sheetData>
    <row r="1" spans="1:27" s="287" customFormat="1" ht="14.5" x14ac:dyDescent="0.35">
      <c r="A1" s="281" t="s">
        <v>58</v>
      </c>
      <c r="B1" s="282"/>
      <c r="C1" s="282"/>
      <c r="D1" s="282"/>
      <c r="E1" s="282"/>
      <c r="F1" s="282"/>
      <c r="G1" s="282"/>
      <c r="H1" s="282"/>
      <c r="I1" s="282"/>
      <c r="J1" s="282"/>
      <c r="K1" s="283"/>
      <c r="L1" s="284"/>
      <c r="M1" s="284"/>
      <c r="N1" s="284"/>
      <c r="O1" s="285"/>
      <c r="P1" s="284"/>
      <c r="Q1" s="284"/>
      <c r="R1" s="284"/>
      <c r="S1" s="284"/>
      <c r="T1" s="284"/>
      <c r="U1" s="284"/>
      <c r="V1" s="284"/>
      <c r="W1" s="286"/>
      <c r="Z1" s="288"/>
      <c r="AA1" s="282"/>
    </row>
    <row r="2" spans="1:27" ht="42.75" customHeight="1" x14ac:dyDescent="0.35">
      <c r="A2" s="289" t="s">
        <v>117</v>
      </c>
      <c r="B2" s="289" t="s">
        <v>118</v>
      </c>
      <c r="C2" s="290" t="s">
        <v>119</v>
      </c>
      <c r="D2" s="289" t="s">
        <v>120</v>
      </c>
      <c r="E2" s="289" t="s">
        <v>225</v>
      </c>
      <c r="F2" s="289" t="s">
        <v>121</v>
      </c>
      <c r="G2" s="289" t="s">
        <v>122</v>
      </c>
      <c r="H2" s="397" t="s">
        <v>123</v>
      </c>
      <c r="I2" s="397" t="s">
        <v>124</v>
      </c>
      <c r="J2" s="397" t="s">
        <v>125</v>
      </c>
      <c r="K2" s="291" t="s">
        <v>226</v>
      </c>
      <c r="L2" s="397" t="s">
        <v>126</v>
      </c>
      <c r="M2" s="410" t="s">
        <v>127</v>
      </c>
      <c r="N2" s="410" t="s">
        <v>128</v>
      </c>
      <c r="O2" s="410" t="s">
        <v>129</v>
      </c>
      <c r="P2" s="292"/>
      <c r="Q2" s="293" t="s">
        <v>227</v>
      </c>
      <c r="R2" s="293" t="s">
        <v>228</v>
      </c>
      <c r="S2" s="293" t="s">
        <v>229</v>
      </c>
      <c r="T2" s="293" t="s">
        <v>230</v>
      </c>
      <c r="U2" s="411" t="s">
        <v>231</v>
      </c>
      <c r="V2" s="412" t="s">
        <v>232</v>
      </c>
      <c r="W2" s="286"/>
      <c r="AA2" s="410" t="s">
        <v>130</v>
      </c>
    </row>
    <row r="3" spans="1:27" s="294" customFormat="1" ht="94.5" customHeight="1" x14ac:dyDescent="0.35">
      <c r="A3" s="413" t="s">
        <v>3131</v>
      </c>
      <c r="B3" s="414" t="s">
        <v>143</v>
      </c>
      <c r="C3" s="415" t="s">
        <v>144</v>
      </c>
      <c r="D3" s="414" t="s">
        <v>234</v>
      </c>
      <c r="E3" s="413" t="s">
        <v>235</v>
      </c>
      <c r="F3" s="416" t="s">
        <v>236</v>
      </c>
      <c r="G3" s="416" t="s">
        <v>2249</v>
      </c>
      <c r="H3" s="413" t="s">
        <v>238</v>
      </c>
      <c r="I3" s="413"/>
      <c r="J3" s="295"/>
      <c r="K3" s="296" t="s">
        <v>239</v>
      </c>
      <c r="L3" s="297"/>
      <c r="M3" s="298" t="s">
        <v>149</v>
      </c>
      <c r="N3" s="297" t="s">
        <v>150</v>
      </c>
      <c r="O3" s="297" t="s">
        <v>240</v>
      </c>
      <c r="P3" s="299"/>
      <c r="Q3" s="300" t="s">
        <v>241</v>
      </c>
      <c r="R3" s="300" t="s">
        <v>2250</v>
      </c>
      <c r="S3" s="301" t="s">
        <v>243</v>
      </c>
      <c r="T3" s="301" t="s">
        <v>3132</v>
      </c>
      <c r="U3" s="259" t="s">
        <v>2252</v>
      </c>
      <c r="V3" s="259" t="s">
        <v>3133</v>
      </c>
      <c r="W3" s="286"/>
      <c r="AA3" s="302" t="e">
        <f>IF(OR(J3="Fail",ISBLANK(J3)),INDEX('Issue Code Table'!C:C,MATCH(N:N,'Issue Code Table'!A:A,0)),IF(M3="Critical",6,IF(M3="Significant",5,IF(M3="Moderate",3,2))))</f>
        <v>#N/A</v>
      </c>
    </row>
    <row r="4" spans="1:27" s="294" customFormat="1" ht="94.5" customHeight="1" x14ac:dyDescent="0.35">
      <c r="A4" s="303" t="s">
        <v>3134</v>
      </c>
      <c r="B4" s="220" t="s">
        <v>206</v>
      </c>
      <c r="C4" s="222" t="s">
        <v>207</v>
      </c>
      <c r="D4" s="259" t="s">
        <v>409</v>
      </c>
      <c r="E4" s="301" t="s">
        <v>398</v>
      </c>
      <c r="F4" s="301" t="s">
        <v>399</v>
      </c>
      <c r="G4" s="301" t="s">
        <v>3135</v>
      </c>
      <c r="H4" s="303" t="s">
        <v>3136</v>
      </c>
      <c r="I4" s="303"/>
      <c r="J4" s="295"/>
      <c r="K4" s="296" t="s">
        <v>3137</v>
      </c>
      <c r="L4" s="297"/>
      <c r="M4" s="304" t="s">
        <v>149</v>
      </c>
      <c r="N4" s="305" t="s">
        <v>211</v>
      </c>
      <c r="O4" s="305" t="s">
        <v>3138</v>
      </c>
      <c r="P4" s="299"/>
      <c r="Q4" s="300" t="s">
        <v>255</v>
      </c>
      <c r="R4" s="300" t="s">
        <v>308</v>
      </c>
      <c r="S4" s="301" t="s">
        <v>404</v>
      </c>
      <c r="T4" s="301" t="s">
        <v>3139</v>
      </c>
      <c r="U4" s="301" t="s">
        <v>3140</v>
      </c>
      <c r="V4" s="259" t="s">
        <v>3141</v>
      </c>
      <c r="W4" s="286"/>
      <c r="AA4" s="302">
        <f>IF(OR(J4="Fail",ISBLANK(J4)),INDEX('Issue Code Table'!C:C,MATCH(N:N,'Issue Code Table'!A:A,0)),IF(M4="Critical",6,IF(M4="Significant",5,IF(M4="Moderate",3,2))))</f>
        <v>5</v>
      </c>
    </row>
    <row r="5" spans="1:27" s="294" customFormat="1" ht="94.5" customHeight="1" x14ac:dyDescent="0.35">
      <c r="A5" s="303" t="s">
        <v>3142</v>
      </c>
      <c r="B5" s="220" t="s">
        <v>206</v>
      </c>
      <c r="C5" s="222" t="s">
        <v>207</v>
      </c>
      <c r="D5" s="259" t="s">
        <v>409</v>
      </c>
      <c r="E5" s="303" t="s">
        <v>2312</v>
      </c>
      <c r="F5" s="301" t="s">
        <v>2313</v>
      </c>
      <c r="G5" s="301" t="s">
        <v>3143</v>
      </c>
      <c r="H5" s="303" t="s">
        <v>3144</v>
      </c>
      <c r="I5" s="303"/>
      <c r="J5" s="295"/>
      <c r="K5" s="296" t="s">
        <v>3145</v>
      </c>
      <c r="L5" s="297"/>
      <c r="M5" s="304" t="s">
        <v>149</v>
      </c>
      <c r="N5" s="305" t="s">
        <v>211</v>
      </c>
      <c r="O5" s="305" t="s">
        <v>3138</v>
      </c>
      <c r="P5" s="299"/>
      <c r="Q5" s="300" t="s">
        <v>255</v>
      </c>
      <c r="R5" s="300" t="s">
        <v>316</v>
      </c>
      <c r="S5" s="301" t="s">
        <v>2318</v>
      </c>
      <c r="T5" s="301" t="s">
        <v>3146</v>
      </c>
      <c r="U5" s="303" t="s">
        <v>3147</v>
      </c>
      <c r="V5" s="259" t="s">
        <v>3148</v>
      </c>
      <c r="W5" s="286"/>
      <c r="AA5" s="302">
        <f>IF(OR(J5="Fail",ISBLANK(J5)),INDEX('Issue Code Table'!C:C,MATCH(N:N,'Issue Code Table'!A:A,0)),IF(M5="Critical",6,IF(M5="Significant",5,IF(M5="Moderate",3,2))))</f>
        <v>5</v>
      </c>
    </row>
    <row r="6" spans="1:27" s="294" customFormat="1" ht="94.5" customHeight="1" x14ac:dyDescent="0.35">
      <c r="A6" s="303" t="s">
        <v>3149</v>
      </c>
      <c r="B6" s="220" t="s">
        <v>206</v>
      </c>
      <c r="C6" s="222" t="s">
        <v>207</v>
      </c>
      <c r="D6" s="259" t="s">
        <v>409</v>
      </c>
      <c r="E6" s="303" t="s">
        <v>3150</v>
      </c>
      <c r="F6" s="301" t="s">
        <v>3151</v>
      </c>
      <c r="G6" s="301" t="s">
        <v>3152</v>
      </c>
      <c r="H6" s="303" t="s">
        <v>3153</v>
      </c>
      <c r="I6" s="303"/>
      <c r="J6" s="295"/>
      <c r="K6" s="296" t="s">
        <v>3154</v>
      </c>
      <c r="L6" s="297"/>
      <c r="M6" s="306" t="s">
        <v>149</v>
      </c>
      <c r="N6" s="305" t="s">
        <v>211</v>
      </c>
      <c r="O6" s="307" t="s">
        <v>3138</v>
      </c>
      <c r="P6" s="299"/>
      <c r="Q6" s="300" t="s">
        <v>415</v>
      </c>
      <c r="R6" s="300" t="s">
        <v>416</v>
      </c>
      <c r="S6" s="301" t="s">
        <v>417</v>
      </c>
      <c r="T6" s="301" t="s">
        <v>3155</v>
      </c>
      <c r="U6" s="303" t="s">
        <v>3156</v>
      </c>
      <c r="V6" s="259" t="s">
        <v>3157</v>
      </c>
      <c r="W6" s="286"/>
      <c r="AA6" s="302">
        <f>IF(OR(J6="Fail",ISBLANK(J6)),INDEX('Issue Code Table'!C:C,MATCH(N:N,'Issue Code Table'!A:A,0)),IF(M6="Critical",6,IF(M6="Significant",5,IF(M6="Moderate",3,2))))</f>
        <v>5</v>
      </c>
    </row>
    <row r="7" spans="1:27" s="294" customFormat="1" ht="94.5" customHeight="1" x14ac:dyDescent="0.35">
      <c r="A7" s="303" t="s">
        <v>3158</v>
      </c>
      <c r="B7" s="220" t="s">
        <v>206</v>
      </c>
      <c r="C7" s="222" t="s">
        <v>207</v>
      </c>
      <c r="D7" s="259" t="s">
        <v>409</v>
      </c>
      <c r="E7" s="303" t="s">
        <v>3159</v>
      </c>
      <c r="F7" s="301" t="s">
        <v>251</v>
      </c>
      <c r="G7" s="301" t="s">
        <v>3160</v>
      </c>
      <c r="H7" s="303" t="s">
        <v>3161</v>
      </c>
      <c r="I7" s="303"/>
      <c r="J7" s="295"/>
      <c r="K7" s="308" t="s">
        <v>3162</v>
      </c>
      <c r="L7" s="297"/>
      <c r="M7" s="304" t="s">
        <v>149</v>
      </c>
      <c r="N7" s="305" t="s">
        <v>211</v>
      </c>
      <c r="O7" s="305" t="s">
        <v>3138</v>
      </c>
      <c r="P7" s="299"/>
      <c r="Q7" s="300" t="s">
        <v>256</v>
      </c>
      <c r="R7" s="300" t="s">
        <v>3163</v>
      </c>
      <c r="S7" s="301" t="s">
        <v>3164</v>
      </c>
      <c r="T7" s="301" t="s">
        <v>3165</v>
      </c>
      <c r="U7" s="303" t="s">
        <v>3166</v>
      </c>
      <c r="V7" s="259" t="s">
        <v>3167</v>
      </c>
      <c r="W7" s="286"/>
      <c r="AA7" s="302">
        <f>IF(OR(J7="Fail",ISBLANK(J7)),INDEX('Issue Code Table'!C:C,MATCH(N:N,'Issue Code Table'!A:A,0)),IF(M7="Critical",6,IF(M7="Significant",5,IF(M7="Moderate",3,2))))</f>
        <v>5</v>
      </c>
    </row>
    <row r="8" spans="1:27" s="294" customFormat="1" ht="94.5" customHeight="1" x14ac:dyDescent="0.35">
      <c r="A8" s="303" t="s">
        <v>3168</v>
      </c>
      <c r="B8" s="220" t="s">
        <v>206</v>
      </c>
      <c r="C8" s="222" t="s">
        <v>207</v>
      </c>
      <c r="D8" s="259" t="s">
        <v>409</v>
      </c>
      <c r="E8" s="303" t="s">
        <v>3169</v>
      </c>
      <c r="F8" s="301" t="s">
        <v>265</v>
      </c>
      <c r="G8" s="301" t="s">
        <v>3170</v>
      </c>
      <c r="H8" s="301" t="s">
        <v>3171</v>
      </c>
      <c r="I8" s="303"/>
      <c r="J8" s="295"/>
      <c r="K8" s="220" t="s">
        <v>3172</v>
      </c>
      <c r="L8" s="300"/>
      <c r="M8" s="304" t="s">
        <v>149</v>
      </c>
      <c r="N8" s="305" t="s">
        <v>211</v>
      </c>
      <c r="O8" s="305" t="s">
        <v>3138</v>
      </c>
      <c r="P8" s="299"/>
      <c r="Q8" s="300" t="s">
        <v>256</v>
      </c>
      <c r="R8" s="300" t="s">
        <v>3173</v>
      </c>
      <c r="S8" s="301" t="s">
        <v>3174</v>
      </c>
      <c r="T8" s="301" t="s">
        <v>3175</v>
      </c>
      <c r="U8" s="303" t="s">
        <v>3176</v>
      </c>
      <c r="V8" s="259" t="s">
        <v>3177</v>
      </c>
      <c r="W8" s="286"/>
      <c r="AA8" s="302">
        <f>IF(OR(J8="Fail",ISBLANK(J8)),INDEX('Issue Code Table'!C:C,MATCH(N:N,'Issue Code Table'!A:A,0)),IF(M8="Critical",6,IF(M8="Significant",5,IF(M8="Moderate",3,2))))</f>
        <v>5</v>
      </c>
    </row>
    <row r="9" spans="1:27" s="294" customFormat="1" ht="94.5" customHeight="1" x14ac:dyDescent="0.35">
      <c r="A9" s="303" t="s">
        <v>3178</v>
      </c>
      <c r="B9" s="220" t="s">
        <v>206</v>
      </c>
      <c r="C9" s="222" t="s">
        <v>207</v>
      </c>
      <c r="D9" s="259" t="s">
        <v>409</v>
      </c>
      <c r="E9" s="303" t="s">
        <v>3179</v>
      </c>
      <c r="F9" s="301" t="s">
        <v>287</v>
      </c>
      <c r="G9" s="301" t="s">
        <v>3180</v>
      </c>
      <c r="H9" s="303" t="s">
        <v>3181</v>
      </c>
      <c r="I9" s="303"/>
      <c r="J9" s="295"/>
      <c r="K9" s="308" t="s">
        <v>3182</v>
      </c>
      <c r="L9" s="300"/>
      <c r="M9" s="304" t="s">
        <v>149</v>
      </c>
      <c r="N9" s="305" t="s">
        <v>211</v>
      </c>
      <c r="O9" s="305" t="s">
        <v>3138</v>
      </c>
      <c r="P9" s="299"/>
      <c r="Q9" s="300" t="s">
        <v>256</v>
      </c>
      <c r="R9" s="300" t="s">
        <v>3183</v>
      </c>
      <c r="S9" s="301" t="s">
        <v>3184</v>
      </c>
      <c r="T9" s="301" t="s">
        <v>3185</v>
      </c>
      <c r="U9" s="303" t="s">
        <v>3186</v>
      </c>
      <c r="V9" s="259" t="s">
        <v>3187</v>
      </c>
      <c r="W9" s="286"/>
      <c r="AA9" s="302">
        <f>IF(OR(J9="Fail",ISBLANK(J9)),INDEX('Issue Code Table'!C:C,MATCH(N:N,'Issue Code Table'!A:A,0)),IF(M9="Critical",6,IF(M9="Significant",5,IF(M9="Moderate",3,2))))</f>
        <v>5</v>
      </c>
    </row>
    <row r="10" spans="1:27" s="294" customFormat="1" ht="94.5" customHeight="1" x14ac:dyDescent="0.35">
      <c r="A10" s="303" t="s">
        <v>3188</v>
      </c>
      <c r="B10" s="220" t="s">
        <v>206</v>
      </c>
      <c r="C10" s="222" t="s">
        <v>207</v>
      </c>
      <c r="D10" s="259" t="s">
        <v>409</v>
      </c>
      <c r="E10" s="304" t="s">
        <v>275</v>
      </c>
      <c r="F10" s="301" t="s">
        <v>276</v>
      </c>
      <c r="G10" s="301" t="s">
        <v>3189</v>
      </c>
      <c r="H10" s="301" t="s">
        <v>3190</v>
      </c>
      <c r="I10" s="303"/>
      <c r="J10" s="295"/>
      <c r="K10" s="220" t="s">
        <v>3191</v>
      </c>
      <c r="L10" s="300"/>
      <c r="M10" s="304" t="s">
        <v>149</v>
      </c>
      <c r="N10" s="305" t="s">
        <v>211</v>
      </c>
      <c r="O10" s="305" t="s">
        <v>3138</v>
      </c>
      <c r="P10" s="299"/>
      <c r="Q10" s="300" t="s">
        <v>256</v>
      </c>
      <c r="R10" s="300" t="s">
        <v>3192</v>
      </c>
      <c r="S10" s="301" t="s">
        <v>281</v>
      </c>
      <c r="T10" s="301" t="s">
        <v>3193</v>
      </c>
      <c r="U10" s="304" t="s">
        <v>3194</v>
      </c>
      <c r="V10" s="259" t="s">
        <v>3195</v>
      </c>
      <c r="W10" s="286"/>
      <c r="AA10" s="302">
        <f>IF(OR(J10="Fail",ISBLANK(J10)),INDEX('Issue Code Table'!C:C,MATCH(N:N,'Issue Code Table'!A:A,0)),IF(M10="Critical",6,IF(M10="Significant",5,IF(M10="Moderate",3,2))))</f>
        <v>5</v>
      </c>
    </row>
    <row r="11" spans="1:27" s="294" customFormat="1" ht="94.5" customHeight="1" x14ac:dyDescent="0.35">
      <c r="A11" s="303" t="s">
        <v>3196</v>
      </c>
      <c r="B11" s="303" t="s">
        <v>385</v>
      </c>
      <c r="C11" s="309" t="s">
        <v>386</v>
      </c>
      <c r="D11" s="259" t="s">
        <v>409</v>
      </c>
      <c r="E11" s="303" t="s">
        <v>3197</v>
      </c>
      <c r="F11" s="301" t="s">
        <v>265</v>
      </c>
      <c r="G11" s="301" t="s">
        <v>3198</v>
      </c>
      <c r="H11" s="308" t="s">
        <v>3199</v>
      </c>
      <c r="I11" s="303"/>
      <c r="J11" s="295"/>
      <c r="K11" s="308" t="s">
        <v>3200</v>
      </c>
      <c r="L11" s="300"/>
      <c r="M11" s="304" t="s">
        <v>149</v>
      </c>
      <c r="N11" s="305" t="s">
        <v>211</v>
      </c>
      <c r="O11" s="305" t="s">
        <v>3138</v>
      </c>
      <c r="P11" s="299"/>
      <c r="Q11" s="300" t="s">
        <v>269</v>
      </c>
      <c r="R11" s="300" t="s">
        <v>3201</v>
      </c>
      <c r="S11" s="301" t="s">
        <v>3202</v>
      </c>
      <c r="T11" s="301" t="s">
        <v>3203</v>
      </c>
      <c r="U11" s="303" t="s">
        <v>3204</v>
      </c>
      <c r="V11" s="259" t="s">
        <v>3205</v>
      </c>
      <c r="W11" s="286"/>
      <c r="AA11" s="302">
        <f>IF(OR(J11="Fail",ISBLANK(J11)),INDEX('Issue Code Table'!C:C,MATCH(N:N,'Issue Code Table'!A:A,0)),IF(M11="Critical",6,IF(M11="Significant",5,IF(M11="Moderate",3,2))))</f>
        <v>5</v>
      </c>
    </row>
    <row r="12" spans="1:27" s="294" customFormat="1" ht="94.5" customHeight="1" x14ac:dyDescent="0.35">
      <c r="A12" s="303" t="s">
        <v>3206</v>
      </c>
      <c r="B12" s="303" t="s">
        <v>385</v>
      </c>
      <c r="C12" s="309" t="s">
        <v>386</v>
      </c>
      <c r="D12" s="259" t="s">
        <v>409</v>
      </c>
      <c r="E12" s="303" t="s">
        <v>3207</v>
      </c>
      <c r="F12" s="301" t="s">
        <v>276</v>
      </c>
      <c r="G12" s="301" t="s">
        <v>3208</v>
      </c>
      <c r="H12" s="308" t="s">
        <v>3209</v>
      </c>
      <c r="I12" s="303"/>
      <c r="J12" s="295"/>
      <c r="K12" s="308" t="s">
        <v>3210</v>
      </c>
      <c r="L12" s="300"/>
      <c r="M12" s="304" t="s">
        <v>149</v>
      </c>
      <c r="N12" s="305" t="s">
        <v>211</v>
      </c>
      <c r="O12" s="305" t="s">
        <v>3138</v>
      </c>
      <c r="P12" s="299"/>
      <c r="Q12" s="300" t="s">
        <v>269</v>
      </c>
      <c r="R12" s="300" t="s">
        <v>3211</v>
      </c>
      <c r="S12" s="301" t="s">
        <v>3212</v>
      </c>
      <c r="T12" s="301" t="s">
        <v>3213</v>
      </c>
      <c r="U12" s="303" t="s">
        <v>3214</v>
      </c>
      <c r="V12" s="259" t="s">
        <v>3215</v>
      </c>
      <c r="W12" s="286"/>
      <c r="AA12" s="302">
        <f>IF(OR(J12="Fail",ISBLANK(J12)),INDEX('Issue Code Table'!C:C,MATCH(N:N,'Issue Code Table'!A:A,0)),IF(M12="Critical",6,IF(M12="Significant",5,IF(M12="Moderate",3,2))))</f>
        <v>5</v>
      </c>
    </row>
    <row r="13" spans="1:27" s="294" customFormat="1" ht="94.5" customHeight="1" x14ac:dyDescent="0.35">
      <c r="A13" s="303" t="s">
        <v>3216</v>
      </c>
      <c r="B13" s="303" t="s">
        <v>385</v>
      </c>
      <c r="C13" s="309" t="s">
        <v>386</v>
      </c>
      <c r="D13" s="259" t="s">
        <v>409</v>
      </c>
      <c r="E13" s="303" t="s">
        <v>3217</v>
      </c>
      <c r="F13" s="301" t="s">
        <v>287</v>
      </c>
      <c r="G13" s="301" t="s">
        <v>3218</v>
      </c>
      <c r="H13" s="308" t="s">
        <v>3219</v>
      </c>
      <c r="I13" s="303"/>
      <c r="J13" s="295"/>
      <c r="K13" s="308" t="s">
        <v>3220</v>
      </c>
      <c r="L13" s="300"/>
      <c r="M13" s="304" t="s">
        <v>149</v>
      </c>
      <c r="N13" s="305" t="s">
        <v>211</v>
      </c>
      <c r="O13" s="305" t="s">
        <v>3138</v>
      </c>
      <c r="P13" s="299"/>
      <c r="Q13" s="300" t="s">
        <v>280</v>
      </c>
      <c r="R13" s="300" t="s">
        <v>3221</v>
      </c>
      <c r="S13" s="301" t="s">
        <v>317</v>
      </c>
      <c r="T13" s="301" t="s">
        <v>3222</v>
      </c>
      <c r="U13" s="303" t="s">
        <v>3223</v>
      </c>
      <c r="V13" s="259" t="s">
        <v>3224</v>
      </c>
      <c r="W13" s="286"/>
      <c r="AA13" s="302">
        <f>IF(OR(J13="Fail",ISBLANK(J13)),INDEX('Issue Code Table'!C:C,MATCH(N:N,'Issue Code Table'!A:A,0)),IF(M13="Critical",6,IF(M13="Significant",5,IF(M13="Moderate",3,2))))</f>
        <v>5</v>
      </c>
    </row>
    <row r="14" spans="1:27" s="294" customFormat="1" ht="94.5" customHeight="1" x14ac:dyDescent="0.35">
      <c r="A14" s="303" t="s">
        <v>3225</v>
      </c>
      <c r="B14" s="303" t="s">
        <v>385</v>
      </c>
      <c r="C14" s="309" t="s">
        <v>386</v>
      </c>
      <c r="D14" s="259" t="s">
        <v>409</v>
      </c>
      <c r="E14" s="303" t="s">
        <v>3226</v>
      </c>
      <c r="F14" s="301" t="s">
        <v>276</v>
      </c>
      <c r="G14" s="301" t="s">
        <v>3227</v>
      </c>
      <c r="H14" s="303" t="s">
        <v>3228</v>
      </c>
      <c r="I14" s="303"/>
      <c r="J14" s="295"/>
      <c r="K14" s="308" t="s">
        <v>3229</v>
      </c>
      <c r="L14" s="300"/>
      <c r="M14" s="304" t="s">
        <v>149</v>
      </c>
      <c r="N14" s="305" t="s">
        <v>211</v>
      </c>
      <c r="O14" s="305" t="s">
        <v>212</v>
      </c>
      <c r="P14" s="299"/>
      <c r="Q14" s="300" t="s">
        <v>280</v>
      </c>
      <c r="R14" s="300" t="s">
        <v>3230</v>
      </c>
      <c r="S14" s="301" t="s">
        <v>309</v>
      </c>
      <c r="T14" s="301" t="s">
        <v>3231</v>
      </c>
      <c r="U14" s="303" t="s">
        <v>3232</v>
      </c>
      <c r="V14" s="259" t="s">
        <v>3233</v>
      </c>
      <c r="W14" s="286"/>
      <c r="AA14" s="302">
        <f>IF(OR(J14="Fail",ISBLANK(J14)),INDEX('Issue Code Table'!C:C,MATCH(N:N,'Issue Code Table'!A:A,0)),IF(M14="Critical",6,IF(M14="Significant",5,IF(M14="Moderate",3,2))))</f>
        <v>5</v>
      </c>
    </row>
    <row r="15" spans="1:27" s="294" customFormat="1" ht="94.5" customHeight="1" x14ac:dyDescent="0.35">
      <c r="A15" s="303" t="s">
        <v>3234</v>
      </c>
      <c r="B15" s="303" t="s">
        <v>385</v>
      </c>
      <c r="C15" s="309" t="s">
        <v>386</v>
      </c>
      <c r="D15" s="259" t="s">
        <v>409</v>
      </c>
      <c r="E15" s="303" t="s">
        <v>3235</v>
      </c>
      <c r="F15" s="301" t="s">
        <v>265</v>
      </c>
      <c r="G15" s="301" t="s">
        <v>3236</v>
      </c>
      <c r="H15" s="303" t="s">
        <v>3237</v>
      </c>
      <c r="I15" s="303"/>
      <c r="J15" s="295"/>
      <c r="K15" s="308" t="s">
        <v>3238</v>
      </c>
      <c r="L15" s="300"/>
      <c r="M15" s="304" t="s">
        <v>149</v>
      </c>
      <c r="N15" s="305" t="s">
        <v>211</v>
      </c>
      <c r="O15" s="305" t="s">
        <v>212</v>
      </c>
      <c r="P15" s="299"/>
      <c r="Q15" s="300" t="s">
        <v>280</v>
      </c>
      <c r="R15" s="300" t="s">
        <v>3239</v>
      </c>
      <c r="S15" s="301" t="s">
        <v>3240</v>
      </c>
      <c r="T15" s="301" t="s">
        <v>3241</v>
      </c>
      <c r="U15" s="303" t="s">
        <v>3242</v>
      </c>
      <c r="V15" s="259" t="s">
        <v>3243</v>
      </c>
      <c r="W15" s="286"/>
      <c r="AA15" s="302">
        <f>IF(OR(J15="Fail",ISBLANK(J15)),INDEX('Issue Code Table'!C:C,MATCH(N:N,'Issue Code Table'!A:A,0)),IF(M15="Critical",6,IF(M15="Significant",5,IF(M15="Moderate",3,2))))</f>
        <v>5</v>
      </c>
    </row>
    <row r="16" spans="1:27" s="294" customFormat="1" ht="94.5" customHeight="1" x14ac:dyDescent="0.35">
      <c r="A16" s="303" t="s">
        <v>3244</v>
      </c>
      <c r="B16" s="303" t="s">
        <v>385</v>
      </c>
      <c r="C16" s="309" t="s">
        <v>386</v>
      </c>
      <c r="D16" s="259" t="s">
        <v>409</v>
      </c>
      <c r="E16" s="303" t="s">
        <v>3245</v>
      </c>
      <c r="F16" s="301" t="s">
        <v>265</v>
      </c>
      <c r="G16" s="301" t="s">
        <v>3246</v>
      </c>
      <c r="H16" s="303" t="s">
        <v>3247</v>
      </c>
      <c r="I16" s="303"/>
      <c r="J16" s="295"/>
      <c r="K16" s="308" t="s">
        <v>3248</v>
      </c>
      <c r="L16" s="300"/>
      <c r="M16" s="304" t="s">
        <v>149</v>
      </c>
      <c r="N16" s="305" t="s">
        <v>211</v>
      </c>
      <c r="O16" s="305" t="s">
        <v>212</v>
      </c>
      <c r="P16" s="299"/>
      <c r="Q16" s="300" t="s">
        <v>291</v>
      </c>
      <c r="R16" s="300" t="s">
        <v>3249</v>
      </c>
      <c r="S16" s="301" t="s">
        <v>3250</v>
      </c>
      <c r="T16" s="301" t="s">
        <v>3251</v>
      </c>
      <c r="U16" s="303" t="s">
        <v>3252</v>
      </c>
      <c r="V16" s="259" t="s">
        <v>3253</v>
      </c>
      <c r="W16" s="286"/>
      <c r="AA16" s="302">
        <f>IF(OR(J16="Fail",ISBLANK(J16)),INDEX('Issue Code Table'!C:C,MATCH(N:N,'Issue Code Table'!A:A,0)),IF(M16="Critical",6,IF(M16="Significant",5,IF(M16="Moderate",3,2))))</f>
        <v>5</v>
      </c>
    </row>
    <row r="17" spans="1:27" s="294" customFormat="1" ht="94.5" customHeight="1" x14ac:dyDescent="0.35">
      <c r="A17" s="303" t="s">
        <v>3254</v>
      </c>
      <c r="B17" s="303" t="s">
        <v>385</v>
      </c>
      <c r="C17" s="309" t="s">
        <v>386</v>
      </c>
      <c r="D17" s="259" t="s">
        <v>409</v>
      </c>
      <c r="E17" s="303" t="s">
        <v>3255</v>
      </c>
      <c r="F17" s="301" t="s">
        <v>287</v>
      </c>
      <c r="G17" s="301" t="s">
        <v>3256</v>
      </c>
      <c r="H17" s="303" t="s">
        <v>3257</v>
      </c>
      <c r="I17" s="303"/>
      <c r="J17" s="295"/>
      <c r="K17" s="308" t="s">
        <v>3258</v>
      </c>
      <c r="L17" s="300"/>
      <c r="M17" s="304" t="s">
        <v>149</v>
      </c>
      <c r="N17" s="305" t="s">
        <v>211</v>
      </c>
      <c r="O17" s="305" t="s">
        <v>212</v>
      </c>
      <c r="P17" s="299"/>
      <c r="Q17" s="300" t="s">
        <v>291</v>
      </c>
      <c r="R17" s="300" t="s">
        <v>3259</v>
      </c>
      <c r="S17" s="301" t="s">
        <v>3260</v>
      </c>
      <c r="T17" s="301" t="s">
        <v>3261</v>
      </c>
      <c r="U17" s="303" t="s">
        <v>3262</v>
      </c>
      <c r="V17" s="259" t="s">
        <v>3263</v>
      </c>
      <c r="W17" s="286"/>
      <c r="AA17" s="302">
        <f>IF(OR(J17="Fail",ISBLANK(J17)),INDEX('Issue Code Table'!C:C,MATCH(N:N,'Issue Code Table'!A:A,0)),IF(M17="Critical",6,IF(M17="Significant",5,IF(M17="Moderate",3,2))))</f>
        <v>5</v>
      </c>
    </row>
    <row r="18" spans="1:27" s="294" customFormat="1" ht="94.5" customHeight="1" x14ac:dyDescent="0.35">
      <c r="A18" s="303" t="s">
        <v>3264</v>
      </c>
      <c r="B18" s="303" t="s">
        <v>385</v>
      </c>
      <c r="C18" s="309" t="s">
        <v>386</v>
      </c>
      <c r="D18" s="259" t="s">
        <v>409</v>
      </c>
      <c r="E18" s="303" t="s">
        <v>3265</v>
      </c>
      <c r="F18" s="301" t="s">
        <v>276</v>
      </c>
      <c r="G18" s="301" t="s">
        <v>3266</v>
      </c>
      <c r="H18" s="303" t="s">
        <v>3267</v>
      </c>
      <c r="I18" s="303"/>
      <c r="J18" s="295"/>
      <c r="K18" s="308" t="s">
        <v>3268</v>
      </c>
      <c r="L18" s="300"/>
      <c r="M18" s="304" t="s">
        <v>149</v>
      </c>
      <c r="N18" s="305" t="s">
        <v>211</v>
      </c>
      <c r="O18" s="305" t="s">
        <v>212</v>
      </c>
      <c r="P18" s="299"/>
      <c r="Q18" s="300" t="s">
        <v>291</v>
      </c>
      <c r="R18" s="300" t="s">
        <v>3269</v>
      </c>
      <c r="S18" s="301" t="s">
        <v>3270</v>
      </c>
      <c r="T18" s="301" t="s">
        <v>3271</v>
      </c>
      <c r="U18" s="303" t="s">
        <v>3272</v>
      </c>
      <c r="V18" s="259" t="s">
        <v>3273</v>
      </c>
      <c r="W18" s="286"/>
      <c r="AA18" s="302">
        <f>IF(OR(J18="Fail",ISBLANK(J18)),INDEX('Issue Code Table'!C:C,MATCH(N:N,'Issue Code Table'!A:A,0)),IF(M18="Critical",6,IF(M18="Significant",5,IF(M18="Moderate",3,2))))</f>
        <v>5</v>
      </c>
    </row>
    <row r="19" spans="1:27" s="294" customFormat="1" ht="94.5" customHeight="1" x14ac:dyDescent="0.35">
      <c r="A19" s="303" t="s">
        <v>3274</v>
      </c>
      <c r="B19" s="303" t="s">
        <v>385</v>
      </c>
      <c r="C19" s="309" t="s">
        <v>386</v>
      </c>
      <c r="D19" s="259" t="s">
        <v>409</v>
      </c>
      <c r="E19" s="303" t="s">
        <v>3275</v>
      </c>
      <c r="F19" s="301" t="s">
        <v>287</v>
      </c>
      <c r="G19" s="301" t="s">
        <v>3276</v>
      </c>
      <c r="H19" s="303" t="s">
        <v>3277</v>
      </c>
      <c r="I19" s="303"/>
      <c r="J19" s="295"/>
      <c r="K19" s="308" t="s">
        <v>3278</v>
      </c>
      <c r="L19" s="300"/>
      <c r="M19" s="304" t="s">
        <v>149</v>
      </c>
      <c r="N19" s="305" t="s">
        <v>211</v>
      </c>
      <c r="O19" s="305" t="s">
        <v>212</v>
      </c>
      <c r="P19" s="299"/>
      <c r="Q19" s="300" t="s">
        <v>3279</v>
      </c>
      <c r="R19" s="300" t="s">
        <v>3280</v>
      </c>
      <c r="S19" s="301" t="s">
        <v>3281</v>
      </c>
      <c r="T19" s="301" t="s">
        <v>3282</v>
      </c>
      <c r="U19" s="303" t="s">
        <v>3283</v>
      </c>
      <c r="V19" s="259" t="s">
        <v>3284</v>
      </c>
      <c r="W19" s="286"/>
      <c r="AA19" s="302">
        <f>IF(OR(J19="Fail",ISBLANK(J19)),INDEX('Issue Code Table'!C:C,MATCH(N:N,'Issue Code Table'!A:A,0)),IF(M19="Critical",6,IF(M19="Significant",5,IF(M19="Moderate",3,2))))</f>
        <v>5</v>
      </c>
    </row>
    <row r="20" spans="1:27" s="294" customFormat="1" ht="94.5" customHeight="1" x14ac:dyDescent="0.35">
      <c r="A20" s="303" t="s">
        <v>3285</v>
      </c>
      <c r="B20" s="303" t="s">
        <v>385</v>
      </c>
      <c r="C20" s="309" t="s">
        <v>386</v>
      </c>
      <c r="D20" s="259" t="s">
        <v>409</v>
      </c>
      <c r="E20" s="303" t="s">
        <v>3286</v>
      </c>
      <c r="F20" s="301" t="s">
        <v>265</v>
      </c>
      <c r="G20" s="301" t="s">
        <v>3287</v>
      </c>
      <c r="H20" s="303" t="s">
        <v>3288</v>
      </c>
      <c r="I20" s="303"/>
      <c r="J20" s="295"/>
      <c r="K20" s="308" t="s">
        <v>3289</v>
      </c>
      <c r="L20" s="300"/>
      <c r="M20" s="304" t="s">
        <v>149</v>
      </c>
      <c r="N20" s="305" t="s">
        <v>211</v>
      </c>
      <c r="O20" s="305" t="s">
        <v>212</v>
      </c>
      <c r="P20" s="299"/>
      <c r="Q20" s="300" t="s">
        <v>3279</v>
      </c>
      <c r="R20" s="300" t="s">
        <v>3290</v>
      </c>
      <c r="S20" s="301" t="s">
        <v>3291</v>
      </c>
      <c r="T20" s="301" t="s">
        <v>3292</v>
      </c>
      <c r="U20" s="303" t="s">
        <v>3293</v>
      </c>
      <c r="V20" s="259" t="s">
        <v>3294</v>
      </c>
      <c r="W20" s="286"/>
      <c r="AA20" s="302">
        <f>IF(OR(J20="Fail",ISBLANK(J20)),INDEX('Issue Code Table'!C:C,MATCH(N:N,'Issue Code Table'!A:A,0)),IF(M20="Critical",6,IF(M20="Significant",5,IF(M20="Moderate",3,2))))</f>
        <v>5</v>
      </c>
    </row>
    <row r="21" spans="1:27" s="294" customFormat="1" ht="94.5" customHeight="1" x14ac:dyDescent="0.35">
      <c r="A21" s="303" t="s">
        <v>3295</v>
      </c>
      <c r="B21" s="303" t="s">
        <v>385</v>
      </c>
      <c r="C21" s="309" t="s">
        <v>386</v>
      </c>
      <c r="D21" s="259" t="s">
        <v>409</v>
      </c>
      <c r="E21" s="303" t="s">
        <v>3296</v>
      </c>
      <c r="F21" s="301" t="s">
        <v>276</v>
      </c>
      <c r="G21" s="301" t="s">
        <v>3297</v>
      </c>
      <c r="H21" s="303" t="s">
        <v>3298</v>
      </c>
      <c r="I21" s="303"/>
      <c r="J21" s="295"/>
      <c r="K21" s="308" t="s">
        <v>3299</v>
      </c>
      <c r="L21" s="300"/>
      <c r="M21" s="304" t="s">
        <v>149</v>
      </c>
      <c r="N21" s="305" t="s">
        <v>211</v>
      </c>
      <c r="O21" s="305" t="s">
        <v>212</v>
      </c>
      <c r="P21" s="299"/>
      <c r="Q21" s="300" t="s">
        <v>3279</v>
      </c>
      <c r="R21" s="300" t="s">
        <v>3300</v>
      </c>
      <c r="S21" s="301" t="s">
        <v>3301</v>
      </c>
      <c r="T21" s="301" t="s">
        <v>3302</v>
      </c>
      <c r="U21" s="303" t="s">
        <v>3303</v>
      </c>
      <c r="V21" s="259" t="s">
        <v>3304</v>
      </c>
      <c r="W21" s="286"/>
      <c r="AA21" s="302">
        <f>IF(OR(J21="Fail",ISBLANK(J21)),INDEX('Issue Code Table'!C:C,MATCH(N:N,'Issue Code Table'!A:A,0)),IF(M21="Critical",6,IF(M21="Significant",5,IF(M21="Moderate",3,2))))</f>
        <v>5</v>
      </c>
    </row>
    <row r="22" spans="1:27" s="294" customFormat="1" ht="94.5" customHeight="1" x14ac:dyDescent="0.35">
      <c r="A22" s="303" t="s">
        <v>3305</v>
      </c>
      <c r="B22" s="303" t="s">
        <v>385</v>
      </c>
      <c r="C22" s="309" t="s">
        <v>386</v>
      </c>
      <c r="D22" s="259" t="s">
        <v>409</v>
      </c>
      <c r="E22" s="303" t="s">
        <v>3306</v>
      </c>
      <c r="F22" s="301" t="s">
        <v>265</v>
      </c>
      <c r="G22" s="301" t="s">
        <v>3307</v>
      </c>
      <c r="H22" s="303" t="s">
        <v>3308</v>
      </c>
      <c r="I22" s="303"/>
      <c r="J22" s="295"/>
      <c r="K22" s="308" t="s">
        <v>3309</v>
      </c>
      <c r="L22" s="300"/>
      <c r="M22" s="304" t="s">
        <v>149</v>
      </c>
      <c r="N22" s="305" t="s">
        <v>211</v>
      </c>
      <c r="O22" s="305" t="s">
        <v>212</v>
      </c>
      <c r="P22" s="299"/>
      <c r="Q22" s="300" t="s">
        <v>3310</v>
      </c>
      <c r="R22" s="300" t="s">
        <v>3311</v>
      </c>
      <c r="S22" s="301" t="s">
        <v>3312</v>
      </c>
      <c r="T22" s="301" t="s">
        <v>3313</v>
      </c>
      <c r="U22" s="303" t="s">
        <v>3314</v>
      </c>
      <c r="V22" s="259" t="s">
        <v>3315</v>
      </c>
      <c r="W22" s="286"/>
      <c r="AA22" s="302">
        <f>IF(OR(J22="Fail",ISBLANK(J22)),INDEX('Issue Code Table'!C:C,MATCH(N:N,'Issue Code Table'!A:A,0)),IF(M22="Critical",6,IF(M22="Significant",5,IF(M22="Moderate",3,2))))</f>
        <v>5</v>
      </c>
    </row>
    <row r="23" spans="1:27" s="294" customFormat="1" ht="94.5" customHeight="1" x14ac:dyDescent="0.35">
      <c r="A23" s="303" t="s">
        <v>3316</v>
      </c>
      <c r="B23" s="303" t="s">
        <v>385</v>
      </c>
      <c r="C23" s="309" t="s">
        <v>386</v>
      </c>
      <c r="D23" s="259" t="s">
        <v>409</v>
      </c>
      <c r="E23" s="303" t="s">
        <v>3317</v>
      </c>
      <c r="F23" s="301" t="s">
        <v>276</v>
      </c>
      <c r="G23" s="301" t="s">
        <v>3318</v>
      </c>
      <c r="H23" s="303" t="s">
        <v>3319</v>
      </c>
      <c r="I23" s="303"/>
      <c r="J23" s="295"/>
      <c r="K23" s="308" t="s">
        <v>3320</v>
      </c>
      <c r="L23" s="304"/>
      <c r="M23" s="304" t="s">
        <v>149</v>
      </c>
      <c r="N23" s="305" t="s">
        <v>211</v>
      </c>
      <c r="O23" s="305" t="s">
        <v>212</v>
      </c>
      <c r="P23" s="310"/>
      <c r="Q23" s="304" t="s">
        <v>3310</v>
      </c>
      <c r="R23" s="304" t="s">
        <v>3321</v>
      </c>
      <c r="S23" s="301" t="s">
        <v>3322</v>
      </c>
      <c r="T23" s="301" t="s">
        <v>3313</v>
      </c>
      <c r="U23" s="303" t="s">
        <v>3323</v>
      </c>
      <c r="V23" s="259" t="s">
        <v>3324</v>
      </c>
      <c r="W23" s="286"/>
      <c r="AA23" s="302">
        <f>IF(OR(J23="Fail",ISBLANK(J23)),INDEX('Issue Code Table'!C:C,MATCH(N:N,'Issue Code Table'!A:A,0)),IF(M23="Critical",6,IF(M23="Significant",5,IF(M23="Moderate",3,2))))</f>
        <v>5</v>
      </c>
    </row>
    <row r="24" spans="1:27" s="294" customFormat="1" ht="94.5" customHeight="1" x14ac:dyDescent="0.35">
      <c r="A24" s="303" t="s">
        <v>3325</v>
      </c>
      <c r="B24" s="303" t="s">
        <v>385</v>
      </c>
      <c r="C24" s="309" t="s">
        <v>386</v>
      </c>
      <c r="D24" s="259" t="s">
        <v>409</v>
      </c>
      <c r="E24" s="303" t="s">
        <v>3326</v>
      </c>
      <c r="F24" s="301" t="s">
        <v>265</v>
      </c>
      <c r="G24" s="301" t="s">
        <v>3327</v>
      </c>
      <c r="H24" s="303" t="s">
        <v>3328</v>
      </c>
      <c r="I24" s="303"/>
      <c r="J24" s="295"/>
      <c r="K24" s="308" t="s">
        <v>3329</v>
      </c>
      <c r="L24" s="311"/>
      <c r="M24" s="304" t="s">
        <v>149</v>
      </c>
      <c r="N24" s="305" t="s">
        <v>211</v>
      </c>
      <c r="O24" s="305" t="s">
        <v>212</v>
      </c>
      <c r="P24" s="310"/>
      <c r="Q24" s="304" t="s">
        <v>300</v>
      </c>
      <c r="R24" s="304" t="s">
        <v>3330</v>
      </c>
      <c r="S24" s="301" t="s">
        <v>2287</v>
      </c>
      <c r="T24" s="301" t="s">
        <v>3331</v>
      </c>
      <c r="U24" s="303" t="s">
        <v>3332</v>
      </c>
      <c r="V24" s="259" t="s">
        <v>3333</v>
      </c>
      <c r="W24" s="286"/>
      <c r="AA24" s="302">
        <f>IF(OR(J24="Fail",ISBLANK(J24)),INDEX('Issue Code Table'!C:C,MATCH(N:N,'Issue Code Table'!A:A,0)),IF(M24="Critical",6,IF(M24="Significant",5,IF(M24="Moderate",3,2))))</f>
        <v>5</v>
      </c>
    </row>
    <row r="25" spans="1:27" s="294" customFormat="1" ht="94.5" customHeight="1" x14ac:dyDescent="0.35">
      <c r="A25" s="303" t="s">
        <v>3334</v>
      </c>
      <c r="B25" s="303" t="s">
        <v>385</v>
      </c>
      <c r="C25" s="309" t="s">
        <v>386</v>
      </c>
      <c r="D25" s="259" t="s">
        <v>409</v>
      </c>
      <c r="E25" s="303" t="s">
        <v>3335</v>
      </c>
      <c r="F25" s="301" t="s">
        <v>287</v>
      </c>
      <c r="G25" s="301" t="s">
        <v>3336</v>
      </c>
      <c r="H25" s="303" t="s">
        <v>3337</v>
      </c>
      <c r="I25" s="303"/>
      <c r="J25" s="295"/>
      <c r="K25" s="308" t="s">
        <v>3338</v>
      </c>
      <c r="L25" s="304"/>
      <c r="M25" s="304" t="s">
        <v>149</v>
      </c>
      <c r="N25" s="305" t="s">
        <v>211</v>
      </c>
      <c r="O25" s="305" t="s">
        <v>212</v>
      </c>
      <c r="P25" s="310"/>
      <c r="Q25" s="304" t="s">
        <v>300</v>
      </c>
      <c r="R25" s="304" t="s">
        <v>3339</v>
      </c>
      <c r="S25" s="301" t="s">
        <v>354</v>
      </c>
      <c r="T25" s="301" t="s">
        <v>3331</v>
      </c>
      <c r="U25" s="303" t="s">
        <v>3340</v>
      </c>
      <c r="V25" s="259" t="s">
        <v>3341</v>
      </c>
      <c r="W25" s="286"/>
      <c r="AA25" s="302">
        <f>IF(OR(J25="Fail",ISBLANK(J25)),INDEX('Issue Code Table'!C:C,MATCH(N:N,'Issue Code Table'!A:A,0)),IF(M25="Critical",6,IF(M25="Significant",5,IF(M25="Moderate",3,2))))</f>
        <v>5</v>
      </c>
    </row>
    <row r="26" spans="1:27" s="294" customFormat="1" ht="94.5" customHeight="1" x14ac:dyDescent="0.35">
      <c r="A26" s="303" t="s">
        <v>3342</v>
      </c>
      <c r="B26" s="303" t="s">
        <v>385</v>
      </c>
      <c r="C26" s="309" t="s">
        <v>386</v>
      </c>
      <c r="D26" s="259" t="s">
        <v>409</v>
      </c>
      <c r="E26" s="303" t="s">
        <v>3343</v>
      </c>
      <c r="F26" s="301" t="s">
        <v>276</v>
      </c>
      <c r="G26" s="301" t="s">
        <v>3344</v>
      </c>
      <c r="H26" s="303" t="s">
        <v>3345</v>
      </c>
      <c r="I26" s="303"/>
      <c r="J26" s="295"/>
      <c r="K26" s="308" t="s">
        <v>3346</v>
      </c>
      <c r="L26" s="304"/>
      <c r="M26" s="304" t="s">
        <v>149</v>
      </c>
      <c r="N26" s="305" t="s">
        <v>211</v>
      </c>
      <c r="O26" s="305" t="s">
        <v>212</v>
      </c>
      <c r="P26" s="310"/>
      <c r="Q26" s="304" t="s">
        <v>300</v>
      </c>
      <c r="R26" s="304" t="s">
        <v>3347</v>
      </c>
      <c r="S26" s="301" t="s">
        <v>345</v>
      </c>
      <c r="T26" s="301" t="s">
        <v>3348</v>
      </c>
      <c r="U26" s="303" t="s">
        <v>3349</v>
      </c>
      <c r="V26" s="259" t="s">
        <v>3350</v>
      </c>
      <c r="W26" s="286"/>
      <c r="AA26" s="302">
        <f>IF(OR(J26="Fail",ISBLANK(J26)),INDEX('Issue Code Table'!C:C,MATCH(N:N,'Issue Code Table'!A:A,0)),IF(M26="Critical",6,IF(M26="Significant",5,IF(M26="Moderate",3,2))))</f>
        <v>5</v>
      </c>
    </row>
    <row r="27" spans="1:27" s="294" customFormat="1" ht="94.5" customHeight="1" x14ac:dyDescent="0.35">
      <c r="A27" s="303" t="s">
        <v>3351</v>
      </c>
      <c r="B27" s="303" t="s">
        <v>477</v>
      </c>
      <c r="C27" s="309" t="s">
        <v>478</v>
      </c>
      <c r="D27" s="259" t="s">
        <v>234</v>
      </c>
      <c r="E27" s="301" t="s">
        <v>3352</v>
      </c>
      <c r="F27" s="301" t="s">
        <v>464</v>
      </c>
      <c r="G27" s="301" t="s">
        <v>465</v>
      </c>
      <c r="H27" s="301" t="s">
        <v>3353</v>
      </c>
      <c r="I27" s="303"/>
      <c r="J27" s="295"/>
      <c r="K27" s="220" t="s">
        <v>3354</v>
      </c>
      <c r="L27" s="304"/>
      <c r="M27" s="304" t="s">
        <v>149</v>
      </c>
      <c r="N27" s="305" t="s">
        <v>468</v>
      </c>
      <c r="O27" s="312" t="s">
        <v>469</v>
      </c>
      <c r="P27" s="310"/>
      <c r="Q27" s="304" t="s">
        <v>470</v>
      </c>
      <c r="R27" s="304" t="s">
        <v>471</v>
      </c>
      <c r="S27" s="301" t="s">
        <v>472</v>
      </c>
      <c r="T27" s="301" t="s">
        <v>473</v>
      </c>
      <c r="U27" s="301" t="s">
        <v>3355</v>
      </c>
      <c r="V27" s="259" t="s">
        <v>3356</v>
      </c>
      <c r="W27" s="286"/>
      <c r="AA27" s="302">
        <f>IF(OR(J27="Fail",ISBLANK(J27)),INDEX('Issue Code Table'!C:C,MATCH(N:N,'Issue Code Table'!A:A,0)),IF(M27="Critical",6,IF(M27="Significant",5,IF(M27="Moderate",3,2))))</f>
        <v>5</v>
      </c>
    </row>
    <row r="28" spans="1:27" s="294" customFormat="1" ht="94.5" customHeight="1" x14ac:dyDescent="0.35">
      <c r="A28" s="303" t="s">
        <v>3357</v>
      </c>
      <c r="B28" s="220" t="s">
        <v>248</v>
      </c>
      <c r="C28" s="222" t="s">
        <v>249</v>
      </c>
      <c r="D28" s="259" t="s">
        <v>234</v>
      </c>
      <c r="E28" s="303" t="s">
        <v>479</v>
      </c>
      <c r="F28" s="301" t="s">
        <v>480</v>
      </c>
      <c r="G28" s="301" t="s">
        <v>3358</v>
      </c>
      <c r="H28" s="303" t="s">
        <v>3359</v>
      </c>
      <c r="I28" s="303"/>
      <c r="J28" s="295"/>
      <c r="K28" s="304" t="s">
        <v>3360</v>
      </c>
      <c r="L28" s="304"/>
      <c r="M28" s="306" t="s">
        <v>149</v>
      </c>
      <c r="N28" s="305" t="s">
        <v>484</v>
      </c>
      <c r="O28" s="305" t="s">
        <v>3361</v>
      </c>
      <c r="P28" s="310"/>
      <c r="Q28" s="304" t="s">
        <v>470</v>
      </c>
      <c r="R28" s="304" t="s">
        <v>486</v>
      </c>
      <c r="S28" s="301" t="s">
        <v>487</v>
      </c>
      <c r="T28" s="301" t="s">
        <v>488</v>
      </c>
      <c r="U28" s="303" t="s">
        <v>3362</v>
      </c>
      <c r="V28" s="259" t="s">
        <v>3363</v>
      </c>
      <c r="W28" s="286"/>
      <c r="AA28" s="302">
        <f>IF(OR(J28="Fail",ISBLANK(J28)),INDEX('Issue Code Table'!C:C,MATCH(N:N,'Issue Code Table'!A:A,0)),IF(M28="Critical",6,IF(M28="Significant",5,IF(M28="Moderate",3,2))))</f>
        <v>4</v>
      </c>
    </row>
    <row r="29" spans="1:27" s="294" customFormat="1" ht="94.5" customHeight="1" x14ac:dyDescent="0.35">
      <c r="A29" s="303" t="s">
        <v>3364</v>
      </c>
      <c r="B29" s="220" t="s">
        <v>206</v>
      </c>
      <c r="C29" s="222" t="s">
        <v>207</v>
      </c>
      <c r="D29" s="259" t="s">
        <v>409</v>
      </c>
      <c r="E29" s="301" t="s">
        <v>3365</v>
      </c>
      <c r="F29" s="301" t="s">
        <v>493</v>
      </c>
      <c r="G29" s="301" t="s">
        <v>6085</v>
      </c>
      <c r="H29" s="301" t="s">
        <v>3366</v>
      </c>
      <c r="I29" s="303"/>
      <c r="J29" s="295"/>
      <c r="K29" s="220" t="s">
        <v>3367</v>
      </c>
      <c r="L29" s="311"/>
      <c r="M29" s="304" t="s">
        <v>149</v>
      </c>
      <c r="N29" s="305" t="s">
        <v>497</v>
      </c>
      <c r="O29" s="312" t="s">
        <v>498</v>
      </c>
      <c r="P29" s="310"/>
      <c r="Q29" s="304" t="s">
        <v>499</v>
      </c>
      <c r="R29" s="304" t="s">
        <v>500</v>
      </c>
      <c r="S29" s="301" t="s">
        <v>501</v>
      </c>
      <c r="T29" s="301" t="s">
        <v>3368</v>
      </c>
      <c r="U29" s="301" t="s">
        <v>3369</v>
      </c>
      <c r="V29" s="259" t="s">
        <v>3370</v>
      </c>
      <c r="W29" s="286"/>
      <c r="AA29" s="302">
        <f>IF(OR(J29="Fail",ISBLANK(J29)),INDEX('Issue Code Table'!C:C,MATCH(N:N,'Issue Code Table'!A:A,0)),IF(M29="Critical",6,IF(M29="Significant",5,IF(M29="Moderate",3,2))))</f>
        <v>5</v>
      </c>
    </row>
    <row r="30" spans="1:27" s="294" customFormat="1" ht="94.5" customHeight="1" x14ac:dyDescent="0.35">
      <c r="A30" s="303" t="s">
        <v>3371</v>
      </c>
      <c r="B30" s="303" t="s">
        <v>477</v>
      </c>
      <c r="C30" s="309" t="s">
        <v>478</v>
      </c>
      <c r="D30" s="259" t="s">
        <v>409</v>
      </c>
      <c r="E30" s="301" t="s">
        <v>3372</v>
      </c>
      <c r="F30" s="301" t="s">
        <v>507</v>
      </c>
      <c r="G30" s="301" t="s">
        <v>3373</v>
      </c>
      <c r="H30" s="301" t="s">
        <v>3374</v>
      </c>
      <c r="I30" s="303"/>
      <c r="J30" s="295"/>
      <c r="K30" s="220" t="s">
        <v>510</v>
      </c>
      <c r="L30" s="304"/>
      <c r="M30" s="304" t="s">
        <v>149</v>
      </c>
      <c r="N30" s="305" t="s">
        <v>497</v>
      </c>
      <c r="O30" s="312" t="s">
        <v>498</v>
      </c>
      <c r="P30" s="310"/>
      <c r="Q30" s="304" t="s">
        <v>499</v>
      </c>
      <c r="R30" s="304" t="s">
        <v>511</v>
      </c>
      <c r="S30" s="301" t="s">
        <v>512</v>
      </c>
      <c r="T30" s="301" t="s">
        <v>3375</v>
      </c>
      <c r="U30" s="301" t="s">
        <v>3376</v>
      </c>
      <c r="V30" s="259" t="s">
        <v>3377</v>
      </c>
      <c r="W30" s="286"/>
      <c r="AA30" s="302">
        <f>IF(OR(J30="Fail",ISBLANK(J30)),INDEX('Issue Code Table'!C:C,MATCH(N:N,'Issue Code Table'!A:A,0)),IF(M30="Critical",6,IF(M30="Significant",5,IF(M30="Moderate",3,2))))</f>
        <v>5</v>
      </c>
    </row>
    <row r="31" spans="1:27" s="294" customFormat="1" ht="94.5" customHeight="1" x14ac:dyDescent="0.35">
      <c r="A31" s="303" t="s">
        <v>3378</v>
      </c>
      <c r="B31" s="303" t="s">
        <v>385</v>
      </c>
      <c r="C31" s="309" t="s">
        <v>386</v>
      </c>
      <c r="D31" s="259" t="s">
        <v>409</v>
      </c>
      <c r="E31" s="303" t="s">
        <v>3379</v>
      </c>
      <c r="F31" s="304" t="s">
        <v>531</v>
      </c>
      <c r="G31" s="313" t="s">
        <v>3380</v>
      </c>
      <c r="H31" s="308" t="s">
        <v>3381</v>
      </c>
      <c r="I31" s="303"/>
      <c r="J31" s="295"/>
      <c r="K31" s="308" t="s">
        <v>3382</v>
      </c>
      <c r="L31" s="314"/>
      <c r="M31" s="298" t="s">
        <v>149</v>
      </c>
      <c r="N31" s="315" t="s">
        <v>211</v>
      </c>
      <c r="O31" s="305" t="s">
        <v>3138</v>
      </c>
      <c r="P31" s="299"/>
      <c r="Q31" s="300" t="s">
        <v>524</v>
      </c>
      <c r="R31" s="300" t="s">
        <v>525</v>
      </c>
      <c r="S31" s="301" t="s">
        <v>2396</v>
      </c>
      <c r="T31" s="301" t="s">
        <v>6150</v>
      </c>
      <c r="U31" s="303" t="s">
        <v>6135</v>
      </c>
      <c r="V31" s="259" t="s">
        <v>3383</v>
      </c>
      <c r="W31" s="286"/>
      <c r="AA31" s="302">
        <f>IF(OR(J31="Fail",ISBLANK(J31)),INDEX('Issue Code Table'!C:C,MATCH(N:N,'Issue Code Table'!A:A,0)),IF(M31="Critical",6,IF(M31="Significant",5,IF(M31="Moderate",3,2))))</f>
        <v>5</v>
      </c>
    </row>
    <row r="32" spans="1:27" s="294" customFormat="1" ht="94.5" customHeight="1" x14ac:dyDescent="0.35">
      <c r="A32" s="303" t="s">
        <v>3384</v>
      </c>
      <c r="B32" s="303" t="s">
        <v>477</v>
      </c>
      <c r="C32" s="309" t="s">
        <v>478</v>
      </c>
      <c r="D32" s="259" t="s">
        <v>409</v>
      </c>
      <c r="E32" s="301" t="s">
        <v>3385</v>
      </c>
      <c r="F32" s="220" t="s">
        <v>3386</v>
      </c>
      <c r="G32" s="220" t="s">
        <v>3387</v>
      </c>
      <c r="H32" s="220" t="s">
        <v>3388</v>
      </c>
      <c r="I32" s="303"/>
      <c r="J32" s="295"/>
      <c r="K32" s="220" t="s">
        <v>3389</v>
      </c>
      <c r="L32" s="314"/>
      <c r="M32" s="316" t="s">
        <v>149</v>
      </c>
      <c r="N32" s="305" t="s">
        <v>2043</v>
      </c>
      <c r="O32" s="312" t="s">
        <v>2044</v>
      </c>
      <c r="P32" s="317"/>
      <c r="Q32" s="318" t="s">
        <v>524</v>
      </c>
      <c r="R32" s="318" t="s">
        <v>535</v>
      </c>
      <c r="S32" s="301" t="s">
        <v>526</v>
      </c>
      <c r="T32" s="301" t="s">
        <v>3390</v>
      </c>
      <c r="U32" s="301" t="s">
        <v>3391</v>
      </c>
      <c r="V32" s="259" t="s">
        <v>3392</v>
      </c>
      <c r="W32" s="286"/>
      <c r="AA32" s="302">
        <f>IF(OR(J32="Fail",ISBLANK(J32)),INDEX('Issue Code Table'!C:C,MATCH(N:N,'Issue Code Table'!A:A,0)),IF(M32="Critical",6,IF(M32="Significant",5,IF(M32="Moderate",3,2))))</f>
        <v>7</v>
      </c>
    </row>
    <row r="33" spans="1:27" s="294" customFormat="1" ht="94.5" customHeight="1" x14ac:dyDescent="0.35">
      <c r="A33" s="303" t="s">
        <v>3393</v>
      </c>
      <c r="B33" s="259" t="s">
        <v>541</v>
      </c>
      <c r="C33" s="319" t="s">
        <v>542</v>
      </c>
      <c r="D33" s="259" t="s">
        <v>409</v>
      </c>
      <c r="E33" s="303" t="s">
        <v>543</v>
      </c>
      <c r="F33" s="301" t="s">
        <v>544</v>
      </c>
      <c r="G33" s="301" t="s">
        <v>3394</v>
      </c>
      <c r="H33" s="220" t="s">
        <v>3395</v>
      </c>
      <c r="I33" s="303"/>
      <c r="J33" s="295"/>
      <c r="K33" s="220" t="s">
        <v>547</v>
      </c>
      <c r="L33" s="318"/>
      <c r="M33" s="306" t="s">
        <v>149</v>
      </c>
      <c r="N33" s="297" t="s">
        <v>211</v>
      </c>
      <c r="O33" s="307" t="s">
        <v>212</v>
      </c>
      <c r="P33" s="317"/>
      <c r="Q33" s="318" t="s">
        <v>524</v>
      </c>
      <c r="R33" s="318" t="s">
        <v>550</v>
      </c>
      <c r="S33" s="301" t="s">
        <v>551</v>
      </c>
      <c r="T33" s="301" t="s">
        <v>3396</v>
      </c>
      <c r="U33" s="303" t="s">
        <v>3397</v>
      </c>
      <c r="V33" s="259" t="s">
        <v>3398</v>
      </c>
      <c r="W33" s="286"/>
      <c r="AA33" s="302">
        <f>IF(OR(J33="Fail",ISBLANK(J33)),INDEX('Issue Code Table'!C:C,MATCH(N:N,'Issue Code Table'!A:A,0)),IF(M33="Critical",6,IF(M33="Significant",5,IF(M33="Moderate",3,2))))</f>
        <v>5</v>
      </c>
    </row>
    <row r="34" spans="1:27" s="294" customFormat="1" ht="94.5" customHeight="1" x14ac:dyDescent="0.35">
      <c r="A34" s="303" t="s">
        <v>3399</v>
      </c>
      <c r="B34" s="303" t="s">
        <v>568</v>
      </c>
      <c r="C34" s="222" t="s">
        <v>569</v>
      </c>
      <c r="D34" s="259" t="s">
        <v>409</v>
      </c>
      <c r="E34" s="301" t="s">
        <v>3400</v>
      </c>
      <c r="F34" s="301" t="s">
        <v>582</v>
      </c>
      <c r="G34" s="301" t="s">
        <v>3401</v>
      </c>
      <c r="H34" s="301" t="s">
        <v>3402</v>
      </c>
      <c r="I34" s="303"/>
      <c r="J34" s="295"/>
      <c r="K34" s="220" t="s">
        <v>3403</v>
      </c>
      <c r="L34" s="304"/>
      <c r="M34" s="304" t="s">
        <v>160</v>
      </c>
      <c r="N34" s="305" t="s">
        <v>3404</v>
      </c>
      <c r="O34" s="312" t="s">
        <v>3405</v>
      </c>
      <c r="P34" s="317"/>
      <c r="Q34" s="318" t="s">
        <v>561</v>
      </c>
      <c r="R34" s="318" t="s">
        <v>562</v>
      </c>
      <c r="S34" s="301" t="s">
        <v>587</v>
      </c>
      <c r="T34" s="301" t="s">
        <v>3406</v>
      </c>
      <c r="U34" s="301" t="s">
        <v>3407</v>
      </c>
      <c r="V34" s="259"/>
      <c r="W34" s="286"/>
      <c r="AA34" s="302">
        <f>IF(OR(J34="Fail",ISBLANK(J34)),INDEX('Issue Code Table'!C:C,MATCH(N:N,'Issue Code Table'!A:A,0)),IF(M34="Critical",6,IF(M34="Significant",5,IF(M34="Moderate",3,2))))</f>
        <v>5</v>
      </c>
    </row>
    <row r="35" spans="1:27" s="294" customFormat="1" ht="94.5" customHeight="1" x14ac:dyDescent="0.35">
      <c r="A35" s="303" t="s">
        <v>3408</v>
      </c>
      <c r="B35" s="220" t="s">
        <v>206</v>
      </c>
      <c r="C35" s="222" t="s">
        <v>207</v>
      </c>
      <c r="D35" s="259" t="s">
        <v>409</v>
      </c>
      <c r="E35" s="303" t="s">
        <v>3409</v>
      </c>
      <c r="F35" s="301" t="s">
        <v>593</v>
      </c>
      <c r="G35" s="301" t="s">
        <v>6086</v>
      </c>
      <c r="H35" s="303" t="s">
        <v>3410</v>
      </c>
      <c r="I35" s="303"/>
      <c r="J35" s="295"/>
      <c r="K35" s="296" t="s">
        <v>3411</v>
      </c>
      <c r="L35" s="300"/>
      <c r="M35" s="306" t="s">
        <v>149</v>
      </c>
      <c r="N35" s="297" t="s">
        <v>211</v>
      </c>
      <c r="O35" s="307" t="s">
        <v>212</v>
      </c>
      <c r="P35" s="299"/>
      <c r="Q35" s="300" t="s">
        <v>561</v>
      </c>
      <c r="R35" s="300" t="s">
        <v>575</v>
      </c>
      <c r="S35" s="301" t="s">
        <v>598</v>
      </c>
      <c r="T35" s="301" t="s">
        <v>3412</v>
      </c>
      <c r="U35" s="303" t="s">
        <v>3413</v>
      </c>
      <c r="V35" s="259" t="s">
        <v>3414</v>
      </c>
      <c r="W35" s="286"/>
      <c r="AA35" s="302">
        <f>IF(OR(J35="Fail",ISBLANK(J35)),INDEX('Issue Code Table'!C:C,MATCH(N:N,'Issue Code Table'!A:A,0)),IF(M35="Critical",6,IF(M35="Significant",5,IF(M35="Moderate",3,2))))</f>
        <v>5</v>
      </c>
    </row>
    <row r="36" spans="1:27" s="294" customFormat="1" ht="94.5" customHeight="1" x14ac:dyDescent="0.35">
      <c r="A36" s="303" t="s">
        <v>3415</v>
      </c>
      <c r="B36" s="220" t="s">
        <v>206</v>
      </c>
      <c r="C36" s="222" t="s">
        <v>207</v>
      </c>
      <c r="D36" s="259" t="s">
        <v>409</v>
      </c>
      <c r="E36" s="303" t="s">
        <v>3416</v>
      </c>
      <c r="F36" s="301" t="s">
        <v>3417</v>
      </c>
      <c r="G36" s="301" t="s">
        <v>3418</v>
      </c>
      <c r="H36" s="303" t="s">
        <v>3419</v>
      </c>
      <c r="I36" s="303"/>
      <c r="J36" s="295"/>
      <c r="K36" s="296" t="s">
        <v>3420</v>
      </c>
      <c r="L36" s="300"/>
      <c r="M36" s="298" t="s">
        <v>160</v>
      </c>
      <c r="N36" s="297" t="s">
        <v>3421</v>
      </c>
      <c r="O36" s="297" t="s">
        <v>3422</v>
      </c>
      <c r="P36" s="299"/>
      <c r="Q36" s="300" t="s">
        <v>561</v>
      </c>
      <c r="R36" s="300" t="s">
        <v>586</v>
      </c>
      <c r="S36" s="301" t="s">
        <v>3423</v>
      </c>
      <c r="T36" s="301" t="s">
        <v>3424</v>
      </c>
      <c r="U36" s="303" t="s">
        <v>3425</v>
      </c>
      <c r="V36" s="259"/>
      <c r="W36" s="286"/>
      <c r="AA36" s="302">
        <f>IF(OR(J36="Fail",ISBLANK(J36)),INDEX('Issue Code Table'!C:C,MATCH(N:N,'Issue Code Table'!A:A,0)),IF(M36="Critical",6,IF(M36="Significant",5,IF(M36="Moderate",3,2))))</f>
        <v>4</v>
      </c>
    </row>
    <row r="37" spans="1:27" s="294" customFormat="1" ht="94.5" customHeight="1" x14ac:dyDescent="0.35">
      <c r="A37" s="303" t="s">
        <v>3426</v>
      </c>
      <c r="B37" s="303" t="s">
        <v>262</v>
      </c>
      <c r="C37" s="309" t="s">
        <v>263</v>
      </c>
      <c r="D37" s="259" t="s">
        <v>409</v>
      </c>
      <c r="E37" s="303" t="s">
        <v>3427</v>
      </c>
      <c r="F37" s="301" t="s">
        <v>557</v>
      </c>
      <c r="G37" s="301" t="s">
        <v>3428</v>
      </c>
      <c r="H37" s="303" t="s">
        <v>3429</v>
      </c>
      <c r="I37" s="303"/>
      <c r="J37" s="295"/>
      <c r="K37" s="296" t="s">
        <v>3430</v>
      </c>
      <c r="L37" s="300"/>
      <c r="M37" s="306" t="s">
        <v>149</v>
      </c>
      <c r="N37" s="315" t="s">
        <v>3404</v>
      </c>
      <c r="O37" s="305" t="s">
        <v>3431</v>
      </c>
      <c r="P37" s="299"/>
      <c r="Q37" s="300" t="s">
        <v>561</v>
      </c>
      <c r="R37" s="300" t="s">
        <v>597</v>
      </c>
      <c r="S37" s="301" t="s">
        <v>563</v>
      </c>
      <c r="T37" s="301" t="s">
        <v>3432</v>
      </c>
      <c r="U37" s="303" t="s">
        <v>3433</v>
      </c>
      <c r="V37" s="259" t="s">
        <v>3434</v>
      </c>
      <c r="W37" s="286"/>
      <c r="AA37" s="302">
        <f>IF(OR(J37="Fail",ISBLANK(J37)),INDEX('Issue Code Table'!C:C,MATCH(N:N,'Issue Code Table'!A:A,0)),IF(M37="Critical",6,IF(M37="Significant",5,IF(M37="Moderate",3,2))))</f>
        <v>5</v>
      </c>
    </row>
    <row r="38" spans="1:27" s="294" customFormat="1" ht="94.5" customHeight="1" x14ac:dyDescent="0.35">
      <c r="A38" s="303" t="s">
        <v>3435</v>
      </c>
      <c r="B38" s="303" t="s">
        <v>385</v>
      </c>
      <c r="C38" s="309" t="s">
        <v>386</v>
      </c>
      <c r="D38" s="259" t="s">
        <v>409</v>
      </c>
      <c r="E38" s="303" t="s">
        <v>2421</v>
      </c>
      <c r="F38" s="301" t="s">
        <v>2422</v>
      </c>
      <c r="G38" s="301" t="s">
        <v>6087</v>
      </c>
      <c r="H38" s="303" t="s">
        <v>2424</v>
      </c>
      <c r="I38" s="303"/>
      <c r="J38" s="295"/>
      <c r="K38" s="303" t="s">
        <v>3436</v>
      </c>
      <c r="L38" s="300"/>
      <c r="M38" s="306" t="s">
        <v>149</v>
      </c>
      <c r="N38" s="297" t="s">
        <v>211</v>
      </c>
      <c r="O38" s="307" t="s">
        <v>212</v>
      </c>
      <c r="P38" s="299"/>
      <c r="Q38" s="300" t="s">
        <v>2406</v>
      </c>
      <c r="R38" s="300" t="s">
        <v>3437</v>
      </c>
      <c r="S38" s="301" t="s">
        <v>2426</v>
      </c>
      <c r="T38" s="301" t="s">
        <v>6151</v>
      </c>
      <c r="U38" s="303" t="s">
        <v>3438</v>
      </c>
      <c r="V38" s="259" t="s">
        <v>3439</v>
      </c>
      <c r="W38" s="286"/>
      <c r="AA38" s="302">
        <f>IF(OR(J38="Fail",ISBLANK(J38)),INDEX('Issue Code Table'!C:C,MATCH(N:N,'Issue Code Table'!A:A,0)),IF(M38="Critical",6,IF(M38="Significant",5,IF(M38="Moderate",3,2))))</f>
        <v>5</v>
      </c>
    </row>
    <row r="39" spans="1:27" s="294" customFormat="1" ht="94.5" customHeight="1" x14ac:dyDescent="0.35">
      <c r="A39" s="303" t="s">
        <v>3440</v>
      </c>
      <c r="B39" s="259" t="s">
        <v>477</v>
      </c>
      <c r="C39" s="319" t="s">
        <v>478</v>
      </c>
      <c r="D39" s="259" t="s">
        <v>409</v>
      </c>
      <c r="E39" s="303" t="s">
        <v>2431</v>
      </c>
      <c r="F39" s="301" t="s">
        <v>3441</v>
      </c>
      <c r="G39" s="301" t="s">
        <v>6088</v>
      </c>
      <c r="H39" s="303" t="s">
        <v>3442</v>
      </c>
      <c r="I39" s="303"/>
      <c r="J39" s="295"/>
      <c r="K39" s="304" t="s">
        <v>2435</v>
      </c>
      <c r="L39" s="304"/>
      <c r="M39" s="306" t="s">
        <v>149</v>
      </c>
      <c r="N39" s="297" t="s">
        <v>211</v>
      </c>
      <c r="O39" s="307" t="s">
        <v>212</v>
      </c>
      <c r="P39" s="299"/>
      <c r="Q39" s="300" t="s">
        <v>2406</v>
      </c>
      <c r="R39" s="300" t="s">
        <v>3443</v>
      </c>
      <c r="S39" s="301" t="s">
        <v>2436</v>
      </c>
      <c r="T39" s="301" t="s">
        <v>6152</v>
      </c>
      <c r="U39" s="303" t="s">
        <v>3444</v>
      </c>
      <c r="V39" s="259" t="s">
        <v>3445</v>
      </c>
      <c r="W39" s="286"/>
      <c r="AA39" s="302">
        <f>IF(OR(J39="Fail",ISBLANK(J39)),INDEX('Issue Code Table'!C:C,MATCH(N:N,'Issue Code Table'!A:A,0)),IF(M39="Critical",6,IF(M39="Significant",5,IF(M39="Moderate",3,2))))</f>
        <v>5</v>
      </c>
    </row>
    <row r="40" spans="1:27" s="294" customFormat="1" ht="94.5" customHeight="1" x14ac:dyDescent="0.35">
      <c r="A40" s="303" t="s">
        <v>3446</v>
      </c>
      <c r="B40" s="303" t="s">
        <v>385</v>
      </c>
      <c r="C40" s="309" t="s">
        <v>386</v>
      </c>
      <c r="D40" s="259" t="s">
        <v>409</v>
      </c>
      <c r="E40" s="303" t="s">
        <v>2441</v>
      </c>
      <c r="F40" s="301" t="s">
        <v>2442</v>
      </c>
      <c r="G40" s="301" t="s">
        <v>3447</v>
      </c>
      <c r="H40" s="303" t="s">
        <v>3448</v>
      </c>
      <c r="I40" s="303"/>
      <c r="J40" s="295"/>
      <c r="K40" s="304" t="s">
        <v>2445</v>
      </c>
      <c r="L40" s="304"/>
      <c r="M40" s="306" t="s">
        <v>149</v>
      </c>
      <c r="N40" s="307" t="s">
        <v>211</v>
      </c>
      <c r="O40" s="307" t="s">
        <v>212</v>
      </c>
      <c r="P40" s="310"/>
      <c r="Q40" s="304" t="s">
        <v>2406</v>
      </c>
      <c r="R40" s="304" t="s">
        <v>3449</v>
      </c>
      <c r="S40" s="301" t="s">
        <v>2446</v>
      </c>
      <c r="T40" s="301" t="s">
        <v>3450</v>
      </c>
      <c r="U40" s="303" t="s">
        <v>3451</v>
      </c>
      <c r="V40" s="259" t="s">
        <v>3452</v>
      </c>
      <c r="W40" s="286"/>
      <c r="AA40" s="302">
        <f>IF(OR(J40="Fail",ISBLANK(J40)),INDEX('Issue Code Table'!C:C,MATCH(N:N,'Issue Code Table'!A:A,0)),IF(M40="Critical",6,IF(M40="Significant",5,IF(M40="Moderate",3,2))))</f>
        <v>5</v>
      </c>
    </row>
    <row r="41" spans="1:27" s="294" customFormat="1" ht="94.5" customHeight="1" x14ac:dyDescent="0.35">
      <c r="A41" s="303" t="s">
        <v>3453</v>
      </c>
      <c r="B41" s="320" t="s">
        <v>603</v>
      </c>
      <c r="C41" s="309" t="s">
        <v>604</v>
      </c>
      <c r="D41" s="259" t="s">
        <v>409</v>
      </c>
      <c r="E41" s="303" t="s">
        <v>618</v>
      </c>
      <c r="F41" s="301" t="s">
        <v>619</v>
      </c>
      <c r="G41" s="301" t="s">
        <v>3454</v>
      </c>
      <c r="H41" s="301" t="s">
        <v>621</v>
      </c>
      <c r="I41" s="303"/>
      <c r="J41" s="295"/>
      <c r="K41" s="303" t="s">
        <v>3455</v>
      </c>
      <c r="L41" s="300"/>
      <c r="M41" s="304" t="s">
        <v>224</v>
      </c>
      <c r="N41" s="305" t="s">
        <v>3456</v>
      </c>
      <c r="O41" s="312" t="s">
        <v>3457</v>
      </c>
      <c r="P41" s="299"/>
      <c r="Q41" s="300" t="s">
        <v>612</v>
      </c>
      <c r="R41" s="300" t="s">
        <v>625</v>
      </c>
      <c r="S41" s="301" t="s">
        <v>635</v>
      </c>
      <c r="T41" s="301" t="s">
        <v>3458</v>
      </c>
      <c r="U41" s="303" t="s">
        <v>3459</v>
      </c>
      <c r="V41" s="259"/>
      <c r="W41" s="286"/>
      <c r="AA41" s="302">
        <f>IF(OR(J41="Fail",ISBLANK(J41)),INDEX('Issue Code Table'!C:C,MATCH(N:N,'Issue Code Table'!A:A,0)),IF(M41="Critical",6,IF(M41="Significant",5,IF(M41="Moderate",3,2))))</f>
        <v>2</v>
      </c>
    </row>
    <row r="42" spans="1:27" s="294" customFormat="1" ht="94.5" customHeight="1" x14ac:dyDescent="0.35">
      <c r="A42" s="303" t="s">
        <v>3460</v>
      </c>
      <c r="B42" s="320" t="s">
        <v>603</v>
      </c>
      <c r="C42" s="309" t="s">
        <v>604</v>
      </c>
      <c r="D42" s="303" t="s">
        <v>234</v>
      </c>
      <c r="E42" s="303" t="s">
        <v>3461</v>
      </c>
      <c r="F42" s="301" t="s">
        <v>3462</v>
      </c>
      <c r="G42" s="301" t="s">
        <v>3463</v>
      </c>
      <c r="H42" s="301" t="s">
        <v>3464</v>
      </c>
      <c r="I42" s="303"/>
      <c r="J42" s="295"/>
      <c r="K42" s="303" t="s">
        <v>3455</v>
      </c>
      <c r="L42" s="304"/>
      <c r="M42" s="304" t="s">
        <v>224</v>
      </c>
      <c r="N42" s="305" t="s">
        <v>3456</v>
      </c>
      <c r="O42" s="312" t="s">
        <v>3457</v>
      </c>
      <c r="P42" s="310"/>
      <c r="Q42" s="304" t="s">
        <v>612</v>
      </c>
      <c r="R42" s="304" t="s">
        <v>613</v>
      </c>
      <c r="S42" s="301" t="s">
        <v>635</v>
      </c>
      <c r="T42" s="301" t="s">
        <v>3465</v>
      </c>
      <c r="U42" s="303" t="s">
        <v>3466</v>
      </c>
      <c r="V42" s="259"/>
      <c r="W42" s="286"/>
      <c r="AA42" s="302">
        <f>IF(OR(J42="Fail",ISBLANK(J42)),INDEX('Issue Code Table'!C:C,MATCH(N:N,'Issue Code Table'!A:A,0)),IF(M42="Critical",6,IF(M42="Significant",5,IF(M42="Moderate",3,2))))</f>
        <v>2</v>
      </c>
    </row>
    <row r="43" spans="1:27" s="294" customFormat="1" ht="94.5" customHeight="1" x14ac:dyDescent="0.35">
      <c r="A43" s="303" t="s">
        <v>3467</v>
      </c>
      <c r="B43" s="320" t="s">
        <v>603</v>
      </c>
      <c r="C43" s="309" t="s">
        <v>604</v>
      </c>
      <c r="D43" s="303" t="s">
        <v>234</v>
      </c>
      <c r="E43" s="303" t="s">
        <v>3468</v>
      </c>
      <c r="F43" s="301" t="s">
        <v>640</v>
      </c>
      <c r="G43" s="301" t="s">
        <v>3469</v>
      </c>
      <c r="H43" s="301" t="s">
        <v>3464</v>
      </c>
      <c r="I43" s="303"/>
      <c r="J43" s="295"/>
      <c r="K43" s="303" t="s">
        <v>3470</v>
      </c>
      <c r="L43" s="300"/>
      <c r="M43" s="304" t="s">
        <v>224</v>
      </c>
      <c r="N43" s="305" t="s">
        <v>3456</v>
      </c>
      <c r="O43" s="312" t="s">
        <v>3457</v>
      </c>
      <c r="P43" s="299"/>
      <c r="Q43" s="300" t="s">
        <v>612</v>
      </c>
      <c r="R43" s="300" t="s">
        <v>3471</v>
      </c>
      <c r="S43" s="301" t="s">
        <v>635</v>
      </c>
      <c r="T43" s="301" t="s">
        <v>3472</v>
      </c>
      <c r="U43" s="303" t="s">
        <v>3473</v>
      </c>
      <c r="V43" s="259"/>
      <c r="W43" s="286"/>
      <c r="AA43" s="302">
        <f>IF(OR(J43="Fail",ISBLANK(J43)),INDEX('Issue Code Table'!C:C,MATCH(N:N,'Issue Code Table'!A:A,0)),IF(M43="Critical",6,IF(M43="Significant",5,IF(M43="Moderate",3,2))))</f>
        <v>2</v>
      </c>
    </row>
    <row r="44" spans="1:27" s="294" customFormat="1" ht="94.5" customHeight="1" x14ac:dyDescent="0.35">
      <c r="A44" s="303" t="s">
        <v>3474</v>
      </c>
      <c r="B44" s="303" t="s">
        <v>385</v>
      </c>
      <c r="C44" s="309" t="s">
        <v>386</v>
      </c>
      <c r="D44" s="259" t="s">
        <v>409</v>
      </c>
      <c r="E44" s="303" t="s">
        <v>3475</v>
      </c>
      <c r="F44" s="301" t="s">
        <v>647</v>
      </c>
      <c r="G44" s="301" t="s">
        <v>3476</v>
      </c>
      <c r="H44" s="301" t="s">
        <v>3477</v>
      </c>
      <c r="I44" s="303"/>
      <c r="J44" s="295"/>
      <c r="K44" s="303" t="s">
        <v>3478</v>
      </c>
      <c r="L44" s="304"/>
      <c r="M44" s="304" t="s">
        <v>149</v>
      </c>
      <c r="N44" s="305" t="s">
        <v>2354</v>
      </c>
      <c r="O44" s="312" t="s">
        <v>3479</v>
      </c>
      <c r="P44" s="310"/>
      <c r="Q44" s="304" t="s">
        <v>612</v>
      </c>
      <c r="R44" s="304" t="s">
        <v>3480</v>
      </c>
      <c r="S44" s="301" t="s">
        <v>652</v>
      </c>
      <c r="T44" s="301" t="s">
        <v>3481</v>
      </c>
      <c r="U44" s="303" t="s">
        <v>3482</v>
      </c>
      <c r="V44" s="259" t="s">
        <v>3483</v>
      </c>
      <c r="W44" s="286"/>
      <c r="AA44" s="302">
        <f>IF(OR(J44="Fail",ISBLANK(J44)),INDEX('Issue Code Table'!C:C,MATCH(N:N,'Issue Code Table'!A:A,0)),IF(M44="Critical",6,IF(M44="Significant",5,IF(M44="Moderate",3,2))))</f>
        <v>5</v>
      </c>
    </row>
    <row r="45" spans="1:27" s="294" customFormat="1" ht="94.5" customHeight="1" x14ac:dyDescent="0.35">
      <c r="A45" s="303" t="s">
        <v>3484</v>
      </c>
      <c r="B45" s="303" t="s">
        <v>385</v>
      </c>
      <c r="C45" s="309" t="s">
        <v>386</v>
      </c>
      <c r="D45" s="259" t="s">
        <v>409</v>
      </c>
      <c r="E45" s="303" t="s">
        <v>3485</v>
      </c>
      <c r="F45" s="301" t="s">
        <v>657</v>
      </c>
      <c r="G45" s="301" t="s">
        <v>3486</v>
      </c>
      <c r="H45" s="301" t="s">
        <v>3487</v>
      </c>
      <c r="I45" s="303"/>
      <c r="J45" s="295"/>
      <c r="K45" s="303" t="s">
        <v>3488</v>
      </c>
      <c r="L45" s="304"/>
      <c r="M45" s="304" t="s">
        <v>149</v>
      </c>
      <c r="N45" s="305" t="s">
        <v>2354</v>
      </c>
      <c r="O45" s="312" t="s">
        <v>3479</v>
      </c>
      <c r="P45" s="310"/>
      <c r="Q45" s="304" t="s">
        <v>612</v>
      </c>
      <c r="R45" s="304" t="s">
        <v>3489</v>
      </c>
      <c r="S45" s="301" t="s">
        <v>662</v>
      </c>
      <c r="T45" s="301" t="s">
        <v>3490</v>
      </c>
      <c r="U45" s="303" t="s">
        <v>3491</v>
      </c>
      <c r="V45" s="259" t="s">
        <v>3492</v>
      </c>
      <c r="W45" s="286"/>
      <c r="AA45" s="302">
        <f>IF(OR(J45="Fail",ISBLANK(J45)),INDEX('Issue Code Table'!C:C,MATCH(N:N,'Issue Code Table'!A:A,0)),IF(M45="Critical",6,IF(M45="Significant",5,IF(M45="Moderate",3,2))))</f>
        <v>5</v>
      </c>
    </row>
    <row r="46" spans="1:27" s="294" customFormat="1" ht="94.5" customHeight="1" x14ac:dyDescent="0.35">
      <c r="A46" s="303" t="s">
        <v>3493</v>
      </c>
      <c r="B46" s="303" t="s">
        <v>385</v>
      </c>
      <c r="C46" s="309" t="s">
        <v>386</v>
      </c>
      <c r="D46" s="259" t="s">
        <v>409</v>
      </c>
      <c r="E46" s="303" t="s">
        <v>3494</v>
      </c>
      <c r="F46" s="301" t="s">
        <v>667</v>
      </c>
      <c r="G46" s="301" t="s">
        <v>3495</v>
      </c>
      <c r="H46" s="301" t="s">
        <v>3496</v>
      </c>
      <c r="I46" s="303"/>
      <c r="J46" s="295"/>
      <c r="K46" s="303" t="s">
        <v>3497</v>
      </c>
      <c r="L46" s="304"/>
      <c r="M46" s="306" t="s">
        <v>149</v>
      </c>
      <c r="N46" s="305" t="s">
        <v>2354</v>
      </c>
      <c r="O46" s="305" t="s">
        <v>2355</v>
      </c>
      <c r="P46" s="310"/>
      <c r="Q46" s="304" t="s">
        <v>612</v>
      </c>
      <c r="R46" s="304" t="s">
        <v>3498</v>
      </c>
      <c r="S46" s="301" t="s">
        <v>672</v>
      </c>
      <c r="T46" s="301" t="s">
        <v>3499</v>
      </c>
      <c r="U46" s="303" t="s">
        <v>3500</v>
      </c>
      <c r="V46" s="259" t="s">
        <v>3501</v>
      </c>
      <c r="W46" s="286"/>
      <c r="AA46" s="302">
        <f>IF(OR(J46="Fail",ISBLANK(J46)),INDEX('Issue Code Table'!C:C,MATCH(N:N,'Issue Code Table'!A:A,0)),IF(M46="Critical",6,IF(M46="Significant",5,IF(M46="Moderate",3,2))))</f>
        <v>5</v>
      </c>
    </row>
    <row r="47" spans="1:27" s="294" customFormat="1" ht="94.5" customHeight="1" x14ac:dyDescent="0.35">
      <c r="A47" s="303" t="s">
        <v>3502</v>
      </c>
      <c r="B47" s="303" t="s">
        <v>603</v>
      </c>
      <c r="C47" s="309" t="s">
        <v>604</v>
      </c>
      <c r="D47" s="303" t="s">
        <v>234</v>
      </c>
      <c r="E47" s="303" t="s">
        <v>3503</v>
      </c>
      <c r="F47" s="301" t="s">
        <v>606</v>
      </c>
      <c r="G47" s="301" t="s">
        <v>6089</v>
      </c>
      <c r="H47" s="301" t="s">
        <v>3464</v>
      </c>
      <c r="I47" s="303"/>
      <c r="J47" s="295"/>
      <c r="K47" s="303" t="s">
        <v>3504</v>
      </c>
      <c r="L47" s="304"/>
      <c r="M47" s="306" t="s">
        <v>224</v>
      </c>
      <c r="N47" s="305" t="s">
        <v>3505</v>
      </c>
      <c r="O47" s="305" t="s">
        <v>3506</v>
      </c>
      <c r="P47" s="310"/>
      <c r="Q47" s="304" t="s">
        <v>242</v>
      </c>
      <c r="R47" s="304" t="s">
        <v>2452</v>
      </c>
      <c r="S47" s="301" t="s">
        <v>614</v>
      </c>
      <c r="T47" s="301" t="s">
        <v>6153</v>
      </c>
      <c r="U47" s="303" t="s">
        <v>6136</v>
      </c>
      <c r="V47" s="259"/>
      <c r="W47" s="286"/>
      <c r="AA47" s="302">
        <f>IF(OR(J47="Fail",ISBLANK(J47)),INDEX('Issue Code Table'!C:C,MATCH(N:N,'Issue Code Table'!A:A,0)),IF(M47="Critical",6,IF(M47="Significant",5,IF(M47="Moderate",3,2))))</f>
        <v>5</v>
      </c>
    </row>
    <row r="48" spans="1:27" s="294" customFormat="1" ht="94.5" customHeight="1" x14ac:dyDescent="0.35">
      <c r="A48" s="303" t="s">
        <v>3507</v>
      </c>
      <c r="B48" s="220" t="s">
        <v>248</v>
      </c>
      <c r="C48" s="309" t="s">
        <v>249</v>
      </c>
      <c r="D48" s="259" t="s">
        <v>409</v>
      </c>
      <c r="E48" s="303" t="s">
        <v>3508</v>
      </c>
      <c r="F48" s="301" t="s">
        <v>3509</v>
      </c>
      <c r="G48" s="301" t="s">
        <v>6090</v>
      </c>
      <c r="H48" s="301" t="s">
        <v>3510</v>
      </c>
      <c r="I48" s="303"/>
      <c r="J48" s="295"/>
      <c r="K48" s="303" t="s">
        <v>3511</v>
      </c>
      <c r="L48" s="304"/>
      <c r="M48" s="306" t="s">
        <v>149</v>
      </c>
      <c r="N48" s="305" t="s">
        <v>1559</v>
      </c>
      <c r="O48" s="305" t="s">
        <v>1560</v>
      </c>
      <c r="P48" s="310"/>
      <c r="Q48" s="304" t="s">
        <v>242</v>
      </c>
      <c r="R48" s="304" t="s">
        <v>3512</v>
      </c>
      <c r="S48" s="301" t="s">
        <v>3513</v>
      </c>
      <c r="T48" s="301" t="s">
        <v>3514</v>
      </c>
      <c r="U48" s="303" t="s">
        <v>3515</v>
      </c>
      <c r="V48" s="259" t="s">
        <v>3516</v>
      </c>
      <c r="W48" s="286"/>
      <c r="AA48" s="302">
        <f>IF(OR(J48="Fail",ISBLANK(J48)),INDEX('Issue Code Table'!C:C,MATCH(N:N,'Issue Code Table'!A:A,0)),IF(M48="Critical",6,IF(M48="Significant",5,IF(M48="Moderate",3,2))))</f>
        <v>5</v>
      </c>
    </row>
    <row r="49" spans="1:27" s="294" customFormat="1" ht="94.5" customHeight="1" x14ac:dyDescent="0.35">
      <c r="A49" s="303" t="s">
        <v>3517</v>
      </c>
      <c r="B49" s="303" t="s">
        <v>3518</v>
      </c>
      <c r="C49" s="309" t="s">
        <v>3519</v>
      </c>
      <c r="D49" s="259" t="s">
        <v>409</v>
      </c>
      <c r="E49" s="303" t="s">
        <v>3520</v>
      </c>
      <c r="F49" s="301" t="s">
        <v>3521</v>
      </c>
      <c r="G49" s="301" t="s">
        <v>6091</v>
      </c>
      <c r="H49" s="301" t="s">
        <v>3522</v>
      </c>
      <c r="I49" s="303"/>
      <c r="J49" s="295"/>
      <c r="K49" s="303" t="s">
        <v>3523</v>
      </c>
      <c r="L49" s="304"/>
      <c r="M49" s="306" t="s">
        <v>160</v>
      </c>
      <c r="N49" s="305" t="s">
        <v>1718</v>
      </c>
      <c r="O49" s="305" t="s">
        <v>3019</v>
      </c>
      <c r="P49" s="310"/>
      <c r="Q49" s="304" t="s">
        <v>242</v>
      </c>
      <c r="R49" s="304" t="s">
        <v>3524</v>
      </c>
      <c r="S49" s="301" t="s">
        <v>3525</v>
      </c>
      <c r="T49" s="301" t="s">
        <v>6154</v>
      </c>
      <c r="U49" s="303" t="s">
        <v>6137</v>
      </c>
      <c r="V49" s="259"/>
      <c r="W49" s="286"/>
      <c r="AA49" s="302">
        <f>IF(OR(J49="Fail",ISBLANK(J49)),INDEX('Issue Code Table'!C:C,MATCH(N:N,'Issue Code Table'!A:A,0)),IF(M49="Critical",6,IF(M49="Significant",5,IF(M49="Moderate",3,2))))</f>
        <v>4</v>
      </c>
    </row>
    <row r="50" spans="1:27" s="294" customFormat="1" ht="94.5" customHeight="1" x14ac:dyDescent="0.35">
      <c r="A50" s="303" t="s">
        <v>3526</v>
      </c>
      <c r="B50" s="303" t="s">
        <v>3518</v>
      </c>
      <c r="C50" s="309" t="s">
        <v>3519</v>
      </c>
      <c r="D50" s="259" t="s">
        <v>409</v>
      </c>
      <c r="E50" s="303" t="s">
        <v>3527</v>
      </c>
      <c r="F50" s="301" t="s">
        <v>3528</v>
      </c>
      <c r="G50" s="301" t="s">
        <v>6092</v>
      </c>
      <c r="H50" s="301" t="s">
        <v>3529</v>
      </c>
      <c r="I50" s="303"/>
      <c r="J50" s="295"/>
      <c r="K50" s="303" t="s">
        <v>3530</v>
      </c>
      <c r="L50" s="304"/>
      <c r="M50" s="306" t="s">
        <v>160</v>
      </c>
      <c r="N50" s="305" t="s">
        <v>1718</v>
      </c>
      <c r="O50" s="305" t="s">
        <v>3019</v>
      </c>
      <c r="P50" s="310"/>
      <c r="Q50" s="304" t="s">
        <v>242</v>
      </c>
      <c r="R50" s="304" t="s">
        <v>3531</v>
      </c>
      <c r="S50" s="301" t="s">
        <v>3532</v>
      </c>
      <c r="T50" s="301" t="s">
        <v>6155</v>
      </c>
      <c r="U50" s="303" t="s">
        <v>6138</v>
      </c>
      <c r="V50" s="259"/>
      <c r="W50" s="286"/>
      <c r="AA50" s="302">
        <f>IF(OR(J50="Fail",ISBLANK(J50)),INDEX('Issue Code Table'!C:C,MATCH(N:N,'Issue Code Table'!A:A,0)),IF(M50="Critical",6,IF(M50="Significant",5,IF(M50="Moderate",3,2))))</f>
        <v>4</v>
      </c>
    </row>
    <row r="51" spans="1:27" s="294" customFormat="1" ht="94.5" customHeight="1" x14ac:dyDescent="0.35">
      <c r="A51" s="303" t="s">
        <v>3533</v>
      </c>
      <c r="B51" s="220" t="s">
        <v>248</v>
      </c>
      <c r="C51" s="309" t="s">
        <v>249</v>
      </c>
      <c r="D51" s="259" t="s">
        <v>409</v>
      </c>
      <c r="E51" s="303" t="s">
        <v>3534</v>
      </c>
      <c r="F51" s="301" t="s">
        <v>3535</v>
      </c>
      <c r="G51" s="301" t="s">
        <v>6093</v>
      </c>
      <c r="H51" s="301" t="s">
        <v>3536</v>
      </c>
      <c r="I51" s="303"/>
      <c r="J51" s="295"/>
      <c r="K51" s="303" t="s">
        <v>3537</v>
      </c>
      <c r="L51" s="304"/>
      <c r="M51" s="306" t="s">
        <v>149</v>
      </c>
      <c r="N51" s="305" t="s">
        <v>211</v>
      </c>
      <c r="O51" s="305" t="s">
        <v>3138</v>
      </c>
      <c r="P51" s="310"/>
      <c r="Q51" s="304" t="s">
        <v>242</v>
      </c>
      <c r="R51" s="304" t="s">
        <v>3538</v>
      </c>
      <c r="S51" s="301" t="s">
        <v>404</v>
      </c>
      <c r="T51" s="301" t="s">
        <v>6156</v>
      </c>
      <c r="U51" s="303" t="s">
        <v>6139</v>
      </c>
      <c r="V51" s="259" t="s">
        <v>3539</v>
      </c>
      <c r="W51" s="286"/>
      <c r="AA51" s="302">
        <f>IF(OR(J51="Fail",ISBLANK(J51)),INDEX('Issue Code Table'!C:C,MATCH(N:N,'Issue Code Table'!A:A,0)),IF(M51="Critical",6,IF(M51="Significant",5,IF(M51="Moderate",3,2))))</f>
        <v>5</v>
      </c>
    </row>
    <row r="52" spans="1:27" s="294" customFormat="1" ht="94.5" customHeight="1" x14ac:dyDescent="0.35">
      <c r="A52" s="303" t="s">
        <v>3540</v>
      </c>
      <c r="B52" s="220" t="s">
        <v>248</v>
      </c>
      <c r="C52" s="309" t="s">
        <v>249</v>
      </c>
      <c r="D52" s="259" t="s">
        <v>409</v>
      </c>
      <c r="E52" s="303" t="s">
        <v>3541</v>
      </c>
      <c r="F52" s="301" t="s">
        <v>3542</v>
      </c>
      <c r="G52" s="301" t="s">
        <v>6094</v>
      </c>
      <c r="H52" s="301" t="s">
        <v>3543</v>
      </c>
      <c r="I52" s="303"/>
      <c r="J52" s="295"/>
      <c r="K52" s="303" t="s">
        <v>3544</v>
      </c>
      <c r="L52" s="304"/>
      <c r="M52" s="306" t="s">
        <v>149</v>
      </c>
      <c r="N52" s="305" t="s">
        <v>211</v>
      </c>
      <c r="O52" s="305" t="s">
        <v>3138</v>
      </c>
      <c r="P52" s="310"/>
      <c r="Q52" s="304" t="s">
        <v>242</v>
      </c>
      <c r="R52" s="304" t="s">
        <v>3545</v>
      </c>
      <c r="S52" s="301" t="s">
        <v>404</v>
      </c>
      <c r="T52" s="301" t="s">
        <v>6157</v>
      </c>
      <c r="U52" s="303" t="s">
        <v>6140</v>
      </c>
      <c r="V52" s="259" t="s">
        <v>3546</v>
      </c>
      <c r="W52" s="286"/>
      <c r="AA52" s="302">
        <f>IF(OR(J52="Fail",ISBLANK(J52)),INDEX('Issue Code Table'!C:C,MATCH(N:N,'Issue Code Table'!A:A,0)),IF(M52="Critical",6,IF(M52="Significant",5,IF(M52="Moderate",3,2))))</f>
        <v>5</v>
      </c>
    </row>
    <row r="53" spans="1:27" s="294" customFormat="1" ht="94.5" customHeight="1" x14ac:dyDescent="0.35">
      <c r="A53" s="303" t="s">
        <v>3547</v>
      </c>
      <c r="B53" s="303" t="s">
        <v>3548</v>
      </c>
      <c r="C53" s="309" t="s">
        <v>3549</v>
      </c>
      <c r="D53" s="259" t="s">
        <v>409</v>
      </c>
      <c r="E53" s="303" t="s">
        <v>3550</v>
      </c>
      <c r="F53" s="301" t="s">
        <v>3551</v>
      </c>
      <c r="G53" s="301" t="s">
        <v>6095</v>
      </c>
      <c r="H53" s="301" t="s">
        <v>3552</v>
      </c>
      <c r="I53" s="303"/>
      <c r="J53" s="295"/>
      <c r="K53" s="303" t="s">
        <v>3553</v>
      </c>
      <c r="L53" s="304"/>
      <c r="M53" s="306" t="s">
        <v>149</v>
      </c>
      <c r="N53" s="305" t="s">
        <v>211</v>
      </c>
      <c r="O53" s="305" t="s">
        <v>3138</v>
      </c>
      <c r="P53" s="310"/>
      <c r="Q53" s="304" t="s">
        <v>242</v>
      </c>
      <c r="R53" s="304" t="s">
        <v>3554</v>
      </c>
      <c r="S53" s="301" t="s">
        <v>3555</v>
      </c>
      <c r="T53" s="301" t="s">
        <v>3556</v>
      </c>
      <c r="U53" s="303" t="s">
        <v>3557</v>
      </c>
      <c r="V53" s="259" t="s">
        <v>3558</v>
      </c>
      <c r="W53" s="286"/>
      <c r="AA53" s="302">
        <f>IF(OR(J53="Fail",ISBLANK(J53)),INDEX('Issue Code Table'!C:C,MATCH(N:N,'Issue Code Table'!A:A,0)),IF(M53="Critical",6,IF(M53="Significant",5,IF(M53="Moderate",3,2))))</f>
        <v>5</v>
      </c>
    </row>
    <row r="54" spans="1:27" s="294" customFormat="1" ht="94.5" customHeight="1" x14ac:dyDescent="0.35">
      <c r="A54" s="303" t="s">
        <v>3559</v>
      </c>
      <c r="B54" s="220" t="s">
        <v>248</v>
      </c>
      <c r="C54" s="309" t="s">
        <v>249</v>
      </c>
      <c r="D54" s="259" t="s">
        <v>409</v>
      </c>
      <c r="E54" s="303" t="s">
        <v>3560</v>
      </c>
      <c r="F54" s="301" t="s">
        <v>3561</v>
      </c>
      <c r="G54" s="301" t="s">
        <v>3562</v>
      </c>
      <c r="H54" s="301" t="s">
        <v>3563</v>
      </c>
      <c r="I54" s="303"/>
      <c r="J54" s="295"/>
      <c r="K54" s="303" t="s">
        <v>3564</v>
      </c>
      <c r="L54" s="304"/>
      <c r="M54" s="321" t="s">
        <v>149</v>
      </c>
      <c r="N54" s="322" t="s">
        <v>3565</v>
      </c>
      <c r="O54" s="322" t="s">
        <v>3566</v>
      </c>
      <c r="P54" s="310"/>
      <c r="Q54" s="304" t="s">
        <v>242</v>
      </c>
      <c r="R54" s="304" t="s">
        <v>3567</v>
      </c>
      <c r="S54" s="301" t="s">
        <v>3555</v>
      </c>
      <c r="T54" s="301" t="s">
        <v>3568</v>
      </c>
      <c r="U54" s="303" t="s">
        <v>3569</v>
      </c>
      <c r="V54" s="259" t="s">
        <v>3570</v>
      </c>
      <c r="W54" s="286"/>
      <c r="AA54" s="302">
        <f>IF(OR(J54="Fail",ISBLANK(J54)),INDEX('Issue Code Table'!C:C,MATCH(N:N,'Issue Code Table'!A:A,0)),IF(M54="Critical",6,IF(M54="Significant",5,IF(M54="Moderate",3,2))))</f>
        <v>7</v>
      </c>
    </row>
    <row r="55" spans="1:27" s="294" customFormat="1" ht="94.5" customHeight="1" x14ac:dyDescent="0.35">
      <c r="A55" s="303" t="s">
        <v>3571</v>
      </c>
      <c r="B55" s="220" t="s">
        <v>3572</v>
      </c>
      <c r="C55" s="309" t="s">
        <v>3573</v>
      </c>
      <c r="D55" s="259" t="s">
        <v>409</v>
      </c>
      <c r="E55" s="303" t="s">
        <v>3574</v>
      </c>
      <c r="F55" s="301" t="s">
        <v>3575</v>
      </c>
      <c r="G55" s="301" t="s">
        <v>3576</v>
      </c>
      <c r="H55" s="301" t="s">
        <v>3577</v>
      </c>
      <c r="I55" s="303"/>
      <c r="J55" s="295"/>
      <c r="K55" s="303" t="s">
        <v>3578</v>
      </c>
      <c r="L55" s="304"/>
      <c r="M55" s="323" t="s">
        <v>149</v>
      </c>
      <c r="N55" s="324" t="s">
        <v>681</v>
      </c>
      <c r="O55" s="325" t="s">
        <v>682</v>
      </c>
      <c r="P55" s="310"/>
      <c r="Q55" s="304" t="s">
        <v>242</v>
      </c>
      <c r="R55" s="304" t="s">
        <v>3579</v>
      </c>
      <c r="S55" s="301" t="s">
        <v>3580</v>
      </c>
      <c r="T55" s="301" t="s">
        <v>3581</v>
      </c>
      <c r="U55" s="303" t="s">
        <v>3582</v>
      </c>
      <c r="V55" s="259" t="s">
        <v>3583</v>
      </c>
      <c r="W55" s="286"/>
      <c r="AA55" s="302">
        <f>IF(OR(J55="Fail",ISBLANK(J55)),INDEX('Issue Code Table'!C:C,MATCH(N:N,'Issue Code Table'!A:A,0)),IF(M55="Critical",6,IF(M55="Significant",5,IF(M55="Moderate",3,2))))</f>
        <v>5</v>
      </c>
    </row>
    <row r="56" spans="1:27" s="294" customFormat="1" ht="94.5" customHeight="1" x14ac:dyDescent="0.35">
      <c r="A56" s="303" t="s">
        <v>3584</v>
      </c>
      <c r="B56" s="220" t="s">
        <v>206</v>
      </c>
      <c r="C56" s="309" t="s">
        <v>207</v>
      </c>
      <c r="D56" s="259" t="s">
        <v>234</v>
      </c>
      <c r="E56" s="303" t="s">
        <v>3585</v>
      </c>
      <c r="F56" s="301" t="s">
        <v>3586</v>
      </c>
      <c r="G56" s="301" t="s">
        <v>3587</v>
      </c>
      <c r="H56" s="301" t="s">
        <v>3588</v>
      </c>
      <c r="I56" s="303"/>
      <c r="J56" s="295"/>
      <c r="K56" s="303" t="s">
        <v>3589</v>
      </c>
      <c r="L56" s="304"/>
      <c r="M56" s="304" t="s">
        <v>149</v>
      </c>
      <c r="N56" s="305" t="s">
        <v>681</v>
      </c>
      <c r="O56" s="312" t="s">
        <v>682</v>
      </c>
      <c r="P56" s="310"/>
      <c r="Q56" s="304" t="s">
        <v>3590</v>
      </c>
      <c r="R56" s="304" t="s">
        <v>3591</v>
      </c>
      <c r="S56" s="301" t="s">
        <v>3592</v>
      </c>
      <c r="T56" s="301" t="s">
        <v>3593</v>
      </c>
      <c r="U56" s="303" t="s">
        <v>3594</v>
      </c>
      <c r="V56" s="259" t="s">
        <v>3595</v>
      </c>
      <c r="W56" s="286"/>
      <c r="AA56" s="302">
        <f>IF(OR(J56="Fail",ISBLANK(J56)),INDEX('Issue Code Table'!C:C,MATCH(N:N,'Issue Code Table'!A:A,0)),IF(M56="Critical",6,IF(M56="Significant",5,IF(M56="Moderate",3,2))))</f>
        <v>5</v>
      </c>
    </row>
    <row r="57" spans="1:27" s="294" customFormat="1" ht="94.5" customHeight="1" x14ac:dyDescent="0.35">
      <c r="A57" s="303" t="s">
        <v>3596</v>
      </c>
      <c r="B57" s="303" t="s">
        <v>874</v>
      </c>
      <c r="C57" s="309" t="s">
        <v>875</v>
      </c>
      <c r="D57" s="259" t="s">
        <v>409</v>
      </c>
      <c r="E57" s="303" t="s">
        <v>3597</v>
      </c>
      <c r="F57" s="301" t="s">
        <v>3598</v>
      </c>
      <c r="G57" s="301" t="s">
        <v>3599</v>
      </c>
      <c r="H57" s="301" t="s">
        <v>3600</v>
      </c>
      <c r="I57" s="303"/>
      <c r="J57" s="295"/>
      <c r="K57" s="303" t="s">
        <v>3601</v>
      </c>
      <c r="L57" s="300"/>
      <c r="M57" s="304" t="s">
        <v>224</v>
      </c>
      <c r="N57" s="305" t="s">
        <v>893</v>
      </c>
      <c r="O57" s="312" t="s">
        <v>894</v>
      </c>
      <c r="P57" s="310"/>
      <c r="Q57" s="304" t="s">
        <v>684</v>
      </c>
      <c r="R57" s="304" t="s">
        <v>3602</v>
      </c>
      <c r="S57" s="301" t="s">
        <v>3603</v>
      </c>
      <c r="T57" s="301" t="s">
        <v>6158</v>
      </c>
      <c r="U57" s="303" t="s">
        <v>6141</v>
      </c>
      <c r="V57" s="259"/>
      <c r="W57" s="286"/>
      <c r="AA57" s="302">
        <f>IF(OR(J57="Fail",ISBLANK(J57)),INDEX('Issue Code Table'!C:C,MATCH(N:N,'Issue Code Table'!A:A,0)),IF(M57="Critical",6,IF(M57="Significant",5,IF(M57="Moderate",3,2))))</f>
        <v>3</v>
      </c>
    </row>
    <row r="58" spans="1:27" s="294" customFormat="1" ht="94.5" customHeight="1" x14ac:dyDescent="0.35">
      <c r="A58" s="303" t="s">
        <v>3604</v>
      </c>
      <c r="B58" s="303" t="s">
        <v>874</v>
      </c>
      <c r="C58" s="309" t="s">
        <v>875</v>
      </c>
      <c r="D58" s="259" t="s">
        <v>234</v>
      </c>
      <c r="E58" s="303" t="s">
        <v>3605</v>
      </c>
      <c r="F58" s="350" t="s">
        <v>3606</v>
      </c>
      <c r="G58" s="301" t="s">
        <v>3607</v>
      </c>
      <c r="H58" s="301" t="s">
        <v>3608</v>
      </c>
      <c r="I58" s="303"/>
      <c r="J58" s="295"/>
      <c r="K58" s="303" t="s">
        <v>3609</v>
      </c>
      <c r="L58" s="304"/>
      <c r="M58" s="304" t="s">
        <v>224</v>
      </c>
      <c r="N58" s="305" t="s">
        <v>893</v>
      </c>
      <c r="O58" s="312" t="s">
        <v>894</v>
      </c>
      <c r="P58" s="310"/>
      <c r="Q58" s="304" t="s">
        <v>695</v>
      </c>
      <c r="R58" s="304" t="s">
        <v>3610</v>
      </c>
      <c r="S58" s="301" t="s">
        <v>3611</v>
      </c>
      <c r="T58" s="301" t="s">
        <v>3612</v>
      </c>
      <c r="U58" s="303" t="s">
        <v>3613</v>
      </c>
      <c r="V58" s="259"/>
      <c r="W58" s="286"/>
      <c r="AA58" s="302">
        <f>IF(OR(J58="Fail",ISBLANK(J58)),INDEX('Issue Code Table'!C:C,MATCH(N:N,'Issue Code Table'!A:A,0)),IF(M58="Critical",6,IF(M58="Significant",5,IF(M58="Moderate",3,2))))</f>
        <v>3</v>
      </c>
    </row>
    <row r="59" spans="1:27" s="294" customFormat="1" ht="94.5" customHeight="1" x14ac:dyDescent="0.35">
      <c r="A59" s="303" t="s">
        <v>3614</v>
      </c>
      <c r="B59" s="303" t="s">
        <v>874</v>
      </c>
      <c r="C59" s="309" t="s">
        <v>875</v>
      </c>
      <c r="D59" s="259" t="s">
        <v>409</v>
      </c>
      <c r="E59" s="303" t="s">
        <v>3615</v>
      </c>
      <c r="F59" s="301" t="s">
        <v>3616</v>
      </c>
      <c r="G59" s="301" t="s">
        <v>3617</v>
      </c>
      <c r="H59" s="301" t="s">
        <v>3618</v>
      </c>
      <c r="I59" s="303"/>
      <c r="J59" s="295"/>
      <c r="K59" s="303" t="s">
        <v>3619</v>
      </c>
      <c r="L59" s="304"/>
      <c r="M59" s="298" t="s">
        <v>224</v>
      </c>
      <c r="N59" s="307" t="s">
        <v>893</v>
      </c>
      <c r="O59" s="307" t="s">
        <v>3620</v>
      </c>
      <c r="P59" s="310"/>
      <c r="Q59" s="304" t="s">
        <v>695</v>
      </c>
      <c r="R59" s="304" t="s">
        <v>3621</v>
      </c>
      <c r="S59" s="301" t="s">
        <v>6130</v>
      </c>
      <c r="T59" s="301" t="s">
        <v>3622</v>
      </c>
      <c r="U59" s="303" t="s">
        <v>3623</v>
      </c>
      <c r="V59" s="259"/>
      <c r="W59" s="286"/>
      <c r="AA59" s="302">
        <f>IF(OR(J59="Fail",ISBLANK(J59)),INDEX('Issue Code Table'!C:C,MATCH(N:N,'Issue Code Table'!A:A,0)),IF(M59="Critical",6,IF(M59="Significant",5,IF(M59="Moderate",3,2))))</f>
        <v>3</v>
      </c>
    </row>
    <row r="60" spans="1:27" s="294" customFormat="1" ht="94.5" customHeight="1" x14ac:dyDescent="0.35">
      <c r="A60" s="303" t="s">
        <v>3624</v>
      </c>
      <c r="B60" s="303" t="s">
        <v>874</v>
      </c>
      <c r="C60" s="309" t="s">
        <v>875</v>
      </c>
      <c r="D60" s="259" t="s">
        <v>409</v>
      </c>
      <c r="E60" s="303" t="s">
        <v>900</v>
      </c>
      <c r="F60" s="301" t="s">
        <v>3625</v>
      </c>
      <c r="G60" s="301" t="s">
        <v>3626</v>
      </c>
      <c r="H60" s="301" t="s">
        <v>3627</v>
      </c>
      <c r="I60" s="303"/>
      <c r="J60" s="295"/>
      <c r="K60" s="303" t="s">
        <v>3628</v>
      </c>
      <c r="L60" s="304"/>
      <c r="M60" s="304" t="s">
        <v>224</v>
      </c>
      <c r="N60" s="305" t="s">
        <v>893</v>
      </c>
      <c r="O60" s="312" t="s">
        <v>3620</v>
      </c>
      <c r="P60" s="310"/>
      <c r="Q60" s="304" t="s">
        <v>695</v>
      </c>
      <c r="R60" s="304" t="s">
        <v>3629</v>
      </c>
      <c r="S60" s="301" t="s">
        <v>3630</v>
      </c>
      <c r="T60" s="301" t="s">
        <v>3631</v>
      </c>
      <c r="U60" s="303" t="s">
        <v>3632</v>
      </c>
      <c r="V60" s="259"/>
      <c r="W60" s="286"/>
      <c r="AA60" s="302">
        <f>IF(OR(J60="Fail",ISBLANK(J60)),INDEX('Issue Code Table'!C:C,MATCH(N:N,'Issue Code Table'!A:A,0)),IF(M60="Critical",6,IF(M60="Significant",5,IF(M60="Moderate",3,2))))</f>
        <v>3</v>
      </c>
    </row>
    <row r="61" spans="1:27" s="294" customFormat="1" ht="94.5" customHeight="1" x14ac:dyDescent="0.35">
      <c r="A61" s="303" t="s">
        <v>3633</v>
      </c>
      <c r="B61" s="303" t="s">
        <v>874</v>
      </c>
      <c r="C61" s="309" t="s">
        <v>875</v>
      </c>
      <c r="D61" s="259" t="s">
        <v>234</v>
      </c>
      <c r="E61" s="303" t="s">
        <v>2559</v>
      </c>
      <c r="F61" s="301" t="s">
        <v>3634</v>
      </c>
      <c r="G61" s="301" t="s">
        <v>3635</v>
      </c>
      <c r="H61" s="301" t="s">
        <v>3636</v>
      </c>
      <c r="I61" s="303"/>
      <c r="J61" s="295"/>
      <c r="K61" s="303" t="s">
        <v>3637</v>
      </c>
      <c r="L61" s="311"/>
      <c r="M61" s="298" t="s">
        <v>224</v>
      </c>
      <c r="N61" s="307" t="s">
        <v>893</v>
      </c>
      <c r="O61" s="312" t="s">
        <v>3620</v>
      </c>
      <c r="P61" s="310"/>
      <c r="Q61" s="304" t="s">
        <v>3638</v>
      </c>
      <c r="R61" s="304" t="s">
        <v>3639</v>
      </c>
      <c r="S61" s="301" t="s">
        <v>3611</v>
      </c>
      <c r="T61" s="301" t="s">
        <v>3640</v>
      </c>
      <c r="U61" s="303" t="s">
        <v>3641</v>
      </c>
      <c r="V61" s="259"/>
      <c r="W61" s="286"/>
      <c r="AA61" s="302">
        <f>IF(OR(J61="Fail",ISBLANK(J61)),INDEX('Issue Code Table'!C:C,MATCH(N:N,'Issue Code Table'!A:A,0)),IF(M61="Critical",6,IF(M61="Significant",5,IF(M61="Moderate",3,2))))</f>
        <v>3</v>
      </c>
    </row>
    <row r="62" spans="1:27" s="294" customFormat="1" ht="94.5" customHeight="1" x14ac:dyDescent="0.35">
      <c r="A62" s="303" t="s">
        <v>3642</v>
      </c>
      <c r="B62" s="303" t="s">
        <v>874</v>
      </c>
      <c r="C62" s="309" t="s">
        <v>875</v>
      </c>
      <c r="D62" s="259" t="s">
        <v>409</v>
      </c>
      <c r="E62" s="303" t="s">
        <v>3643</v>
      </c>
      <c r="F62" s="301" t="s">
        <v>3644</v>
      </c>
      <c r="G62" s="301" t="s">
        <v>3645</v>
      </c>
      <c r="H62" s="301" t="s">
        <v>3646</v>
      </c>
      <c r="I62" s="303"/>
      <c r="J62" s="295"/>
      <c r="K62" s="303" t="s">
        <v>3647</v>
      </c>
      <c r="L62" s="304"/>
      <c r="M62" s="298" t="s">
        <v>224</v>
      </c>
      <c r="N62" s="307" t="s">
        <v>893</v>
      </c>
      <c r="O62" s="312" t="s">
        <v>3620</v>
      </c>
      <c r="P62" s="310"/>
      <c r="Q62" s="304" t="s">
        <v>3638</v>
      </c>
      <c r="R62" s="304" t="s">
        <v>3648</v>
      </c>
      <c r="S62" s="301" t="s">
        <v>3649</v>
      </c>
      <c r="T62" s="301" t="s">
        <v>3650</v>
      </c>
      <c r="U62" s="303" t="s">
        <v>3651</v>
      </c>
      <c r="V62" s="259"/>
      <c r="W62" s="286"/>
      <c r="AA62" s="302">
        <f>IF(OR(J62="Fail",ISBLANK(J62)),INDEX('Issue Code Table'!C:C,MATCH(N:N,'Issue Code Table'!A:A,0)),IF(M62="Critical",6,IF(M62="Significant",5,IF(M62="Moderate",3,2))))</f>
        <v>3</v>
      </c>
    </row>
    <row r="63" spans="1:27" s="294" customFormat="1" ht="94.5" customHeight="1" x14ac:dyDescent="0.35">
      <c r="A63" s="303" t="s">
        <v>3652</v>
      </c>
      <c r="B63" s="303" t="s">
        <v>874</v>
      </c>
      <c r="C63" s="309" t="s">
        <v>875</v>
      </c>
      <c r="D63" s="259" t="s">
        <v>409</v>
      </c>
      <c r="E63" s="303" t="s">
        <v>3653</v>
      </c>
      <c r="F63" s="301" t="s">
        <v>3654</v>
      </c>
      <c r="G63" s="301" t="s">
        <v>3655</v>
      </c>
      <c r="H63" s="301" t="s">
        <v>3656</v>
      </c>
      <c r="I63" s="303"/>
      <c r="J63" s="295"/>
      <c r="K63" s="303" t="s">
        <v>3657</v>
      </c>
      <c r="L63" s="311"/>
      <c r="M63" s="298" t="s">
        <v>224</v>
      </c>
      <c r="N63" s="307" t="s">
        <v>893</v>
      </c>
      <c r="O63" s="312" t="s">
        <v>3620</v>
      </c>
      <c r="P63" s="310"/>
      <c r="Q63" s="304" t="s">
        <v>3658</v>
      </c>
      <c r="R63" s="304" t="s">
        <v>3659</v>
      </c>
      <c r="S63" s="301" t="s">
        <v>3660</v>
      </c>
      <c r="T63" s="301" t="s">
        <v>3661</v>
      </c>
      <c r="U63" s="303" t="s">
        <v>3662</v>
      </c>
      <c r="V63" s="259"/>
      <c r="W63" s="286"/>
      <c r="AA63" s="302">
        <f>IF(OR(J63="Fail",ISBLANK(J63)),INDEX('Issue Code Table'!C:C,MATCH(N:N,'Issue Code Table'!A:A,0)),IF(M63="Critical",6,IF(M63="Significant",5,IF(M63="Moderate",3,2))))</f>
        <v>3</v>
      </c>
    </row>
    <row r="64" spans="1:27" s="294" customFormat="1" ht="94.5" customHeight="1" x14ac:dyDescent="0.35">
      <c r="A64" s="303" t="s">
        <v>3663</v>
      </c>
      <c r="B64" s="303" t="s">
        <v>874</v>
      </c>
      <c r="C64" s="309" t="s">
        <v>875</v>
      </c>
      <c r="D64" s="259" t="s">
        <v>234</v>
      </c>
      <c r="E64" s="303" t="s">
        <v>3664</v>
      </c>
      <c r="F64" s="301" t="s">
        <v>6080</v>
      </c>
      <c r="G64" s="301" t="s">
        <v>3665</v>
      </c>
      <c r="H64" s="301" t="s">
        <v>3666</v>
      </c>
      <c r="I64" s="303"/>
      <c r="J64" s="295"/>
      <c r="K64" s="303" t="s">
        <v>3667</v>
      </c>
      <c r="L64" s="300"/>
      <c r="M64" s="298" t="s">
        <v>224</v>
      </c>
      <c r="N64" s="307" t="s">
        <v>893</v>
      </c>
      <c r="O64" s="312" t="s">
        <v>3620</v>
      </c>
      <c r="P64" s="310"/>
      <c r="Q64" s="304" t="s">
        <v>3658</v>
      </c>
      <c r="R64" s="304" t="s">
        <v>3668</v>
      </c>
      <c r="S64" s="301" t="s">
        <v>3611</v>
      </c>
      <c r="T64" s="301" t="s">
        <v>3669</v>
      </c>
      <c r="U64" s="303" t="s">
        <v>3670</v>
      </c>
      <c r="V64" s="259"/>
      <c r="W64" s="286"/>
      <c r="AA64" s="302">
        <f>IF(OR(J64="Fail",ISBLANK(J64)),INDEX('Issue Code Table'!C:C,MATCH(N:N,'Issue Code Table'!A:A,0)),IF(M64="Critical",6,IF(M64="Significant",5,IF(M64="Moderate",3,2))))</f>
        <v>3</v>
      </c>
    </row>
    <row r="65" spans="1:27" s="294" customFormat="1" ht="94.5" customHeight="1" x14ac:dyDescent="0.35">
      <c r="A65" s="303" t="s">
        <v>3671</v>
      </c>
      <c r="B65" s="303" t="s">
        <v>874</v>
      </c>
      <c r="C65" s="309" t="s">
        <v>875</v>
      </c>
      <c r="D65" s="259" t="s">
        <v>409</v>
      </c>
      <c r="E65" s="303" t="s">
        <v>3672</v>
      </c>
      <c r="F65" s="301" t="s">
        <v>3673</v>
      </c>
      <c r="G65" s="301" t="s">
        <v>3674</v>
      </c>
      <c r="H65" s="301" t="s">
        <v>3675</v>
      </c>
      <c r="I65" s="303"/>
      <c r="J65" s="295"/>
      <c r="K65" s="303" t="s">
        <v>3676</v>
      </c>
      <c r="L65" s="300"/>
      <c r="M65" s="298" t="s">
        <v>224</v>
      </c>
      <c r="N65" s="307" t="s">
        <v>893</v>
      </c>
      <c r="O65" s="312" t="s">
        <v>3620</v>
      </c>
      <c r="P65" s="310"/>
      <c r="Q65" s="304" t="s">
        <v>3658</v>
      </c>
      <c r="R65" s="304" t="s">
        <v>3677</v>
      </c>
      <c r="S65" s="301" t="s">
        <v>6131</v>
      </c>
      <c r="T65" s="301" t="s">
        <v>3678</v>
      </c>
      <c r="U65" s="303" t="s">
        <v>3679</v>
      </c>
      <c r="V65" s="259"/>
      <c r="W65" s="286"/>
      <c r="AA65" s="302">
        <f>IF(OR(J65="Fail",ISBLANK(J65)),INDEX('Issue Code Table'!C:C,MATCH(N:N,'Issue Code Table'!A:A,0)),IF(M65="Critical",6,IF(M65="Significant",5,IF(M65="Moderate",3,2))))</f>
        <v>3</v>
      </c>
    </row>
    <row r="66" spans="1:27" s="294" customFormat="1" ht="94.5" customHeight="1" x14ac:dyDescent="0.35">
      <c r="A66" s="303" t="s">
        <v>3680</v>
      </c>
      <c r="B66" s="303" t="s">
        <v>874</v>
      </c>
      <c r="C66" s="309" t="s">
        <v>875</v>
      </c>
      <c r="D66" s="259" t="s">
        <v>409</v>
      </c>
      <c r="E66" s="303" t="s">
        <v>3681</v>
      </c>
      <c r="F66" s="301" t="s">
        <v>3682</v>
      </c>
      <c r="G66" s="301" t="s">
        <v>3683</v>
      </c>
      <c r="H66" s="301" t="s">
        <v>3684</v>
      </c>
      <c r="I66" s="303"/>
      <c r="J66" s="295"/>
      <c r="K66" s="303" t="s">
        <v>3685</v>
      </c>
      <c r="L66" s="304"/>
      <c r="M66" s="298" t="s">
        <v>224</v>
      </c>
      <c r="N66" s="307" t="s">
        <v>893</v>
      </c>
      <c r="O66" s="312" t="s">
        <v>3620</v>
      </c>
      <c r="P66" s="310"/>
      <c r="Q66" s="304" t="s">
        <v>3658</v>
      </c>
      <c r="R66" s="304" t="s">
        <v>3686</v>
      </c>
      <c r="S66" s="301" t="s">
        <v>3687</v>
      </c>
      <c r="T66" s="301" t="s">
        <v>3688</v>
      </c>
      <c r="U66" s="303" t="s">
        <v>3689</v>
      </c>
      <c r="V66" s="259"/>
      <c r="W66" s="286"/>
      <c r="AA66" s="302">
        <f>IF(OR(J66="Fail",ISBLANK(J66)),INDEX('Issue Code Table'!C:C,MATCH(N:N,'Issue Code Table'!A:A,0)),IF(M66="Critical",6,IF(M66="Significant",5,IF(M66="Moderate",3,2))))</f>
        <v>3</v>
      </c>
    </row>
    <row r="67" spans="1:27" s="294" customFormat="1" ht="94.5" customHeight="1" x14ac:dyDescent="0.35">
      <c r="A67" s="303" t="s">
        <v>3690</v>
      </c>
      <c r="B67" s="220" t="s">
        <v>206</v>
      </c>
      <c r="C67" s="309" t="s">
        <v>207</v>
      </c>
      <c r="D67" s="259" t="s">
        <v>409</v>
      </c>
      <c r="E67" s="303" t="s">
        <v>3691</v>
      </c>
      <c r="F67" s="301" t="s">
        <v>702</v>
      </c>
      <c r="G67" s="301" t="s">
        <v>3692</v>
      </c>
      <c r="H67" s="301" t="s">
        <v>3693</v>
      </c>
      <c r="I67" s="303"/>
      <c r="J67" s="295"/>
      <c r="K67" s="303" t="s">
        <v>3694</v>
      </c>
      <c r="L67" s="304"/>
      <c r="M67" s="298" t="s">
        <v>149</v>
      </c>
      <c r="N67" s="297" t="s">
        <v>681</v>
      </c>
      <c r="O67" s="297" t="s">
        <v>682</v>
      </c>
      <c r="P67" s="310"/>
      <c r="Q67" s="304" t="s">
        <v>706</v>
      </c>
      <c r="R67" s="304" t="s">
        <v>881</v>
      </c>
      <c r="S67" s="301" t="s">
        <v>708</v>
      </c>
      <c r="T67" s="301" t="s">
        <v>3695</v>
      </c>
      <c r="U67" s="303" t="s">
        <v>3696</v>
      </c>
      <c r="V67" s="259" t="s">
        <v>3697</v>
      </c>
      <c r="W67" s="286"/>
      <c r="AA67" s="302">
        <f>IF(OR(J67="Fail",ISBLANK(J67)),INDEX('Issue Code Table'!C:C,MATCH(N:N,'Issue Code Table'!A:A,0)),IF(M67="Critical",6,IF(M67="Significant",5,IF(M67="Moderate",3,2))))</f>
        <v>5</v>
      </c>
    </row>
    <row r="68" spans="1:27" s="294" customFormat="1" ht="94.5" customHeight="1" x14ac:dyDescent="0.35">
      <c r="A68" s="303" t="s">
        <v>3698</v>
      </c>
      <c r="B68" s="220" t="s">
        <v>206</v>
      </c>
      <c r="C68" s="309" t="s">
        <v>207</v>
      </c>
      <c r="D68" s="259" t="s">
        <v>409</v>
      </c>
      <c r="E68" s="303" t="s">
        <v>3699</v>
      </c>
      <c r="F68" s="301" t="s">
        <v>714</v>
      </c>
      <c r="G68" s="301" t="s">
        <v>6096</v>
      </c>
      <c r="H68" s="301" t="s">
        <v>3700</v>
      </c>
      <c r="I68" s="303"/>
      <c r="J68" s="295"/>
      <c r="K68" s="303" t="s">
        <v>3701</v>
      </c>
      <c r="L68" s="300"/>
      <c r="M68" s="306" t="s">
        <v>149</v>
      </c>
      <c r="N68" s="307" t="s">
        <v>681</v>
      </c>
      <c r="O68" s="307" t="s">
        <v>682</v>
      </c>
      <c r="P68" s="310"/>
      <c r="Q68" s="304" t="s">
        <v>706</v>
      </c>
      <c r="R68" s="304" t="s">
        <v>707</v>
      </c>
      <c r="S68" s="301" t="s">
        <v>3702</v>
      </c>
      <c r="T68" s="301" t="s">
        <v>3703</v>
      </c>
      <c r="U68" s="303" t="s">
        <v>3704</v>
      </c>
      <c r="V68" s="259" t="s">
        <v>3705</v>
      </c>
      <c r="W68" s="286"/>
      <c r="AA68" s="302">
        <f>IF(OR(J68="Fail",ISBLANK(J68)),INDEX('Issue Code Table'!C:C,MATCH(N:N,'Issue Code Table'!A:A,0)),IF(M68="Critical",6,IF(M68="Significant",5,IF(M68="Moderate",3,2))))</f>
        <v>5</v>
      </c>
    </row>
    <row r="69" spans="1:27" s="294" customFormat="1" ht="94.5" customHeight="1" x14ac:dyDescent="0.35">
      <c r="A69" s="303" t="s">
        <v>3706</v>
      </c>
      <c r="B69" s="220" t="s">
        <v>206</v>
      </c>
      <c r="C69" s="309" t="s">
        <v>207</v>
      </c>
      <c r="D69" s="259" t="s">
        <v>409</v>
      </c>
      <c r="E69" s="303" t="s">
        <v>3707</v>
      </c>
      <c r="F69" s="301" t="s">
        <v>725</v>
      </c>
      <c r="G69" s="301" t="s">
        <v>6097</v>
      </c>
      <c r="H69" s="301" t="s">
        <v>3708</v>
      </c>
      <c r="I69" s="303"/>
      <c r="J69" s="295"/>
      <c r="K69" s="303" t="s">
        <v>3709</v>
      </c>
      <c r="L69" s="304"/>
      <c r="M69" s="306" t="s">
        <v>149</v>
      </c>
      <c r="N69" s="307" t="s">
        <v>681</v>
      </c>
      <c r="O69" s="307" t="s">
        <v>682</v>
      </c>
      <c r="P69" s="310"/>
      <c r="Q69" s="304" t="s">
        <v>706</v>
      </c>
      <c r="R69" s="304" t="s">
        <v>718</v>
      </c>
      <c r="S69" s="301" t="s">
        <v>3710</v>
      </c>
      <c r="T69" s="301" t="s">
        <v>3711</v>
      </c>
      <c r="U69" s="303" t="s">
        <v>3712</v>
      </c>
      <c r="V69" s="259" t="s">
        <v>3713</v>
      </c>
      <c r="W69" s="286"/>
      <c r="AA69" s="302">
        <f>IF(OR(J69="Fail",ISBLANK(J69)),INDEX('Issue Code Table'!C:C,MATCH(N:N,'Issue Code Table'!A:A,0)),IF(M69="Critical",6,IF(M69="Significant",5,IF(M69="Moderate",3,2))))</f>
        <v>5</v>
      </c>
    </row>
    <row r="70" spans="1:27" s="294" customFormat="1" ht="94.5" customHeight="1" x14ac:dyDescent="0.35">
      <c r="A70" s="303" t="s">
        <v>3714</v>
      </c>
      <c r="B70" s="220" t="s">
        <v>206</v>
      </c>
      <c r="C70" s="309" t="s">
        <v>207</v>
      </c>
      <c r="D70" s="259" t="s">
        <v>409</v>
      </c>
      <c r="E70" s="303" t="s">
        <v>3715</v>
      </c>
      <c r="F70" s="301" t="s">
        <v>736</v>
      </c>
      <c r="G70" s="301" t="s">
        <v>6098</v>
      </c>
      <c r="H70" s="301" t="s">
        <v>3716</v>
      </c>
      <c r="I70" s="303"/>
      <c r="J70" s="295"/>
      <c r="K70" s="303" t="s">
        <v>3717</v>
      </c>
      <c r="L70" s="304"/>
      <c r="M70" s="326" t="s">
        <v>149</v>
      </c>
      <c r="N70" s="307" t="s">
        <v>681</v>
      </c>
      <c r="O70" s="307" t="s">
        <v>682</v>
      </c>
      <c r="P70" s="310"/>
      <c r="Q70" s="304" t="s">
        <v>706</v>
      </c>
      <c r="R70" s="304" t="s">
        <v>729</v>
      </c>
      <c r="S70" s="301" t="s">
        <v>3718</v>
      </c>
      <c r="T70" s="301" t="s">
        <v>3719</v>
      </c>
      <c r="U70" s="303" t="s">
        <v>3720</v>
      </c>
      <c r="V70" s="259" t="s">
        <v>3721</v>
      </c>
      <c r="W70" s="286"/>
      <c r="AA70" s="302">
        <f>IF(OR(J70="Fail",ISBLANK(J70)),INDEX('Issue Code Table'!C:C,MATCH(N:N,'Issue Code Table'!A:A,0)),IF(M70="Critical",6,IF(M70="Significant",5,IF(M70="Moderate",3,2))))</f>
        <v>5</v>
      </c>
    </row>
    <row r="71" spans="1:27" s="294" customFormat="1" ht="94.5" customHeight="1" x14ac:dyDescent="0.35">
      <c r="A71" s="303" t="s">
        <v>3722</v>
      </c>
      <c r="B71" s="220" t="s">
        <v>206</v>
      </c>
      <c r="C71" s="309" t="s">
        <v>207</v>
      </c>
      <c r="D71" s="259" t="s">
        <v>409</v>
      </c>
      <c r="E71" s="303" t="s">
        <v>3723</v>
      </c>
      <c r="F71" s="301" t="s">
        <v>747</v>
      </c>
      <c r="G71" s="301" t="s">
        <v>6099</v>
      </c>
      <c r="H71" s="301" t="s">
        <v>3724</v>
      </c>
      <c r="I71" s="303"/>
      <c r="J71" s="295"/>
      <c r="K71" s="303" t="s">
        <v>3725</v>
      </c>
      <c r="L71" s="304"/>
      <c r="M71" s="326" t="s">
        <v>149</v>
      </c>
      <c r="N71" s="307" t="s">
        <v>681</v>
      </c>
      <c r="O71" s="307" t="s">
        <v>682</v>
      </c>
      <c r="P71" s="310"/>
      <c r="Q71" s="304" t="s">
        <v>706</v>
      </c>
      <c r="R71" s="304" t="s">
        <v>740</v>
      </c>
      <c r="S71" s="301" t="s">
        <v>3726</v>
      </c>
      <c r="T71" s="301" t="s">
        <v>3727</v>
      </c>
      <c r="U71" s="303" t="s">
        <v>3728</v>
      </c>
      <c r="V71" s="259" t="s">
        <v>3729</v>
      </c>
      <c r="W71" s="286"/>
      <c r="AA71" s="302">
        <f>IF(OR(J71="Fail",ISBLANK(J71)),INDEX('Issue Code Table'!C:C,MATCH(N:N,'Issue Code Table'!A:A,0)),IF(M71="Critical",6,IF(M71="Significant",5,IF(M71="Moderate",3,2))))</f>
        <v>5</v>
      </c>
    </row>
    <row r="72" spans="1:27" s="294" customFormat="1" ht="94.5" customHeight="1" x14ac:dyDescent="0.35">
      <c r="A72" s="303" t="s">
        <v>3730</v>
      </c>
      <c r="B72" s="220" t="s">
        <v>206</v>
      </c>
      <c r="C72" s="309" t="s">
        <v>207</v>
      </c>
      <c r="D72" s="259" t="s">
        <v>409</v>
      </c>
      <c r="E72" s="303" t="s">
        <v>3731</v>
      </c>
      <c r="F72" s="301" t="s">
        <v>758</v>
      </c>
      <c r="G72" s="301" t="s">
        <v>6100</v>
      </c>
      <c r="H72" s="301" t="s">
        <v>3732</v>
      </c>
      <c r="I72" s="303"/>
      <c r="J72" s="295"/>
      <c r="K72" s="303" t="s">
        <v>3733</v>
      </c>
      <c r="L72" s="311"/>
      <c r="M72" s="326" t="s">
        <v>149</v>
      </c>
      <c r="N72" s="307" t="s">
        <v>681</v>
      </c>
      <c r="O72" s="307" t="s">
        <v>682</v>
      </c>
      <c r="P72" s="310"/>
      <c r="Q72" s="304" t="s">
        <v>706</v>
      </c>
      <c r="R72" s="304" t="s">
        <v>751</v>
      </c>
      <c r="S72" s="301" t="s">
        <v>3734</v>
      </c>
      <c r="T72" s="301" t="s">
        <v>3735</v>
      </c>
      <c r="U72" s="303" t="s">
        <v>3736</v>
      </c>
      <c r="V72" s="259" t="s">
        <v>3737</v>
      </c>
      <c r="W72" s="286"/>
      <c r="AA72" s="302">
        <f>IF(OR(J72="Fail",ISBLANK(J72)),INDEX('Issue Code Table'!C:C,MATCH(N:N,'Issue Code Table'!A:A,0)),IF(M72="Critical",6,IF(M72="Significant",5,IF(M72="Moderate",3,2))))</f>
        <v>5</v>
      </c>
    </row>
    <row r="73" spans="1:27" s="294" customFormat="1" ht="94.5" customHeight="1" x14ac:dyDescent="0.35">
      <c r="A73" s="303" t="s">
        <v>3738</v>
      </c>
      <c r="B73" s="220" t="s">
        <v>206</v>
      </c>
      <c r="C73" s="309" t="s">
        <v>207</v>
      </c>
      <c r="D73" s="259" t="s">
        <v>409</v>
      </c>
      <c r="E73" s="303" t="s">
        <v>3739</v>
      </c>
      <c r="F73" s="301" t="s">
        <v>769</v>
      </c>
      <c r="G73" s="301" t="s">
        <v>6101</v>
      </c>
      <c r="H73" s="301" t="s">
        <v>3732</v>
      </c>
      <c r="I73" s="303"/>
      <c r="J73" s="295"/>
      <c r="K73" s="303" t="s">
        <v>3733</v>
      </c>
      <c r="L73" s="311"/>
      <c r="M73" s="326" t="s">
        <v>149</v>
      </c>
      <c r="N73" s="307" t="s">
        <v>681</v>
      </c>
      <c r="O73" s="307" t="s">
        <v>682</v>
      </c>
      <c r="P73" s="310"/>
      <c r="Q73" s="304" t="s">
        <v>706</v>
      </c>
      <c r="R73" s="304" t="s">
        <v>762</v>
      </c>
      <c r="S73" s="301" t="s">
        <v>774</v>
      </c>
      <c r="T73" s="301" t="s">
        <v>3740</v>
      </c>
      <c r="U73" s="303" t="s">
        <v>3741</v>
      </c>
      <c r="V73" s="259" t="s">
        <v>3737</v>
      </c>
      <c r="W73" s="286"/>
      <c r="AA73" s="302">
        <f>IF(OR(J73="Fail",ISBLANK(J73)),INDEX('Issue Code Table'!C:C,MATCH(N:N,'Issue Code Table'!A:A,0)),IF(M73="Critical",6,IF(M73="Significant",5,IF(M73="Moderate",3,2))))</f>
        <v>5</v>
      </c>
    </row>
    <row r="74" spans="1:27" s="294" customFormat="1" ht="94.5" customHeight="1" x14ac:dyDescent="0.35">
      <c r="A74" s="303" t="s">
        <v>3742</v>
      </c>
      <c r="B74" s="220" t="s">
        <v>206</v>
      </c>
      <c r="C74" s="309" t="s">
        <v>207</v>
      </c>
      <c r="D74" s="259" t="s">
        <v>409</v>
      </c>
      <c r="E74" s="303" t="s">
        <v>3743</v>
      </c>
      <c r="F74" s="301" t="s">
        <v>780</v>
      </c>
      <c r="G74" s="301" t="s">
        <v>6102</v>
      </c>
      <c r="H74" s="301" t="s">
        <v>3744</v>
      </c>
      <c r="I74" s="303"/>
      <c r="J74" s="295"/>
      <c r="K74" s="303" t="s">
        <v>3745</v>
      </c>
      <c r="L74" s="311"/>
      <c r="M74" s="326" t="s">
        <v>149</v>
      </c>
      <c r="N74" s="307" t="s">
        <v>681</v>
      </c>
      <c r="O74" s="307" t="s">
        <v>682</v>
      </c>
      <c r="P74" s="310"/>
      <c r="Q74" s="304" t="s">
        <v>706</v>
      </c>
      <c r="R74" s="304" t="s">
        <v>773</v>
      </c>
      <c r="S74" s="301" t="s">
        <v>2519</v>
      </c>
      <c r="T74" s="301" t="s">
        <v>3746</v>
      </c>
      <c r="U74" s="303" t="s">
        <v>3747</v>
      </c>
      <c r="V74" s="259" t="s">
        <v>3748</v>
      </c>
      <c r="W74" s="286"/>
      <c r="AA74" s="302">
        <f>IF(OR(J74="Fail",ISBLANK(J74)),INDEX('Issue Code Table'!C:C,MATCH(N:N,'Issue Code Table'!A:A,0)),IF(M74="Critical",6,IF(M74="Significant",5,IF(M74="Moderate",3,2))))</f>
        <v>5</v>
      </c>
    </row>
    <row r="75" spans="1:27" s="294" customFormat="1" ht="94.5" customHeight="1" x14ac:dyDescent="0.35">
      <c r="A75" s="303" t="s">
        <v>3749</v>
      </c>
      <c r="B75" s="220" t="s">
        <v>206</v>
      </c>
      <c r="C75" s="309" t="s">
        <v>207</v>
      </c>
      <c r="D75" s="259" t="s">
        <v>409</v>
      </c>
      <c r="E75" s="303" t="s">
        <v>3750</v>
      </c>
      <c r="F75" s="301" t="s">
        <v>791</v>
      </c>
      <c r="G75" s="301" t="s">
        <v>6103</v>
      </c>
      <c r="H75" s="301" t="s">
        <v>3751</v>
      </c>
      <c r="I75" s="303"/>
      <c r="J75" s="295"/>
      <c r="K75" s="303" t="s">
        <v>3752</v>
      </c>
      <c r="L75" s="311"/>
      <c r="M75" s="326" t="s">
        <v>149</v>
      </c>
      <c r="N75" s="307" t="s">
        <v>681</v>
      </c>
      <c r="O75" s="307" t="s">
        <v>682</v>
      </c>
      <c r="P75" s="310"/>
      <c r="Q75" s="304" t="s">
        <v>706</v>
      </c>
      <c r="R75" s="304" t="s">
        <v>784</v>
      </c>
      <c r="S75" s="301" t="s">
        <v>796</v>
      </c>
      <c r="T75" s="301" t="s">
        <v>6159</v>
      </c>
      <c r="U75" s="303" t="s">
        <v>6142</v>
      </c>
      <c r="V75" s="259" t="s">
        <v>3753</v>
      </c>
      <c r="W75" s="286"/>
      <c r="AA75" s="302">
        <f>IF(OR(J75="Fail",ISBLANK(J75)),INDEX('Issue Code Table'!C:C,MATCH(N:N,'Issue Code Table'!A:A,0)),IF(M75="Critical",6,IF(M75="Significant",5,IF(M75="Moderate",3,2))))</f>
        <v>5</v>
      </c>
    </row>
    <row r="76" spans="1:27" s="294" customFormat="1" ht="94.5" customHeight="1" x14ac:dyDescent="0.35">
      <c r="A76" s="303" t="s">
        <v>3754</v>
      </c>
      <c r="B76" s="220" t="s">
        <v>206</v>
      </c>
      <c r="C76" s="309" t="s">
        <v>207</v>
      </c>
      <c r="D76" s="259" t="s">
        <v>409</v>
      </c>
      <c r="E76" s="303" t="s">
        <v>3755</v>
      </c>
      <c r="F76" s="301" t="s">
        <v>3756</v>
      </c>
      <c r="G76" s="301" t="s">
        <v>6104</v>
      </c>
      <c r="H76" s="301" t="s">
        <v>3757</v>
      </c>
      <c r="I76" s="303"/>
      <c r="J76" s="295"/>
      <c r="K76" s="303" t="s">
        <v>3758</v>
      </c>
      <c r="L76" s="304"/>
      <c r="M76" s="306" t="s">
        <v>149</v>
      </c>
      <c r="N76" s="315" t="s">
        <v>1559</v>
      </c>
      <c r="O76" s="305" t="s">
        <v>1560</v>
      </c>
      <c r="P76" s="310"/>
      <c r="Q76" s="304" t="s">
        <v>706</v>
      </c>
      <c r="R76" s="304" t="s">
        <v>795</v>
      </c>
      <c r="S76" s="301" t="s">
        <v>807</v>
      </c>
      <c r="T76" s="301" t="s">
        <v>3759</v>
      </c>
      <c r="U76" s="303" t="s">
        <v>3760</v>
      </c>
      <c r="V76" s="259" t="s">
        <v>3761</v>
      </c>
      <c r="W76" s="286"/>
      <c r="AA76" s="302">
        <f>IF(OR(J76="Fail",ISBLANK(J76)),INDEX('Issue Code Table'!C:C,MATCH(N:N,'Issue Code Table'!A:A,0)),IF(M76="Critical",6,IF(M76="Significant",5,IF(M76="Moderate",3,2))))</f>
        <v>5</v>
      </c>
    </row>
    <row r="77" spans="1:27" s="294" customFormat="1" ht="94.5" customHeight="1" x14ac:dyDescent="0.35">
      <c r="A77" s="303" t="s">
        <v>3762</v>
      </c>
      <c r="B77" s="220" t="s">
        <v>206</v>
      </c>
      <c r="C77" s="309" t="s">
        <v>207</v>
      </c>
      <c r="D77" s="259" t="s">
        <v>409</v>
      </c>
      <c r="E77" s="303" t="s">
        <v>3763</v>
      </c>
      <c r="F77" s="301" t="s">
        <v>2535</v>
      </c>
      <c r="G77" s="301" t="s">
        <v>6105</v>
      </c>
      <c r="H77" s="301" t="s">
        <v>3764</v>
      </c>
      <c r="I77" s="303"/>
      <c r="J77" s="295"/>
      <c r="K77" s="303" t="s">
        <v>3765</v>
      </c>
      <c r="L77" s="304"/>
      <c r="M77" s="306" t="s">
        <v>149</v>
      </c>
      <c r="N77" s="315" t="s">
        <v>1559</v>
      </c>
      <c r="O77" s="305" t="s">
        <v>1560</v>
      </c>
      <c r="P77" s="310"/>
      <c r="Q77" s="304" t="s">
        <v>706</v>
      </c>
      <c r="R77" s="304" t="s">
        <v>806</v>
      </c>
      <c r="S77" s="301" t="s">
        <v>3766</v>
      </c>
      <c r="T77" s="301" t="s">
        <v>3767</v>
      </c>
      <c r="U77" s="303" t="s">
        <v>3768</v>
      </c>
      <c r="V77" s="259" t="s">
        <v>3769</v>
      </c>
      <c r="W77" s="286"/>
      <c r="AA77" s="302">
        <f>IF(OR(J77="Fail",ISBLANK(J77)),INDEX('Issue Code Table'!C:C,MATCH(N:N,'Issue Code Table'!A:A,0)),IF(M77="Critical",6,IF(M77="Significant",5,IF(M77="Moderate",3,2))))</f>
        <v>5</v>
      </c>
    </row>
    <row r="78" spans="1:27" s="294" customFormat="1" ht="94.5" customHeight="1" x14ac:dyDescent="0.35">
      <c r="A78" s="303" t="s">
        <v>3770</v>
      </c>
      <c r="B78" s="220" t="s">
        <v>206</v>
      </c>
      <c r="C78" s="309" t="s">
        <v>207</v>
      </c>
      <c r="D78" s="259" t="s">
        <v>409</v>
      </c>
      <c r="E78" s="303" t="s">
        <v>3771</v>
      </c>
      <c r="F78" s="301" t="s">
        <v>823</v>
      </c>
      <c r="G78" s="301" t="s">
        <v>6106</v>
      </c>
      <c r="H78" s="301" t="s">
        <v>3772</v>
      </c>
      <c r="I78" s="303"/>
      <c r="J78" s="295"/>
      <c r="K78" s="303" t="s">
        <v>3773</v>
      </c>
      <c r="L78" s="304"/>
      <c r="M78" s="306" t="s">
        <v>149</v>
      </c>
      <c r="N78" s="315" t="s">
        <v>1559</v>
      </c>
      <c r="O78" s="305" t="s">
        <v>1560</v>
      </c>
      <c r="P78" s="310"/>
      <c r="Q78" s="304" t="s">
        <v>706</v>
      </c>
      <c r="R78" s="304" t="s">
        <v>817</v>
      </c>
      <c r="S78" s="301" t="s">
        <v>826</v>
      </c>
      <c r="T78" s="301" t="s">
        <v>3774</v>
      </c>
      <c r="U78" s="303" t="s">
        <v>3775</v>
      </c>
      <c r="V78" s="259" t="s">
        <v>3776</v>
      </c>
      <c r="W78" s="286"/>
      <c r="AA78" s="302">
        <f>IF(OR(J78="Fail",ISBLANK(J78)),INDEX('Issue Code Table'!C:C,MATCH(N:N,'Issue Code Table'!A:A,0)),IF(M78="Critical",6,IF(M78="Significant",5,IF(M78="Moderate",3,2))))</f>
        <v>5</v>
      </c>
    </row>
    <row r="79" spans="1:27" s="294" customFormat="1" ht="94.5" customHeight="1" x14ac:dyDescent="0.35">
      <c r="A79" s="303" t="s">
        <v>3777</v>
      </c>
      <c r="B79" s="220" t="s">
        <v>206</v>
      </c>
      <c r="C79" s="309" t="s">
        <v>207</v>
      </c>
      <c r="D79" s="259" t="s">
        <v>409</v>
      </c>
      <c r="E79" s="303" t="s">
        <v>3778</v>
      </c>
      <c r="F79" s="301" t="s">
        <v>6081</v>
      </c>
      <c r="G79" s="301" t="s">
        <v>6107</v>
      </c>
      <c r="H79" s="301" t="s">
        <v>3779</v>
      </c>
      <c r="I79" s="303"/>
      <c r="J79" s="295"/>
      <c r="K79" s="303" t="s">
        <v>3780</v>
      </c>
      <c r="L79" s="304"/>
      <c r="M79" s="306" t="s">
        <v>149</v>
      </c>
      <c r="N79" s="315" t="s">
        <v>1559</v>
      </c>
      <c r="O79" s="305" t="s">
        <v>1560</v>
      </c>
      <c r="P79" s="310"/>
      <c r="Q79" s="304" t="s">
        <v>706</v>
      </c>
      <c r="R79" s="304" t="s">
        <v>825</v>
      </c>
      <c r="S79" s="301" t="s">
        <v>6132</v>
      </c>
      <c r="T79" s="301" t="s">
        <v>3781</v>
      </c>
      <c r="U79" s="303" t="s">
        <v>6143</v>
      </c>
      <c r="V79" s="259" t="s">
        <v>3782</v>
      </c>
      <c r="W79" s="286"/>
      <c r="AA79" s="302">
        <f>IF(OR(J79="Fail",ISBLANK(J79)),INDEX('Issue Code Table'!C:C,MATCH(N:N,'Issue Code Table'!A:A,0)),IF(M79="Critical",6,IF(M79="Significant",5,IF(M79="Moderate",3,2))))</f>
        <v>5</v>
      </c>
    </row>
    <row r="80" spans="1:27" s="294" customFormat="1" ht="94.5" customHeight="1" x14ac:dyDescent="0.35">
      <c r="A80" s="303" t="s">
        <v>3783</v>
      </c>
      <c r="B80" s="220" t="s">
        <v>206</v>
      </c>
      <c r="C80" s="309" t="s">
        <v>207</v>
      </c>
      <c r="D80" s="259" t="s">
        <v>409</v>
      </c>
      <c r="E80" s="303" t="s">
        <v>3784</v>
      </c>
      <c r="F80" s="301" t="s">
        <v>864</v>
      </c>
      <c r="G80" s="301" t="s">
        <v>6108</v>
      </c>
      <c r="H80" s="301" t="s">
        <v>3785</v>
      </c>
      <c r="I80" s="303"/>
      <c r="J80" s="295"/>
      <c r="K80" s="303" t="s">
        <v>3786</v>
      </c>
      <c r="L80" s="300"/>
      <c r="M80" s="306" t="s">
        <v>149</v>
      </c>
      <c r="N80" s="315" t="s">
        <v>1559</v>
      </c>
      <c r="O80" s="305" t="s">
        <v>1560</v>
      </c>
      <c r="P80" s="310"/>
      <c r="Q80" s="304" t="s">
        <v>706</v>
      </c>
      <c r="R80" s="304" t="s">
        <v>835</v>
      </c>
      <c r="S80" s="301" t="s">
        <v>3787</v>
      </c>
      <c r="T80" s="301" t="s">
        <v>3788</v>
      </c>
      <c r="U80" s="303" t="s">
        <v>3789</v>
      </c>
      <c r="V80" s="259" t="s">
        <v>3790</v>
      </c>
      <c r="W80" s="286"/>
      <c r="AA80" s="302">
        <f>IF(OR(J80="Fail",ISBLANK(J80)),INDEX('Issue Code Table'!C:C,MATCH(N:N,'Issue Code Table'!A:A,0)),IF(M80="Critical",6,IF(M80="Significant",5,IF(M80="Moderate",3,2))))</f>
        <v>5</v>
      </c>
    </row>
    <row r="81" spans="1:27" s="294" customFormat="1" ht="94.5" customHeight="1" x14ac:dyDescent="0.35">
      <c r="A81" s="303" t="s">
        <v>3791</v>
      </c>
      <c r="B81" s="220" t="s">
        <v>206</v>
      </c>
      <c r="C81" s="309" t="s">
        <v>207</v>
      </c>
      <c r="D81" s="259" t="s">
        <v>409</v>
      </c>
      <c r="E81" s="303" t="s">
        <v>3792</v>
      </c>
      <c r="F81" s="301" t="s">
        <v>842</v>
      </c>
      <c r="G81" s="301" t="s">
        <v>3793</v>
      </c>
      <c r="H81" s="301" t="s">
        <v>3794</v>
      </c>
      <c r="I81" s="303"/>
      <c r="J81" s="295"/>
      <c r="K81" s="303" t="s">
        <v>3795</v>
      </c>
      <c r="L81" s="304"/>
      <c r="M81" s="304" t="s">
        <v>160</v>
      </c>
      <c r="N81" s="305" t="s">
        <v>522</v>
      </c>
      <c r="O81" s="312" t="s">
        <v>523</v>
      </c>
      <c r="P81" s="310"/>
      <c r="Q81" s="304" t="s">
        <v>706</v>
      </c>
      <c r="R81" s="304" t="s">
        <v>846</v>
      </c>
      <c r="S81" s="301" t="s">
        <v>3796</v>
      </c>
      <c r="T81" s="301" t="s">
        <v>3797</v>
      </c>
      <c r="U81" s="303" t="s">
        <v>3798</v>
      </c>
      <c r="V81" s="259"/>
      <c r="W81" s="286"/>
      <c r="AA81" s="302">
        <f>IF(OR(J81="Fail",ISBLANK(J81)),INDEX('Issue Code Table'!C:C,MATCH(N:N,'Issue Code Table'!A:A,0)),IF(M81="Critical",6,IF(M81="Significant",5,IF(M81="Moderate",3,2))))</f>
        <v>4</v>
      </c>
    </row>
    <row r="82" spans="1:27" s="294" customFormat="1" ht="94.5" customHeight="1" x14ac:dyDescent="0.35">
      <c r="A82" s="303" t="s">
        <v>3799</v>
      </c>
      <c r="B82" s="220" t="s">
        <v>206</v>
      </c>
      <c r="C82" s="309" t="s">
        <v>207</v>
      </c>
      <c r="D82" s="259" t="s">
        <v>409</v>
      </c>
      <c r="E82" s="303" t="s">
        <v>3800</v>
      </c>
      <c r="F82" s="301" t="s">
        <v>2547</v>
      </c>
      <c r="G82" s="301" t="s">
        <v>6109</v>
      </c>
      <c r="H82" s="301" t="s">
        <v>3801</v>
      </c>
      <c r="I82" s="303"/>
      <c r="J82" s="295"/>
      <c r="K82" s="303" t="s">
        <v>3802</v>
      </c>
      <c r="L82" s="304"/>
      <c r="M82" s="306" t="s">
        <v>149</v>
      </c>
      <c r="N82" s="315" t="s">
        <v>1559</v>
      </c>
      <c r="O82" s="305" t="s">
        <v>1560</v>
      </c>
      <c r="P82" s="310"/>
      <c r="Q82" s="304" t="s">
        <v>706</v>
      </c>
      <c r="R82" s="304" t="s">
        <v>857</v>
      </c>
      <c r="S82" s="301" t="s">
        <v>3803</v>
      </c>
      <c r="T82" s="301" t="s">
        <v>3804</v>
      </c>
      <c r="U82" s="303" t="s">
        <v>3805</v>
      </c>
      <c r="V82" s="259" t="s">
        <v>3806</v>
      </c>
      <c r="W82" s="286"/>
      <c r="AA82" s="302">
        <f>IF(OR(J82="Fail",ISBLANK(J82)),INDEX('Issue Code Table'!C:C,MATCH(N:N,'Issue Code Table'!A:A,0)),IF(M82="Critical",6,IF(M82="Significant",5,IF(M82="Moderate",3,2))))</f>
        <v>5</v>
      </c>
    </row>
    <row r="83" spans="1:27" s="294" customFormat="1" ht="94.5" customHeight="1" x14ac:dyDescent="0.35">
      <c r="A83" s="303" t="s">
        <v>3807</v>
      </c>
      <c r="B83" s="220" t="s">
        <v>206</v>
      </c>
      <c r="C83" s="309" t="s">
        <v>207</v>
      </c>
      <c r="D83" s="259" t="s">
        <v>409</v>
      </c>
      <c r="E83" s="303" t="s">
        <v>3808</v>
      </c>
      <c r="F83" s="301" t="s">
        <v>2576</v>
      </c>
      <c r="G83" s="301" t="s">
        <v>6110</v>
      </c>
      <c r="H83" s="301" t="s">
        <v>3809</v>
      </c>
      <c r="I83" s="303"/>
      <c r="J83" s="295"/>
      <c r="K83" s="303" t="s">
        <v>3810</v>
      </c>
      <c r="L83" s="300"/>
      <c r="M83" s="306" t="s">
        <v>149</v>
      </c>
      <c r="N83" s="315" t="s">
        <v>1559</v>
      </c>
      <c r="O83" s="305" t="s">
        <v>1560</v>
      </c>
      <c r="P83" s="310"/>
      <c r="Q83" s="304" t="s">
        <v>916</v>
      </c>
      <c r="R83" s="304" t="s">
        <v>917</v>
      </c>
      <c r="S83" s="301" t="s">
        <v>918</v>
      </c>
      <c r="T83" s="301" t="s">
        <v>3811</v>
      </c>
      <c r="U83" s="303" t="s">
        <v>3812</v>
      </c>
      <c r="V83" s="259" t="s">
        <v>3813</v>
      </c>
      <c r="W83" s="286"/>
      <c r="AA83" s="302">
        <f>IF(OR(J83="Fail",ISBLANK(J83)),INDEX('Issue Code Table'!C:C,MATCH(N:N,'Issue Code Table'!A:A,0)),IF(M83="Critical",6,IF(M83="Significant",5,IF(M83="Moderate",3,2))))</f>
        <v>5</v>
      </c>
    </row>
    <row r="84" spans="1:27" s="294" customFormat="1" ht="94.5" customHeight="1" x14ac:dyDescent="0.35">
      <c r="A84" s="303" t="s">
        <v>3814</v>
      </c>
      <c r="B84" s="220" t="s">
        <v>206</v>
      </c>
      <c r="C84" s="309" t="s">
        <v>207</v>
      </c>
      <c r="D84" s="259" t="s">
        <v>409</v>
      </c>
      <c r="E84" s="303" t="s">
        <v>3815</v>
      </c>
      <c r="F84" s="301" t="s">
        <v>2580</v>
      </c>
      <c r="G84" s="301" t="s">
        <v>6111</v>
      </c>
      <c r="H84" s="301" t="s">
        <v>3816</v>
      </c>
      <c r="I84" s="303"/>
      <c r="J84" s="295"/>
      <c r="K84" s="303" t="s">
        <v>3817</v>
      </c>
      <c r="L84" s="304"/>
      <c r="M84" s="306" t="s">
        <v>149</v>
      </c>
      <c r="N84" s="315" t="s">
        <v>1559</v>
      </c>
      <c r="O84" s="305" t="s">
        <v>1560</v>
      </c>
      <c r="P84" s="310"/>
      <c r="Q84" s="304" t="s">
        <v>916</v>
      </c>
      <c r="R84" s="304" t="s">
        <v>928</v>
      </c>
      <c r="S84" s="301" t="s">
        <v>2582</v>
      </c>
      <c r="T84" s="301" t="s">
        <v>3818</v>
      </c>
      <c r="U84" s="303" t="s">
        <v>3819</v>
      </c>
      <c r="V84" s="259" t="s">
        <v>3820</v>
      </c>
      <c r="W84" s="286"/>
      <c r="AA84" s="302">
        <f>IF(OR(J84="Fail",ISBLANK(J84)),INDEX('Issue Code Table'!C:C,MATCH(N:N,'Issue Code Table'!A:A,0)),IF(M84="Critical",6,IF(M84="Significant",5,IF(M84="Moderate",3,2))))</f>
        <v>5</v>
      </c>
    </row>
    <row r="85" spans="1:27" s="294" customFormat="1" ht="94.5" customHeight="1" x14ac:dyDescent="0.35">
      <c r="A85" s="303" t="s">
        <v>3821</v>
      </c>
      <c r="B85" s="220" t="s">
        <v>206</v>
      </c>
      <c r="C85" s="309" t="s">
        <v>207</v>
      </c>
      <c r="D85" s="259" t="s">
        <v>409</v>
      </c>
      <c r="E85" s="303" t="s">
        <v>3822</v>
      </c>
      <c r="F85" s="301" t="s">
        <v>935</v>
      </c>
      <c r="G85" s="301" t="s">
        <v>6112</v>
      </c>
      <c r="H85" s="301" t="s">
        <v>3823</v>
      </c>
      <c r="I85" s="303"/>
      <c r="J85" s="295"/>
      <c r="K85" s="303" t="s">
        <v>3824</v>
      </c>
      <c r="L85" s="300"/>
      <c r="M85" s="306" t="s">
        <v>149</v>
      </c>
      <c r="N85" s="315" t="s">
        <v>1559</v>
      </c>
      <c r="O85" s="305" t="s">
        <v>1560</v>
      </c>
      <c r="P85" s="310"/>
      <c r="Q85" s="304" t="s">
        <v>916</v>
      </c>
      <c r="R85" s="304" t="s">
        <v>939</v>
      </c>
      <c r="S85" s="301" t="s">
        <v>940</v>
      </c>
      <c r="T85" s="301" t="s">
        <v>3825</v>
      </c>
      <c r="U85" s="303" t="s">
        <v>3826</v>
      </c>
      <c r="V85" s="259" t="s">
        <v>3827</v>
      </c>
      <c r="W85" s="286"/>
      <c r="AA85" s="302">
        <f>IF(OR(J85="Fail",ISBLANK(J85)),INDEX('Issue Code Table'!C:C,MATCH(N:N,'Issue Code Table'!A:A,0)),IF(M85="Critical",6,IF(M85="Significant",5,IF(M85="Moderate",3,2))))</f>
        <v>5</v>
      </c>
    </row>
    <row r="86" spans="1:27" s="294" customFormat="1" ht="94.5" customHeight="1" x14ac:dyDescent="0.35">
      <c r="A86" s="303" t="s">
        <v>3828</v>
      </c>
      <c r="B86" s="220" t="s">
        <v>206</v>
      </c>
      <c r="C86" s="309" t="s">
        <v>207</v>
      </c>
      <c r="D86" s="259" t="s">
        <v>409</v>
      </c>
      <c r="E86" s="303" t="s">
        <v>3829</v>
      </c>
      <c r="F86" s="301" t="s">
        <v>946</v>
      </c>
      <c r="G86" s="301" t="s">
        <v>6113</v>
      </c>
      <c r="H86" s="301" t="s">
        <v>3830</v>
      </c>
      <c r="I86" s="303"/>
      <c r="J86" s="295"/>
      <c r="K86" s="303" t="s">
        <v>3831</v>
      </c>
      <c r="L86" s="300"/>
      <c r="M86" s="306" t="s">
        <v>149</v>
      </c>
      <c r="N86" s="315" t="s">
        <v>1559</v>
      </c>
      <c r="O86" s="305" t="s">
        <v>1560</v>
      </c>
      <c r="P86" s="310"/>
      <c r="Q86" s="304" t="s">
        <v>916</v>
      </c>
      <c r="R86" s="304" t="s">
        <v>950</v>
      </c>
      <c r="S86" s="301" t="s">
        <v>951</v>
      </c>
      <c r="T86" s="301" t="s">
        <v>3832</v>
      </c>
      <c r="U86" s="303" t="s">
        <v>3833</v>
      </c>
      <c r="V86" s="259" t="s">
        <v>3834</v>
      </c>
      <c r="W86" s="286"/>
      <c r="AA86" s="302">
        <f>IF(OR(J86="Fail",ISBLANK(J86)),INDEX('Issue Code Table'!C:C,MATCH(N:N,'Issue Code Table'!A:A,0)),IF(M86="Critical",6,IF(M86="Significant",5,IF(M86="Moderate",3,2))))</f>
        <v>5</v>
      </c>
    </row>
    <row r="87" spans="1:27" s="294" customFormat="1" ht="94.5" customHeight="1" x14ac:dyDescent="0.35">
      <c r="A87" s="303" t="s">
        <v>3835</v>
      </c>
      <c r="B87" s="220" t="s">
        <v>206</v>
      </c>
      <c r="C87" s="309" t="s">
        <v>207</v>
      </c>
      <c r="D87" s="259" t="s">
        <v>409</v>
      </c>
      <c r="E87" s="303" t="s">
        <v>3836</v>
      </c>
      <c r="F87" s="301" t="s">
        <v>747</v>
      </c>
      <c r="G87" s="301" t="s">
        <v>6114</v>
      </c>
      <c r="H87" s="301" t="s">
        <v>3837</v>
      </c>
      <c r="I87" s="303"/>
      <c r="J87" s="295"/>
      <c r="K87" s="303" t="s">
        <v>3838</v>
      </c>
      <c r="L87" s="300"/>
      <c r="M87" s="306" t="s">
        <v>149</v>
      </c>
      <c r="N87" s="315" t="s">
        <v>1559</v>
      </c>
      <c r="O87" s="305" t="s">
        <v>1560</v>
      </c>
      <c r="P87" s="310"/>
      <c r="Q87" s="304" t="s">
        <v>916</v>
      </c>
      <c r="R87" s="304" t="s">
        <v>960</v>
      </c>
      <c r="S87" s="301" t="s">
        <v>961</v>
      </c>
      <c r="T87" s="301" t="s">
        <v>3839</v>
      </c>
      <c r="U87" s="303" t="s">
        <v>3840</v>
      </c>
      <c r="V87" s="259" t="s">
        <v>3841</v>
      </c>
      <c r="W87" s="286"/>
      <c r="AA87" s="302">
        <f>IF(OR(J87="Fail",ISBLANK(J87)),INDEX('Issue Code Table'!C:C,MATCH(N:N,'Issue Code Table'!A:A,0)),IF(M87="Critical",6,IF(M87="Significant",5,IF(M87="Moderate",3,2))))</f>
        <v>5</v>
      </c>
    </row>
    <row r="88" spans="1:27" s="294" customFormat="1" ht="94.5" customHeight="1" x14ac:dyDescent="0.35">
      <c r="A88" s="303" t="s">
        <v>3842</v>
      </c>
      <c r="B88" s="220" t="s">
        <v>206</v>
      </c>
      <c r="C88" s="309" t="s">
        <v>207</v>
      </c>
      <c r="D88" s="259" t="s">
        <v>409</v>
      </c>
      <c r="E88" s="303" t="s">
        <v>3843</v>
      </c>
      <c r="F88" s="301" t="s">
        <v>3844</v>
      </c>
      <c r="G88" s="301" t="s">
        <v>6115</v>
      </c>
      <c r="H88" s="301" t="s">
        <v>3845</v>
      </c>
      <c r="I88" s="303"/>
      <c r="J88" s="295"/>
      <c r="K88" s="303" t="s">
        <v>3846</v>
      </c>
      <c r="L88" s="300"/>
      <c r="M88" s="306" t="s">
        <v>149</v>
      </c>
      <c r="N88" s="315" t="s">
        <v>1559</v>
      </c>
      <c r="O88" s="305" t="s">
        <v>1560</v>
      </c>
      <c r="P88" s="310"/>
      <c r="Q88" s="304" t="s">
        <v>916</v>
      </c>
      <c r="R88" s="304" t="s">
        <v>3847</v>
      </c>
      <c r="S88" s="301" t="s">
        <v>3848</v>
      </c>
      <c r="T88" s="301" t="s">
        <v>3849</v>
      </c>
      <c r="U88" s="303" t="s">
        <v>3850</v>
      </c>
      <c r="V88" s="259" t="s">
        <v>3851</v>
      </c>
      <c r="W88" s="286"/>
      <c r="AA88" s="302">
        <f>IF(OR(J88="Fail",ISBLANK(J88)),INDEX('Issue Code Table'!C:C,MATCH(N:N,'Issue Code Table'!A:A,0)),IF(M88="Critical",6,IF(M88="Significant",5,IF(M88="Moderate",3,2))))</f>
        <v>5</v>
      </c>
    </row>
    <row r="89" spans="1:27" s="294" customFormat="1" ht="94.5" customHeight="1" x14ac:dyDescent="0.35">
      <c r="A89" s="303" t="s">
        <v>3852</v>
      </c>
      <c r="B89" s="220" t="s">
        <v>206</v>
      </c>
      <c r="C89" s="309" t="s">
        <v>207</v>
      </c>
      <c r="D89" s="259" t="s">
        <v>234</v>
      </c>
      <c r="E89" s="303" t="s">
        <v>3853</v>
      </c>
      <c r="F89" s="301" t="s">
        <v>3854</v>
      </c>
      <c r="G89" s="301" t="s">
        <v>3855</v>
      </c>
      <c r="H89" s="301" t="s">
        <v>3856</v>
      </c>
      <c r="I89" s="303"/>
      <c r="J89" s="295"/>
      <c r="K89" s="303" t="s">
        <v>3857</v>
      </c>
      <c r="L89" s="300"/>
      <c r="M89" s="306" t="s">
        <v>149</v>
      </c>
      <c r="N89" s="305" t="s">
        <v>1559</v>
      </c>
      <c r="O89" s="305" t="s">
        <v>1560</v>
      </c>
      <c r="P89" s="310"/>
      <c r="Q89" s="304" t="s">
        <v>987</v>
      </c>
      <c r="R89" s="304" t="s">
        <v>988</v>
      </c>
      <c r="S89" s="301" t="s">
        <v>3858</v>
      </c>
      <c r="T89" s="301" t="s">
        <v>3859</v>
      </c>
      <c r="U89" s="303" t="s">
        <v>3860</v>
      </c>
      <c r="V89" s="259" t="s">
        <v>3861</v>
      </c>
      <c r="W89" s="286"/>
      <c r="AA89" s="302">
        <f>IF(OR(J89="Fail",ISBLANK(J89)),INDEX('Issue Code Table'!C:C,MATCH(N:N,'Issue Code Table'!A:A,0)),IF(M89="Critical",6,IF(M89="Significant",5,IF(M89="Moderate",3,2))))</f>
        <v>5</v>
      </c>
    </row>
    <row r="90" spans="1:27" s="294" customFormat="1" ht="94.5" customHeight="1" x14ac:dyDescent="0.35">
      <c r="A90" s="303" t="s">
        <v>3862</v>
      </c>
      <c r="B90" s="220" t="s">
        <v>206</v>
      </c>
      <c r="C90" s="309" t="s">
        <v>207</v>
      </c>
      <c r="D90" s="259" t="s">
        <v>409</v>
      </c>
      <c r="E90" s="303" t="s">
        <v>3863</v>
      </c>
      <c r="F90" s="301" t="s">
        <v>969</v>
      </c>
      <c r="G90" s="301" t="s">
        <v>3864</v>
      </c>
      <c r="H90" s="301" t="s">
        <v>3865</v>
      </c>
      <c r="I90" s="303"/>
      <c r="J90" s="295"/>
      <c r="K90" s="303" t="s">
        <v>3866</v>
      </c>
      <c r="L90" s="327"/>
      <c r="M90" s="304" t="s">
        <v>149</v>
      </c>
      <c r="N90" s="305" t="s">
        <v>211</v>
      </c>
      <c r="O90" s="312" t="s">
        <v>212</v>
      </c>
      <c r="P90" s="310"/>
      <c r="Q90" s="304" t="s">
        <v>987</v>
      </c>
      <c r="R90" s="304" t="s">
        <v>999</v>
      </c>
      <c r="S90" s="301" t="s">
        <v>975</v>
      </c>
      <c r="T90" s="301" t="s">
        <v>3867</v>
      </c>
      <c r="U90" s="303" t="s">
        <v>3868</v>
      </c>
      <c r="V90" s="259" t="s">
        <v>3869</v>
      </c>
      <c r="W90" s="286"/>
      <c r="AA90" s="302">
        <f>IF(OR(J90="Fail",ISBLANK(J90)),INDEX('Issue Code Table'!C:C,MATCH(N:N,'Issue Code Table'!A:A,0)),IF(M90="Critical",6,IF(M90="Significant",5,IF(M90="Moderate",3,2))))</f>
        <v>5</v>
      </c>
    </row>
    <row r="91" spans="1:27" s="294" customFormat="1" ht="94.5" customHeight="1" x14ac:dyDescent="0.35">
      <c r="A91" s="303" t="s">
        <v>3870</v>
      </c>
      <c r="B91" s="220" t="s">
        <v>206</v>
      </c>
      <c r="C91" s="309" t="s">
        <v>207</v>
      </c>
      <c r="D91" s="259" t="s">
        <v>409</v>
      </c>
      <c r="E91" s="303" t="s">
        <v>3871</v>
      </c>
      <c r="F91" s="301" t="s">
        <v>995</v>
      </c>
      <c r="G91" s="301" t="s">
        <v>3872</v>
      </c>
      <c r="H91" s="301" t="s">
        <v>3873</v>
      </c>
      <c r="I91" s="303"/>
      <c r="J91" s="295"/>
      <c r="K91" s="303" t="s">
        <v>3874</v>
      </c>
      <c r="L91" s="304"/>
      <c r="M91" s="304" t="s">
        <v>149</v>
      </c>
      <c r="N91" s="305" t="s">
        <v>211</v>
      </c>
      <c r="O91" s="312" t="s">
        <v>212</v>
      </c>
      <c r="P91" s="310"/>
      <c r="Q91" s="304" t="s">
        <v>1010</v>
      </c>
      <c r="R91" s="304" t="s">
        <v>1011</v>
      </c>
      <c r="S91" s="301" t="s">
        <v>1000</v>
      </c>
      <c r="T91" s="301" t="s">
        <v>3875</v>
      </c>
      <c r="U91" s="303" t="s">
        <v>3876</v>
      </c>
      <c r="V91" s="259" t="s">
        <v>3877</v>
      </c>
      <c r="W91" s="286"/>
      <c r="AA91" s="302">
        <f>IF(OR(J91="Fail",ISBLANK(J91)),INDEX('Issue Code Table'!C:C,MATCH(N:N,'Issue Code Table'!A:A,0)),IF(M91="Critical",6,IF(M91="Significant",5,IF(M91="Moderate",3,2))))</f>
        <v>5</v>
      </c>
    </row>
    <row r="92" spans="1:27" s="294" customFormat="1" ht="94.5" customHeight="1" x14ac:dyDescent="0.35">
      <c r="A92" s="303" t="s">
        <v>3878</v>
      </c>
      <c r="B92" s="220" t="s">
        <v>206</v>
      </c>
      <c r="C92" s="309" t="s">
        <v>207</v>
      </c>
      <c r="D92" s="259" t="s">
        <v>409</v>
      </c>
      <c r="E92" s="303" t="s">
        <v>3879</v>
      </c>
      <c r="F92" s="301" t="s">
        <v>983</v>
      </c>
      <c r="G92" s="301" t="s">
        <v>3880</v>
      </c>
      <c r="H92" s="301" t="s">
        <v>3881</v>
      </c>
      <c r="I92" s="303"/>
      <c r="J92" s="295"/>
      <c r="K92" s="303" t="s">
        <v>3882</v>
      </c>
      <c r="L92" s="304"/>
      <c r="M92" s="304" t="s">
        <v>149</v>
      </c>
      <c r="N92" s="305" t="s">
        <v>211</v>
      </c>
      <c r="O92" s="312" t="s">
        <v>212</v>
      </c>
      <c r="P92" s="310"/>
      <c r="Q92" s="304" t="s">
        <v>1010</v>
      </c>
      <c r="R92" s="304" t="s">
        <v>1022</v>
      </c>
      <c r="S92" s="301" t="s">
        <v>3883</v>
      </c>
      <c r="T92" s="301" t="s">
        <v>3884</v>
      </c>
      <c r="U92" s="303" t="s">
        <v>3885</v>
      </c>
      <c r="V92" s="259" t="s">
        <v>3886</v>
      </c>
      <c r="W92" s="286"/>
      <c r="AA92" s="302">
        <f>IF(OR(J92="Fail",ISBLANK(J92)),INDEX('Issue Code Table'!C:C,MATCH(N:N,'Issue Code Table'!A:A,0)),IF(M92="Critical",6,IF(M92="Significant",5,IF(M92="Moderate",3,2))))</f>
        <v>5</v>
      </c>
    </row>
    <row r="93" spans="1:27" s="294" customFormat="1" ht="94.5" customHeight="1" x14ac:dyDescent="0.35">
      <c r="A93" s="303" t="s">
        <v>3887</v>
      </c>
      <c r="B93" s="220" t="s">
        <v>980</v>
      </c>
      <c r="C93" s="309" t="s">
        <v>981</v>
      </c>
      <c r="D93" s="259" t="s">
        <v>409</v>
      </c>
      <c r="E93" s="303" t="s">
        <v>3888</v>
      </c>
      <c r="F93" s="301" t="s">
        <v>1006</v>
      </c>
      <c r="G93" s="301" t="s">
        <v>3889</v>
      </c>
      <c r="H93" s="301" t="s">
        <v>3890</v>
      </c>
      <c r="I93" s="303"/>
      <c r="J93" s="295"/>
      <c r="K93" s="303" t="s">
        <v>3891</v>
      </c>
      <c r="L93" s="328"/>
      <c r="M93" s="304" t="s">
        <v>149</v>
      </c>
      <c r="N93" s="305" t="s">
        <v>211</v>
      </c>
      <c r="O93" s="312" t="s">
        <v>212</v>
      </c>
      <c r="P93" s="310"/>
      <c r="Q93" s="304" t="s">
        <v>1110</v>
      </c>
      <c r="R93" s="304" t="s">
        <v>1111</v>
      </c>
      <c r="S93" s="301" t="s">
        <v>3892</v>
      </c>
      <c r="T93" s="301" t="s">
        <v>3893</v>
      </c>
      <c r="U93" s="303" t="s">
        <v>3894</v>
      </c>
      <c r="V93" s="259" t="s">
        <v>3895</v>
      </c>
      <c r="W93" s="286"/>
      <c r="AA93" s="302">
        <f>IF(OR(J93="Fail",ISBLANK(J93)),INDEX('Issue Code Table'!C:C,MATCH(N:N,'Issue Code Table'!A:A,0)),IF(M93="Critical",6,IF(M93="Significant",5,IF(M93="Moderate",3,2))))</f>
        <v>5</v>
      </c>
    </row>
    <row r="94" spans="1:27" s="294" customFormat="1" ht="94.5" customHeight="1" x14ac:dyDescent="0.35">
      <c r="A94" s="303" t="s">
        <v>3896</v>
      </c>
      <c r="B94" s="220" t="s">
        <v>206</v>
      </c>
      <c r="C94" s="309" t="s">
        <v>207</v>
      </c>
      <c r="D94" s="259" t="s">
        <v>409</v>
      </c>
      <c r="E94" s="303" t="s">
        <v>3897</v>
      </c>
      <c r="F94" s="301" t="s">
        <v>3898</v>
      </c>
      <c r="G94" s="301" t="s">
        <v>3899</v>
      </c>
      <c r="H94" s="301" t="s">
        <v>3900</v>
      </c>
      <c r="I94" s="303"/>
      <c r="J94" s="295"/>
      <c r="K94" s="303" t="s">
        <v>3901</v>
      </c>
      <c r="L94" s="304"/>
      <c r="M94" s="306" t="s">
        <v>149</v>
      </c>
      <c r="N94" s="305" t="s">
        <v>1559</v>
      </c>
      <c r="O94" s="305" t="s">
        <v>1560</v>
      </c>
      <c r="P94" s="310"/>
      <c r="Q94" s="304" t="s">
        <v>1110</v>
      </c>
      <c r="R94" s="304" t="s">
        <v>1122</v>
      </c>
      <c r="S94" s="301" t="s">
        <v>3902</v>
      </c>
      <c r="T94" s="301" t="s">
        <v>3903</v>
      </c>
      <c r="U94" s="303" t="s">
        <v>3904</v>
      </c>
      <c r="V94" s="259" t="s">
        <v>3570</v>
      </c>
      <c r="W94" s="286"/>
      <c r="AA94" s="302">
        <f>IF(OR(J94="Fail",ISBLANK(J94)),INDEX('Issue Code Table'!C:C,MATCH(N:N,'Issue Code Table'!A:A,0)),IF(M94="Critical",6,IF(M94="Significant",5,IF(M94="Moderate",3,2))))</f>
        <v>5</v>
      </c>
    </row>
    <row r="95" spans="1:27" s="329" customFormat="1" ht="94.5" customHeight="1" x14ac:dyDescent="0.35">
      <c r="A95" s="303" t="s">
        <v>3905</v>
      </c>
      <c r="B95" s="220" t="s">
        <v>206</v>
      </c>
      <c r="C95" s="309" t="s">
        <v>207</v>
      </c>
      <c r="D95" s="259" t="s">
        <v>409</v>
      </c>
      <c r="E95" s="303" t="s">
        <v>3906</v>
      </c>
      <c r="F95" s="301" t="s">
        <v>1029</v>
      </c>
      <c r="G95" s="301" t="s">
        <v>3907</v>
      </c>
      <c r="H95" s="301" t="s">
        <v>3908</v>
      </c>
      <c r="I95" s="303"/>
      <c r="J95" s="295"/>
      <c r="K95" s="303" t="s">
        <v>3909</v>
      </c>
      <c r="L95" s="304"/>
      <c r="M95" s="306" t="s">
        <v>149</v>
      </c>
      <c r="N95" s="305" t="s">
        <v>1559</v>
      </c>
      <c r="O95" s="305" t="s">
        <v>1560</v>
      </c>
      <c r="P95" s="310"/>
      <c r="Q95" s="304" t="s">
        <v>1110</v>
      </c>
      <c r="R95" s="304" t="s">
        <v>1133</v>
      </c>
      <c r="S95" s="301" t="s">
        <v>3910</v>
      </c>
      <c r="T95" s="301" t="s">
        <v>3911</v>
      </c>
      <c r="U95" s="303" t="s">
        <v>3912</v>
      </c>
      <c r="V95" s="259" t="s">
        <v>3913</v>
      </c>
      <c r="W95" s="286"/>
      <c r="Z95" s="330"/>
      <c r="AA95" s="302">
        <f>IF(OR(J95="Fail",ISBLANK(J95)),INDEX('Issue Code Table'!C:C,MATCH(N:N,'Issue Code Table'!A:A,0)),IF(M95="Critical",6,IF(M95="Significant",5,IF(M95="Moderate",3,2))))</f>
        <v>5</v>
      </c>
    </row>
    <row r="96" spans="1:27" s="329" customFormat="1" ht="94.5" customHeight="1" x14ac:dyDescent="0.35">
      <c r="A96" s="303" t="s">
        <v>3914</v>
      </c>
      <c r="B96" s="331" t="s">
        <v>1311</v>
      </c>
      <c r="C96" s="309" t="s">
        <v>1312</v>
      </c>
      <c r="D96" s="259" t="s">
        <v>409</v>
      </c>
      <c r="E96" s="303" t="s">
        <v>3915</v>
      </c>
      <c r="F96" s="301" t="s">
        <v>1041</v>
      </c>
      <c r="G96" s="301" t="s">
        <v>3916</v>
      </c>
      <c r="H96" s="301" t="s">
        <v>3917</v>
      </c>
      <c r="I96" s="303"/>
      <c r="J96" s="295"/>
      <c r="K96" s="303" t="s">
        <v>3918</v>
      </c>
      <c r="L96" s="327"/>
      <c r="M96" s="304" t="s">
        <v>160</v>
      </c>
      <c r="N96" s="305" t="s">
        <v>219</v>
      </c>
      <c r="O96" s="312" t="s">
        <v>220</v>
      </c>
      <c r="P96" s="310"/>
      <c r="Q96" s="304" t="s">
        <v>1110</v>
      </c>
      <c r="R96" s="304" t="s">
        <v>1144</v>
      </c>
      <c r="S96" s="301" t="s">
        <v>3919</v>
      </c>
      <c r="T96" s="301" t="s">
        <v>3920</v>
      </c>
      <c r="U96" s="303" t="s">
        <v>3921</v>
      </c>
      <c r="V96" s="259"/>
      <c r="W96" s="286"/>
      <c r="Z96" s="330"/>
      <c r="AA96" s="302">
        <f>IF(OR(J96="Fail",ISBLANK(J96)),INDEX('Issue Code Table'!C:C,MATCH(N:N,'Issue Code Table'!A:A,0)),IF(M96="Critical",6,IF(M96="Significant",5,IF(M96="Moderate",3,2))))</f>
        <v>2</v>
      </c>
    </row>
    <row r="97" spans="1:27" s="329" customFormat="1" ht="94.5" customHeight="1" x14ac:dyDescent="0.35">
      <c r="A97" s="303" t="s">
        <v>3922</v>
      </c>
      <c r="B97" s="220" t="s">
        <v>3923</v>
      </c>
      <c r="C97" s="309" t="s">
        <v>3924</v>
      </c>
      <c r="D97" s="259" t="s">
        <v>409</v>
      </c>
      <c r="E97" s="303" t="s">
        <v>3925</v>
      </c>
      <c r="F97" s="301" t="s">
        <v>3926</v>
      </c>
      <c r="G97" s="301" t="s">
        <v>3927</v>
      </c>
      <c r="H97" s="301" t="s">
        <v>3928</v>
      </c>
      <c r="I97" s="303"/>
      <c r="J97" s="295"/>
      <c r="K97" s="303" t="s">
        <v>3929</v>
      </c>
      <c r="L97" s="327"/>
      <c r="M97" s="304" t="s">
        <v>149</v>
      </c>
      <c r="N97" s="305" t="s">
        <v>3930</v>
      </c>
      <c r="O97" s="312" t="s">
        <v>3931</v>
      </c>
      <c r="P97" s="310"/>
      <c r="Q97" s="304" t="s">
        <v>1110</v>
      </c>
      <c r="R97" s="304" t="s">
        <v>1155</v>
      </c>
      <c r="S97" s="301" t="s">
        <v>1057</v>
      </c>
      <c r="T97" s="301" t="s">
        <v>3932</v>
      </c>
      <c r="U97" s="303" t="s">
        <v>3933</v>
      </c>
      <c r="V97" s="259" t="s">
        <v>3934</v>
      </c>
      <c r="W97" s="286"/>
      <c r="Z97" s="330"/>
      <c r="AA97" s="302">
        <f>IF(OR(J97="Fail",ISBLANK(J97)),INDEX('Issue Code Table'!C:C,MATCH(N:N,'Issue Code Table'!A:A,0)),IF(M97="Critical",6,IF(M97="Significant",5,IF(M97="Moderate",3,2))))</f>
        <v>5</v>
      </c>
    </row>
    <row r="98" spans="1:27" s="329" customFormat="1" ht="94.5" customHeight="1" x14ac:dyDescent="0.35">
      <c r="A98" s="303" t="s">
        <v>3935</v>
      </c>
      <c r="B98" s="220" t="s">
        <v>3923</v>
      </c>
      <c r="C98" s="309" t="s">
        <v>3924</v>
      </c>
      <c r="D98" s="259" t="s">
        <v>409</v>
      </c>
      <c r="E98" s="303" t="s">
        <v>3936</v>
      </c>
      <c r="F98" s="301" t="s">
        <v>3937</v>
      </c>
      <c r="G98" s="301" t="s">
        <v>3938</v>
      </c>
      <c r="H98" s="301" t="s">
        <v>3939</v>
      </c>
      <c r="I98" s="303"/>
      <c r="J98" s="295"/>
      <c r="K98" s="303" t="s">
        <v>3940</v>
      </c>
      <c r="L98" s="327"/>
      <c r="M98" s="304" t="s">
        <v>149</v>
      </c>
      <c r="N98" s="305" t="s">
        <v>3930</v>
      </c>
      <c r="O98" s="312" t="s">
        <v>3931</v>
      </c>
      <c r="P98" s="310"/>
      <c r="Q98" s="304" t="s">
        <v>1110</v>
      </c>
      <c r="R98" s="304" t="s">
        <v>2618</v>
      </c>
      <c r="S98" s="301" t="s">
        <v>1068</v>
      </c>
      <c r="T98" s="301" t="s">
        <v>3941</v>
      </c>
      <c r="U98" s="303" t="s">
        <v>3942</v>
      </c>
      <c r="V98" s="259" t="s">
        <v>3943</v>
      </c>
      <c r="W98" s="286"/>
      <c r="Z98" s="330"/>
      <c r="AA98" s="302">
        <f>IF(OR(J98="Fail",ISBLANK(J98)),INDEX('Issue Code Table'!C:C,MATCH(N:N,'Issue Code Table'!A:A,0)),IF(M98="Critical",6,IF(M98="Significant",5,IF(M98="Moderate",3,2))))</f>
        <v>5</v>
      </c>
    </row>
    <row r="99" spans="1:27" s="329" customFormat="1" ht="94.5" customHeight="1" x14ac:dyDescent="0.35">
      <c r="A99" s="303" t="s">
        <v>3944</v>
      </c>
      <c r="B99" s="220" t="s">
        <v>3923</v>
      </c>
      <c r="C99" s="309" t="s">
        <v>3924</v>
      </c>
      <c r="D99" s="259" t="s">
        <v>409</v>
      </c>
      <c r="E99" s="303" t="s">
        <v>3945</v>
      </c>
      <c r="F99" s="301" t="s">
        <v>3946</v>
      </c>
      <c r="G99" s="301" t="s">
        <v>3947</v>
      </c>
      <c r="H99" s="301" t="s">
        <v>3948</v>
      </c>
      <c r="I99" s="303"/>
      <c r="J99" s="295"/>
      <c r="K99" s="303" t="s">
        <v>3949</v>
      </c>
      <c r="L99" s="327"/>
      <c r="M99" s="304" t="s">
        <v>149</v>
      </c>
      <c r="N99" s="305" t="s">
        <v>3930</v>
      </c>
      <c r="O99" s="312" t="s">
        <v>3931</v>
      </c>
      <c r="P99" s="310"/>
      <c r="Q99" s="304" t="s">
        <v>1110</v>
      </c>
      <c r="R99" s="304" t="s">
        <v>2621</v>
      </c>
      <c r="S99" s="301" t="s">
        <v>3950</v>
      </c>
      <c r="T99" s="301" t="s">
        <v>3951</v>
      </c>
      <c r="U99" s="303" t="s">
        <v>3952</v>
      </c>
      <c r="V99" s="259" t="s">
        <v>3953</v>
      </c>
      <c r="W99" s="286"/>
      <c r="Z99" s="330"/>
      <c r="AA99" s="302">
        <f>IF(OR(J99="Fail",ISBLANK(J99)),INDEX('Issue Code Table'!C:C,MATCH(N:N,'Issue Code Table'!A:A,0)),IF(M99="Critical",6,IF(M99="Significant",5,IF(M99="Moderate",3,2))))</f>
        <v>5</v>
      </c>
    </row>
    <row r="100" spans="1:27" s="329" customFormat="1" ht="94.5" customHeight="1" x14ac:dyDescent="0.35">
      <c r="A100" s="303" t="s">
        <v>3954</v>
      </c>
      <c r="B100" s="220" t="s">
        <v>3923</v>
      </c>
      <c r="C100" s="309" t="s">
        <v>3924</v>
      </c>
      <c r="D100" s="259" t="s">
        <v>409</v>
      </c>
      <c r="E100" s="303" t="s">
        <v>3955</v>
      </c>
      <c r="F100" s="301" t="s">
        <v>1085</v>
      </c>
      <c r="G100" s="301" t="s">
        <v>3956</v>
      </c>
      <c r="H100" s="301" t="s">
        <v>3957</v>
      </c>
      <c r="I100" s="303"/>
      <c r="J100" s="295"/>
      <c r="K100" s="303" t="s">
        <v>3958</v>
      </c>
      <c r="L100" s="327"/>
      <c r="M100" s="304" t="s">
        <v>149</v>
      </c>
      <c r="N100" s="305" t="s">
        <v>3930</v>
      </c>
      <c r="O100" s="312" t="s">
        <v>3931</v>
      </c>
      <c r="P100" s="310"/>
      <c r="Q100" s="304" t="s">
        <v>1110</v>
      </c>
      <c r="R100" s="304" t="s">
        <v>2624</v>
      </c>
      <c r="S100" s="301" t="s">
        <v>3959</v>
      </c>
      <c r="T100" s="301" t="s">
        <v>3960</v>
      </c>
      <c r="U100" s="303" t="s">
        <v>3961</v>
      </c>
      <c r="V100" s="259" t="s">
        <v>3962</v>
      </c>
      <c r="W100" s="286"/>
      <c r="Z100" s="330"/>
      <c r="AA100" s="302">
        <f>IF(OR(J100="Fail",ISBLANK(J100)),INDEX('Issue Code Table'!C:C,MATCH(N:N,'Issue Code Table'!A:A,0)),IF(M100="Critical",6,IF(M100="Significant",5,IF(M100="Moderate",3,2))))</f>
        <v>5</v>
      </c>
    </row>
    <row r="101" spans="1:27" s="329" customFormat="1" ht="94.5" customHeight="1" x14ac:dyDescent="0.35">
      <c r="A101" s="303" t="s">
        <v>3963</v>
      </c>
      <c r="B101" s="220" t="s">
        <v>206</v>
      </c>
      <c r="C101" s="309" t="s">
        <v>207</v>
      </c>
      <c r="D101" s="259" t="s">
        <v>409</v>
      </c>
      <c r="E101" s="303" t="s">
        <v>3964</v>
      </c>
      <c r="F101" s="301" t="s">
        <v>1095</v>
      </c>
      <c r="G101" s="301" t="s">
        <v>3965</v>
      </c>
      <c r="H101" s="301" t="s">
        <v>3966</v>
      </c>
      <c r="I101" s="303"/>
      <c r="J101" s="295"/>
      <c r="K101" s="303" t="s">
        <v>3967</v>
      </c>
      <c r="L101" s="327"/>
      <c r="M101" s="304" t="s">
        <v>149</v>
      </c>
      <c r="N101" s="305" t="s">
        <v>3930</v>
      </c>
      <c r="O101" s="312" t="s">
        <v>3931</v>
      </c>
      <c r="P101" s="310"/>
      <c r="Q101" s="304" t="s">
        <v>1110</v>
      </c>
      <c r="R101" s="304" t="s">
        <v>2628</v>
      </c>
      <c r="S101" s="301" t="s">
        <v>3968</v>
      </c>
      <c r="T101" s="301" t="s">
        <v>3969</v>
      </c>
      <c r="U101" s="303" t="s">
        <v>3970</v>
      </c>
      <c r="V101" s="259" t="s">
        <v>3971</v>
      </c>
      <c r="W101" s="286"/>
      <c r="Z101" s="330"/>
      <c r="AA101" s="302">
        <f>IF(OR(J101="Fail",ISBLANK(J101)),INDEX('Issue Code Table'!C:C,MATCH(N:N,'Issue Code Table'!A:A,0)),IF(M101="Critical",6,IF(M101="Significant",5,IF(M101="Moderate",3,2))))</f>
        <v>5</v>
      </c>
    </row>
    <row r="102" spans="1:27" s="329" customFormat="1" ht="94.5" customHeight="1" x14ac:dyDescent="0.35">
      <c r="A102" s="303" t="s">
        <v>3972</v>
      </c>
      <c r="B102" s="220" t="s">
        <v>980</v>
      </c>
      <c r="C102" s="309" t="s">
        <v>981</v>
      </c>
      <c r="D102" s="259" t="s">
        <v>409</v>
      </c>
      <c r="E102" s="303" t="s">
        <v>3973</v>
      </c>
      <c r="F102" s="301" t="s">
        <v>3974</v>
      </c>
      <c r="G102" s="301" t="s">
        <v>6116</v>
      </c>
      <c r="H102" s="301" t="s">
        <v>3975</v>
      </c>
      <c r="I102" s="303"/>
      <c r="J102" s="295"/>
      <c r="K102" s="303" t="s">
        <v>3976</v>
      </c>
      <c r="L102" s="311"/>
      <c r="M102" s="306" t="s">
        <v>149</v>
      </c>
      <c r="N102" s="324" t="s">
        <v>211</v>
      </c>
      <c r="O102" s="305" t="s">
        <v>212</v>
      </c>
      <c r="P102" s="310"/>
      <c r="Q102" s="304" t="s">
        <v>1221</v>
      </c>
      <c r="R102" s="304" t="s">
        <v>1222</v>
      </c>
      <c r="S102" s="301" t="s">
        <v>3977</v>
      </c>
      <c r="T102" s="301" t="s">
        <v>3978</v>
      </c>
      <c r="U102" s="303" t="s">
        <v>3979</v>
      </c>
      <c r="V102" s="259" t="s">
        <v>3980</v>
      </c>
      <c r="W102" s="286"/>
      <c r="Z102" s="330"/>
      <c r="AA102" s="302">
        <f>IF(OR(J102="Fail",ISBLANK(J102)),INDEX('Issue Code Table'!C:C,MATCH(N:N,'Issue Code Table'!A:A,0)),IF(M102="Critical",6,IF(M102="Significant",5,IF(M102="Moderate",3,2))))</f>
        <v>5</v>
      </c>
    </row>
    <row r="103" spans="1:27" s="329" customFormat="1" ht="94.5" customHeight="1" x14ac:dyDescent="0.35">
      <c r="A103" s="303" t="s">
        <v>3981</v>
      </c>
      <c r="B103" s="220" t="s">
        <v>980</v>
      </c>
      <c r="C103" s="309" t="s">
        <v>981</v>
      </c>
      <c r="D103" s="259" t="s">
        <v>409</v>
      </c>
      <c r="E103" s="303" t="s">
        <v>3982</v>
      </c>
      <c r="F103" s="301" t="s">
        <v>3983</v>
      </c>
      <c r="G103" s="301" t="s">
        <v>3984</v>
      </c>
      <c r="H103" s="301" t="s">
        <v>3985</v>
      </c>
      <c r="I103" s="303"/>
      <c r="J103" s="295"/>
      <c r="K103" s="303" t="s">
        <v>3986</v>
      </c>
      <c r="L103" s="304"/>
      <c r="M103" s="304" t="s">
        <v>149</v>
      </c>
      <c r="N103" s="332" t="s">
        <v>211</v>
      </c>
      <c r="O103" s="312" t="s">
        <v>212</v>
      </c>
      <c r="P103" s="310"/>
      <c r="Q103" s="304" t="s">
        <v>1221</v>
      </c>
      <c r="R103" s="304" t="s">
        <v>1233</v>
      </c>
      <c r="S103" s="301" t="s">
        <v>3987</v>
      </c>
      <c r="T103" s="301" t="s">
        <v>3988</v>
      </c>
      <c r="U103" s="303" t="s">
        <v>3989</v>
      </c>
      <c r="V103" s="259" t="s">
        <v>3990</v>
      </c>
      <c r="W103" s="286"/>
      <c r="Z103" s="330"/>
      <c r="AA103" s="302">
        <f>IF(OR(J103="Fail",ISBLANK(J103)),INDEX('Issue Code Table'!C:C,MATCH(N:N,'Issue Code Table'!A:A,0)),IF(M103="Critical",6,IF(M103="Significant",5,IF(M103="Moderate",3,2))))</f>
        <v>5</v>
      </c>
    </row>
    <row r="104" spans="1:27" s="329" customFormat="1" ht="94.5" customHeight="1" x14ac:dyDescent="0.35">
      <c r="A104" s="303" t="s">
        <v>3991</v>
      </c>
      <c r="B104" s="220" t="s">
        <v>980</v>
      </c>
      <c r="C104" s="309" t="s">
        <v>981</v>
      </c>
      <c r="D104" s="259" t="s">
        <v>409</v>
      </c>
      <c r="E104" s="303" t="s">
        <v>2642</v>
      </c>
      <c r="F104" s="301" t="s">
        <v>3992</v>
      </c>
      <c r="G104" s="301" t="s">
        <v>3993</v>
      </c>
      <c r="H104" s="301" t="s">
        <v>3994</v>
      </c>
      <c r="I104" s="303"/>
      <c r="J104" s="295"/>
      <c r="K104" s="303" t="s">
        <v>3995</v>
      </c>
      <c r="L104" s="304"/>
      <c r="M104" s="304" t="s">
        <v>149</v>
      </c>
      <c r="N104" s="332" t="s">
        <v>211</v>
      </c>
      <c r="O104" s="312" t="s">
        <v>212</v>
      </c>
      <c r="P104" s="310"/>
      <c r="Q104" s="304" t="s">
        <v>1221</v>
      </c>
      <c r="R104" s="304" t="s">
        <v>1244</v>
      </c>
      <c r="S104" s="301" t="s">
        <v>2647</v>
      </c>
      <c r="T104" s="301" t="s">
        <v>3996</v>
      </c>
      <c r="U104" s="303" t="s">
        <v>3997</v>
      </c>
      <c r="V104" s="259" t="s">
        <v>3998</v>
      </c>
      <c r="W104" s="286"/>
      <c r="Z104" s="330"/>
      <c r="AA104" s="302">
        <f>IF(OR(J104="Fail",ISBLANK(J104)),INDEX('Issue Code Table'!C:C,MATCH(N:N,'Issue Code Table'!A:A,0)),IF(M104="Critical",6,IF(M104="Significant",5,IF(M104="Moderate",3,2))))</f>
        <v>5</v>
      </c>
    </row>
    <row r="105" spans="1:27" s="329" customFormat="1" ht="94.5" customHeight="1" x14ac:dyDescent="0.35">
      <c r="A105" s="303" t="s">
        <v>3999</v>
      </c>
      <c r="B105" s="220" t="s">
        <v>248</v>
      </c>
      <c r="C105" s="309" t="s">
        <v>249</v>
      </c>
      <c r="D105" s="259" t="s">
        <v>409</v>
      </c>
      <c r="E105" s="303" t="s">
        <v>4000</v>
      </c>
      <c r="F105" s="301" t="s">
        <v>2660</v>
      </c>
      <c r="G105" s="301" t="s">
        <v>4001</v>
      </c>
      <c r="H105" s="301" t="s">
        <v>4002</v>
      </c>
      <c r="I105" s="303"/>
      <c r="J105" s="295"/>
      <c r="K105" s="303" t="s">
        <v>4003</v>
      </c>
      <c r="L105" s="311"/>
      <c r="M105" s="306" t="s">
        <v>149</v>
      </c>
      <c r="N105" s="305" t="s">
        <v>1559</v>
      </c>
      <c r="O105" s="305" t="s">
        <v>1560</v>
      </c>
      <c r="P105" s="310"/>
      <c r="Q105" s="304" t="s">
        <v>1221</v>
      </c>
      <c r="R105" s="304" t="s">
        <v>1255</v>
      </c>
      <c r="S105" s="301" t="s">
        <v>2664</v>
      </c>
      <c r="T105" s="301" t="s">
        <v>4004</v>
      </c>
      <c r="U105" s="303" t="s">
        <v>4005</v>
      </c>
      <c r="V105" s="259" t="s">
        <v>4006</v>
      </c>
      <c r="W105" s="286"/>
      <c r="Z105" s="330"/>
      <c r="AA105" s="302">
        <f>IF(OR(J105="Fail",ISBLANK(J105)),INDEX('Issue Code Table'!C:C,MATCH(N:N,'Issue Code Table'!A:A,0)),IF(M105="Critical",6,IF(M105="Significant",5,IF(M105="Moderate",3,2))))</f>
        <v>5</v>
      </c>
    </row>
    <row r="106" spans="1:27" s="329" customFormat="1" ht="94.5" customHeight="1" x14ac:dyDescent="0.35">
      <c r="A106" s="303" t="s">
        <v>4007</v>
      </c>
      <c r="B106" s="220" t="s">
        <v>980</v>
      </c>
      <c r="C106" s="309" t="s">
        <v>981</v>
      </c>
      <c r="D106" s="259" t="s">
        <v>234</v>
      </c>
      <c r="E106" s="303" t="s">
        <v>4008</v>
      </c>
      <c r="F106" s="301" t="s">
        <v>4009</v>
      </c>
      <c r="G106" s="301" t="s">
        <v>4010</v>
      </c>
      <c r="H106" s="301" t="s">
        <v>4011</v>
      </c>
      <c r="I106" s="303"/>
      <c r="J106" s="295"/>
      <c r="K106" s="303" t="s">
        <v>4012</v>
      </c>
      <c r="L106" s="311"/>
      <c r="M106" s="306" t="s">
        <v>149</v>
      </c>
      <c r="N106" s="305" t="s">
        <v>1559</v>
      </c>
      <c r="O106" s="305" t="s">
        <v>1560</v>
      </c>
      <c r="P106" s="310"/>
      <c r="Q106" s="304" t="s">
        <v>1221</v>
      </c>
      <c r="R106" s="304" t="s">
        <v>4013</v>
      </c>
      <c r="S106" s="301" t="s">
        <v>2673</v>
      </c>
      <c r="T106" s="301" t="s">
        <v>4014</v>
      </c>
      <c r="U106" s="303" t="s">
        <v>4015</v>
      </c>
      <c r="V106" s="259" t="s">
        <v>4016</v>
      </c>
      <c r="W106" s="286"/>
      <c r="Z106" s="330"/>
      <c r="AA106" s="302">
        <f>IF(OR(J106="Fail",ISBLANK(J106)),INDEX('Issue Code Table'!C:C,MATCH(N:N,'Issue Code Table'!A:A,0)),IF(M106="Critical",6,IF(M106="Significant",5,IF(M106="Moderate",3,2))))</f>
        <v>5</v>
      </c>
    </row>
    <row r="107" spans="1:27" s="329" customFormat="1" ht="94.5" customHeight="1" x14ac:dyDescent="0.35">
      <c r="A107" s="303" t="s">
        <v>4017</v>
      </c>
      <c r="B107" s="220" t="s">
        <v>980</v>
      </c>
      <c r="C107" s="309" t="s">
        <v>981</v>
      </c>
      <c r="D107" s="259" t="s">
        <v>409</v>
      </c>
      <c r="E107" s="303" t="s">
        <v>4018</v>
      </c>
      <c r="F107" s="301" t="s">
        <v>4019</v>
      </c>
      <c r="G107" s="301" t="s">
        <v>4020</v>
      </c>
      <c r="H107" s="301" t="s">
        <v>4021</v>
      </c>
      <c r="I107" s="303"/>
      <c r="J107" s="295"/>
      <c r="K107" s="303" t="s">
        <v>4022</v>
      </c>
      <c r="L107" s="311"/>
      <c r="M107" s="306" t="s">
        <v>149</v>
      </c>
      <c r="N107" s="305" t="s">
        <v>1559</v>
      </c>
      <c r="O107" s="305" t="s">
        <v>1560</v>
      </c>
      <c r="P107" s="310"/>
      <c r="Q107" s="304" t="s">
        <v>1221</v>
      </c>
      <c r="R107" s="304" t="s">
        <v>4023</v>
      </c>
      <c r="S107" s="301" t="s">
        <v>1256</v>
      </c>
      <c r="T107" s="301" t="s">
        <v>4024</v>
      </c>
      <c r="U107" s="303" t="s">
        <v>4025</v>
      </c>
      <c r="V107" s="259" t="s">
        <v>4026</v>
      </c>
      <c r="W107" s="286"/>
      <c r="Z107" s="330"/>
      <c r="AA107" s="302">
        <f>IF(OR(J107="Fail",ISBLANK(J107)),INDEX('Issue Code Table'!C:C,MATCH(N:N,'Issue Code Table'!A:A,0)),IF(M107="Critical",6,IF(M107="Significant",5,IF(M107="Moderate",3,2))))</f>
        <v>5</v>
      </c>
    </row>
    <row r="108" spans="1:27" s="329" customFormat="1" ht="94.5" customHeight="1" x14ac:dyDescent="0.35">
      <c r="A108" s="303" t="s">
        <v>4027</v>
      </c>
      <c r="B108" s="220" t="s">
        <v>980</v>
      </c>
      <c r="C108" s="309" t="s">
        <v>981</v>
      </c>
      <c r="D108" s="259" t="s">
        <v>409</v>
      </c>
      <c r="E108" s="303" t="s">
        <v>4028</v>
      </c>
      <c r="F108" s="301" t="s">
        <v>4029</v>
      </c>
      <c r="G108" s="301" t="s">
        <v>4030</v>
      </c>
      <c r="H108" s="301" t="s">
        <v>4031</v>
      </c>
      <c r="I108" s="303"/>
      <c r="J108" s="295"/>
      <c r="K108" s="303" t="s">
        <v>4032</v>
      </c>
      <c r="L108" s="311"/>
      <c r="M108" s="306" t="s">
        <v>149</v>
      </c>
      <c r="N108" s="305" t="s">
        <v>1559</v>
      </c>
      <c r="O108" s="305" t="s">
        <v>1560</v>
      </c>
      <c r="P108" s="310"/>
      <c r="Q108" s="304" t="s">
        <v>1221</v>
      </c>
      <c r="R108" s="304" t="s">
        <v>4033</v>
      </c>
      <c r="S108" s="301" t="s">
        <v>1223</v>
      </c>
      <c r="T108" s="301" t="s">
        <v>4034</v>
      </c>
      <c r="U108" s="303" t="s">
        <v>4035</v>
      </c>
      <c r="V108" s="259" t="s">
        <v>4036</v>
      </c>
      <c r="W108" s="286"/>
      <c r="Z108" s="330"/>
      <c r="AA108" s="302">
        <f>IF(OR(J108="Fail",ISBLANK(J108)),INDEX('Issue Code Table'!C:C,MATCH(N:N,'Issue Code Table'!A:A,0)),IF(M108="Critical",6,IF(M108="Significant",5,IF(M108="Moderate",3,2))))</f>
        <v>5</v>
      </c>
    </row>
    <row r="109" spans="1:27" s="329" customFormat="1" ht="94.5" customHeight="1" x14ac:dyDescent="0.35">
      <c r="A109" s="303" t="s">
        <v>4037</v>
      </c>
      <c r="B109" s="220" t="s">
        <v>206</v>
      </c>
      <c r="C109" s="309" t="s">
        <v>207</v>
      </c>
      <c r="D109" s="259" t="s">
        <v>409</v>
      </c>
      <c r="E109" s="303" t="s">
        <v>4038</v>
      </c>
      <c r="F109" s="301" t="s">
        <v>4039</v>
      </c>
      <c r="G109" s="301" t="s">
        <v>4040</v>
      </c>
      <c r="H109" s="301" t="s">
        <v>4041</v>
      </c>
      <c r="I109" s="303"/>
      <c r="J109" s="295"/>
      <c r="K109" s="303" t="s">
        <v>4042</v>
      </c>
      <c r="L109" s="311"/>
      <c r="M109" s="306" t="s">
        <v>149</v>
      </c>
      <c r="N109" s="324" t="s">
        <v>211</v>
      </c>
      <c r="O109" s="305" t="s">
        <v>212</v>
      </c>
      <c r="P109" s="310"/>
      <c r="Q109" s="304" t="s">
        <v>1265</v>
      </c>
      <c r="R109" s="304" t="s">
        <v>1266</v>
      </c>
      <c r="S109" s="301" t="s">
        <v>4043</v>
      </c>
      <c r="T109" s="301" t="s">
        <v>4044</v>
      </c>
      <c r="U109" s="303" t="s">
        <v>4045</v>
      </c>
      <c r="V109" s="259" t="s">
        <v>3570</v>
      </c>
      <c r="W109" s="286"/>
      <c r="Z109" s="330"/>
      <c r="AA109" s="302">
        <f>IF(OR(J109="Fail",ISBLANK(J109)),INDEX('Issue Code Table'!C:C,MATCH(N:N,'Issue Code Table'!A:A,0)),IF(M109="Critical",6,IF(M109="Significant",5,IF(M109="Moderate",3,2))))</f>
        <v>5</v>
      </c>
    </row>
    <row r="110" spans="1:27" s="329" customFormat="1" ht="94.5" customHeight="1" x14ac:dyDescent="0.35">
      <c r="A110" s="303" t="s">
        <v>4046</v>
      </c>
      <c r="B110" s="220" t="s">
        <v>206</v>
      </c>
      <c r="C110" s="309" t="s">
        <v>207</v>
      </c>
      <c r="D110" s="259" t="s">
        <v>409</v>
      </c>
      <c r="E110" s="303" t="s">
        <v>4047</v>
      </c>
      <c r="F110" s="301" t="s">
        <v>4048</v>
      </c>
      <c r="G110" s="301" t="s">
        <v>4049</v>
      </c>
      <c r="H110" s="301" t="s">
        <v>4050</v>
      </c>
      <c r="I110" s="303"/>
      <c r="J110" s="295"/>
      <c r="K110" s="303" t="s">
        <v>4051</v>
      </c>
      <c r="L110" s="333"/>
      <c r="M110" s="306" t="s">
        <v>149</v>
      </c>
      <c r="N110" s="324" t="s">
        <v>211</v>
      </c>
      <c r="O110" s="305" t="s">
        <v>212</v>
      </c>
      <c r="P110" s="310"/>
      <c r="Q110" s="304" t="s">
        <v>1265</v>
      </c>
      <c r="R110" s="304" t="s">
        <v>1276</v>
      </c>
      <c r="S110" s="301" t="s">
        <v>4052</v>
      </c>
      <c r="T110" s="301" t="s">
        <v>4053</v>
      </c>
      <c r="U110" s="303" t="s">
        <v>4054</v>
      </c>
      <c r="V110" s="259" t="s">
        <v>4055</v>
      </c>
      <c r="W110" s="286"/>
      <c r="Z110" s="330"/>
      <c r="AA110" s="302">
        <f>IF(OR(J110="Fail",ISBLANK(J110)),INDEX('Issue Code Table'!C:C,MATCH(N:N,'Issue Code Table'!A:A,0)),IF(M110="Critical",6,IF(M110="Significant",5,IF(M110="Moderate",3,2))))</f>
        <v>5</v>
      </c>
    </row>
    <row r="111" spans="1:27" s="329" customFormat="1" ht="94.5" customHeight="1" x14ac:dyDescent="0.35">
      <c r="A111" s="303" t="s">
        <v>4056</v>
      </c>
      <c r="B111" s="220" t="s">
        <v>980</v>
      </c>
      <c r="C111" s="309" t="s">
        <v>981</v>
      </c>
      <c r="D111" s="259" t="s">
        <v>234</v>
      </c>
      <c r="E111" s="303" t="s">
        <v>4057</v>
      </c>
      <c r="F111" s="301" t="s">
        <v>2685</v>
      </c>
      <c r="G111" s="301" t="s">
        <v>4058</v>
      </c>
      <c r="H111" s="301" t="s">
        <v>4059</v>
      </c>
      <c r="I111" s="303"/>
      <c r="J111" s="295"/>
      <c r="K111" s="303" t="s">
        <v>4060</v>
      </c>
      <c r="L111" s="311"/>
      <c r="M111" s="306" t="s">
        <v>149</v>
      </c>
      <c r="N111" s="324" t="s">
        <v>211</v>
      </c>
      <c r="O111" s="305" t="s">
        <v>212</v>
      </c>
      <c r="P111" s="310"/>
      <c r="Q111" s="304" t="s">
        <v>1265</v>
      </c>
      <c r="R111" s="304" t="s">
        <v>1285</v>
      </c>
      <c r="S111" s="301" t="s">
        <v>2690</v>
      </c>
      <c r="T111" s="301" t="s">
        <v>4061</v>
      </c>
      <c r="U111" s="303" t="s">
        <v>4062</v>
      </c>
      <c r="V111" s="259" t="s">
        <v>4063</v>
      </c>
      <c r="W111" s="286"/>
      <c r="Z111" s="330"/>
      <c r="AA111" s="302">
        <f>IF(OR(J111="Fail",ISBLANK(J111)),INDEX('Issue Code Table'!C:C,MATCH(N:N,'Issue Code Table'!A:A,0)),IF(M111="Critical",6,IF(M111="Significant",5,IF(M111="Moderate",3,2))))</f>
        <v>5</v>
      </c>
    </row>
    <row r="112" spans="1:27" s="329" customFormat="1" ht="94.5" customHeight="1" x14ac:dyDescent="0.35">
      <c r="A112" s="303" t="s">
        <v>4064</v>
      </c>
      <c r="B112" s="220" t="s">
        <v>980</v>
      </c>
      <c r="C112" s="309" t="s">
        <v>981</v>
      </c>
      <c r="D112" s="259" t="s">
        <v>409</v>
      </c>
      <c r="E112" s="303" t="s">
        <v>4065</v>
      </c>
      <c r="F112" s="301" t="s">
        <v>2696</v>
      </c>
      <c r="G112" s="301" t="s">
        <v>4066</v>
      </c>
      <c r="H112" s="301" t="s">
        <v>4067</v>
      </c>
      <c r="I112" s="303"/>
      <c r="J112" s="295"/>
      <c r="K112" s="303" t="s">
        <v>4068</v>
      </c>
      <c r="L112" s="327"/>
      <c r="M112" s="306" t="s">
        <v>149</v>
      </c>
      <c r="N112" s="332" t="s">
        <v>211</v>
      </c>
      <c r="O112" s="312" t="s">
        <v>212</v>
      </c>
      <c r="P112" s="310"/>
      <c r="Q112" s="304" t="s">
        <v>1265</v>
      </c>
      <c r="R112" s="304" t="s">
        <v>1292</v>
      </c>
      <c r="S112" s="301" t="s">
        <v>2701</v>
      </c>
      <c r="T112" s="301" t="s">
        <v>4069</v>
      </c>
      <c r="U112" s="303" t="s">
        <v>4070</v>
      </c>
      <c r="V112" s="259" t="s">
        <v>4071</v>
      </c>
      <c r="W112" s="286"/>
      <c r="Z112" s="330"/>
      <c r="AA112" s="302">
        <f>IF(OR(J112="Fail",ISBLANK(J112)),INDEX('Issue Code Table'!C:C,MATCH(N:N,'Issue Code Table'!A:A,0)),IF(M112="Critical",6,IF(M112="Significant",5,IF(M112="Moderate",3,2))))</f>
        <v>5</v>
      </c>
    </row>
    <row r="113" spans="1:27" s="329" customFormat="1" ht="94.5" customHeight="1" x14ac:dyDescent="0.35">
      <c r="A113" s="303" t="s">
        <v>4072</v>
      </c>
      <c r="B113" s="220" t="s">
        <v>980</v>
      </c>
      <c r="C113" s="309" t="s">
        <v>981</v>
      </c>
      <c r="D113" s="259" t="s">
        <v>409</v>
      </c>
      <c r="E113" s="303" t="s">
        <v>4073</v>
      </c>
      <c r="F113" s="301" t="s">
        <v>2707</v>
      </c>
      <c r="G113" s="301" t="s">
        <v>4074</v>
      </c>
      <c r="H113" s="301" t="s">
        <v>4075</v>
      </c>
      <c r="I113" s="303"/>
      <c r="J113" s="295"/>
      <c r="K113" s="303" t="s">
        <v>4076</v>
      </c>
      <c r="L113" s="327"/>
      <c r="M113" s="306" t="s">
        <v>149</v>
      </c>
      <c r="N113" s="332" t="s">
        <v>211</v>
      </c>
      <c r="O113" s="312" t="s">
        <v>212</v>
      </c>
      <c r="P113" s="310"/>
      <c r="Q113" s="304" t="s">
        <v>1265</v>
      </c>
      <c r="R113" s="304" t="s">
        <v>2679</v>
      </c>
      <c r="S113" s="301" t="s">
        <v>2712</v>
      </c>
      <c r="T113" s="301" t="s">
        <v>4077</v>
      </c>
      <c r="U113" s="303" t="s">
        <v>4078</v>
      </c>
      <c r="V113" s="259" t="s">
        <v>4079</v>
      </c>
      <c r="W113" s="286"/>
      <c r="Z113" s="330"/>
      <c r="AA113" s="302">
        <f>IF(OR(J113="Fail",ISBLANK(J113)),INDEX('Issue Code Table'!C:C,MATCH(N:N,'Issue Code Table'!A:A,0)),IF(M113="Critical",6,IF(M113="Significant",5,IF(M113="Moderate",3,2))))</f>
        <v>5</v>
      </c>
    </row>
    <row r="114" spans="1:27" s="329" customFormat="1" ht="94.5" customHeight="1" x14ac:dyDescent="0.35">
      <c r="A114" s="303" t="s">
        <v>4080</v>
      </c>
      <c r="B114" s="220" t="s">
        <v>980</v>
      </c>
      <c r="C114" s="309" t="s">
        <v>981</v>
      </c>
      <c r="D114" s="259" t="s">
        <v>409</v>
      </c>
      <c r="E114" s="303" t="s">
        <v>4081</v>
      </c>
      <c r="F114" s="301" t="s">
        <v>2718</v>
      </c>
      <c r="G114" s="301" t="s">
        <v>4082</v>
      </c>
      <c r="H114" s="301" t="s">
        <v>4083</v>
      </c>
      <c r="I114" s="303"/>
      <c r="J114" s="295"/>
      <c r="K114" s="303" t="s">
        <v>4084</v>
      </c>
      <c r="L114" s="311"/>
      <c r="M114" s="306" t="s">
        <v>149</v>
      </c>
      <c r="N114" s="332" t="s">
        <v>211</v>
      </c>
      <c r="O114" s="312" t="s">
        <v>212</v>
      </c>
      <c r="P114" s="310"/>
      <c r="Q114" s="304" t="s">
        <v>1265</v>
      </c>
      <c r="R114" s="304" t="s">
        <v>4085</v>
      </c>
      <c r="S114" s="301" t="s">
        <v>2722</v>
      </c>
      <c r="T114" s="301" t="s">
        <v>4086</v>
      </c>
      <c r="U114" s="303" t="s">
        <v>4087</v>
      </c>
      <c r="V114" s="259" t="s">
        <v>4088</v>
      </c>
      <c r="W114" s="286"/>
      <c r="Z114" s="330"/>
      <c r="AA114" s="302">
        <f>IF(OR(J114="Fail",ISBLANK(J114)),INDEX('Issue Code Table'!C:C,MATCH(N:N,'Issue Code Table'!A:A,0)),IF(M114="Critical",6,IF(M114="Significant",5,IF(M114="Moderate",3,2))))</f>
        <v>5</v>
      </c>
    </row>
    <row r="115" spans="1:27" s="329" customFormat="1" ht="94.5" customHeight="1" x14ac:dyDescent="0.35">
      <c r="A115" s="303" t="s">
        <v>4089</v>
      </c>
      <c r="B115" s="220" t="s">
        <v>980</v>
      </c>
      <c r="C115" s="309" t="s">
        <v>981</v>
      </c>
      <c r="D115" s="259" t="s">
        <v>234</v>
      </c>
      <c r="E115" s="303" t="s">
        <v>4090</v>
      </c>
      <c r="F115" s="301" t="s">
        <v>2726</v>
      </c>
      <c r="G115" s="301" t="s">
        <v>6117</v>
      </c>
      <c r="H115" s="301" t="s">
        <v>4091</v>
      </c>
      <c r="I115" s="303"/>
      <c r="J115" s="295"/>
      <c r="K115" s="303" t="s">
        <v>4092</v>
      </c>
      <c r="L115" s="311"/>
      <c r="M115" s="306" t="s">
        <v>149</v>
      </c>
      <c r="N115" s="305" t="s">
        <v>1559</v>
      </c>
      <c r="O115" s="305" t="s">
        <v>1560</v>
      </c>
      <c r="P115" s="310"/>
      <c r="Q115" s="304" t="s">
        <v>1265</v>
      </c>
      <c r="R115" s="304" t="s">
        <v>4093</v>
      </c>
      <c r="S115" s="301" t="s">
        <v>1245</v>
      </c>
      <c r="T115" s="301" t="s">
        <v>4094</v>
      </c>
      <c r="U115" s="303" t="s">
        <v>4095</v>
      </c>
      <c r="V115" s="259" t="s">
        <v>4096</v>
      </c>
      <c r="W115" s="286"/>
      <c r="Z115" s="330"/>
      <c r="AA115" s="302">
        <f>IF(OR(J115="Fail",ISBLANK(J115)),INDEX('Issue Code Table'!C:C,MATCH(N:N,'Issue Code Table'!A:A,0)),IF(M115="Critical",6,IF(M115="Significant",5,IF(M115="Moderate",3,2))))</f>
        <v>5</v>
      </c>
    </row>
    <row r="116" spans="1:27" s="329" customFormat="1" ht="94.5" customHeight="1" x14ac:dyDescent="0.35">
      <c r="A116" s="303" t="s">
        <v>4097</v>
      </c>
      <c r="B116" s="220" t="s">
        <v>980</v>
      </c>
      <c r="C116" s="309" t="s">
        <v>981</v>
      </c>
      <c r="D116" s="259" t="s">
        <v>409</v>
      </c>
      <c r="E116" s="303" t="s">
        <v>4098</v>
      </c>
      <c r="F116" s="301" t="s">
        <v>2732</v>
      </c>
      <c r="G116" s="301" t="s">
        <v>4099</v>
      </c>
      <c r="H116" s="301" t="s">
        <v>4100</v>
      </c>
      <c r="I116" s="303"/>
      <c r="J116" s="295"/>
      <c r="K116" s="303" t="s">
        <v>4101</v>
      </c>
      <c r="L116" s="304"/>
      <c r="M116" s="306" t="s">
        <v>149</v>
      </c>
      <c r="N116" s="305" t="s">
        <v>3930</v>
      </c>
      <c r="O116" s="305" t="s">
        <v>4102</v>
      </c>
      <c r="P116" s="310"/>
      <c r="Q116" s="304" t="s">
        <v>1265</v>
      </c>
      <c r="R116" s="304" t="s">
        <v>4103</v>
      </c>
      <c r="S116" s="301" t="s">
        <v>6133</v>
      </c>
      <c r="T116" s="301" t="s">
        <v>4104</v>
      </c>
      <c r="U116" s="303" t="s">
        <v>4105</v>
      </c>
      <c r="V116" s="259" t="s">
        <v>4106</v>
      </c>
      <c r="W116" s="286"/>
      <c r="Z116" s="330"/>
      <c r="AA116" s="302">
        <f>IF(OR(J116="Fail",ISBLANK(J116)),INDEX('Issue Code Table'!C:C,MATCH(N:N,'Issue Code Table'!A:A,0)),IF(M116="Critical",6,IF(M116="Significant",5,IF(M116="Moderate",3,2))))</f>
        <v>5</v>
      </c>
    </row>
    <row r="117" spans="1:27" s="329" customFormat="1" ht="94.5" customHeight="1" x14ac:dyDescent="0.35">
      <c r="A117" s="303" t="s">
        <v>4107</v>
      </c>
      <c r="B117" s="220" t="s">
        <v>980</v>
      </c>
      <c r="C117" s="309" t="s">
        <v>981</v>
      </c>
      <c r="D117" s="259" t="s">
        <v>409</v>
      </c>
      <c r="E117" s="303" t="s">
        <v>4108</v>
      </c>
      <c r="F117" s="301" t="s">
        <v>2740</v>
      </c>
      <c r="G117" s="301" t="s">
        <v>4109</v>
      </c>
      <c r="H117" s="301" t="s">
        <v>4110</v>
      </c>
      <c r="I117" s="303"/>
      <c r="J117" s="295"/>
      <c r="K117" s="303" t="s">
        <v>4111</v>
      </c>
      <c r="L117" s="304"/>
      <c r="M117" s="306" t="s">
        <v>149</v>
      </c>
      <c r="N117" s="324" t="s">
        <v>211</v>
      </c>
      <c r="O117" s="305" t="s">
        <v>212</v>
      </c>
      <c r="P117" s="310"/>
      <c r="Q117" s="304" t="s">
        <v>1265</v>
      </c>
      <c r="R117" s="304" t="s">
        <v>4112</v>
      </c>
      <c r="S117" s="301" t="s">
        <v>2745</v>
      </c>
      <c r="T117" s="301" t="s">
        <v>4113</v>
      </c>
      <c r="U117" s="303" t="s">
        <v>4114</v>
      </c>
      <c r="V117" s="259" t="s">
        <v>4115</v>
      </c>
      <c r="W117" s="286"/>
      <c r="Z117" s="330"/>
      <c r="AA117" s="302">
        <f>IF(OR(J117="Fail",ISBLANK(J117)),INDEX('Issue Code Table'!C:C,MATCH(N:N,'Issue Code Table'!A:A,0)),IF(M117="Critical",6,IF(M117="Significant",5,IF(M117="Moderate",3,2))))</f>
        <v>5</v>
      </c>
    </row>
    <row r="118" spans="1:27" s="329" customFormat="1" ht="94.5" customHeight="1" x14ac:dyDescent="0.35">
      <c r="A118" s="303" t="s">
        <v>4116</v>
      </c>
      <c r="B118" s="220" t="s">
        <v>980</v>
      </c>
      <c r="C118" s="309" t="s">
        <v>981</v>
      </c>
      <c r="D118" s="259" t="s">
        <v>409</v>
      </c>
      <c r="E118" s="303" t="s">
        <v>4117</v>
      </c>
      <c r="F118" s="301" t="s">
        <v>2751</v>
      </c>
      <c r="G118" s="301" t="s">
        <v>4118</v>
      </c>
      <c r="H118" s="301" t="s">
        <v>4119</v>
      </c>
      <c r="I118" s="303"/>
      <c r="J118" s="295"/>
      <c r="K118" s="303" t="s">
        <v>4120</v>
      </c>
      <c r="L118" s="311"/>
      <c r="M118" s="306" t="s">
        <v>149</v>
      </c>
      <c r="N118" s="324" t="s">
        <v>211</v>
      </c>
      <c r="O118" s="305" t="s">
        <v>212</v>
      </c>
      <c r="P118" s="310"/>
      <c r="Q118" s="304" t="s">
        <v>1265</v>
      </c>
      <c r="R118" s="304" t="s">
        <v>4121</v>
      </c>
      <c r="S118" s="301" t="s">
        <v>2756</v>
      </c>
      <c r="T118" s="301" t="s">
        <v>4122</v>
      </c>
      <c r="U118" s="303" t="s">
        <v>4123</v>
      </c>
      <c r="V118" s="259" t="s">
        <v>4124</v>
      </c>
      <c r="W118" s="286"/>
      <c r="Z118" s="330"/>
      <c r="AA118" s="302">
        <f>IF(OR(J118="Fail",ISBLANK(J118)),INDEX('Issue Code Table'!C:C,MATCH(N:N,'Issue Code Table'!A:A,0)),IF(M118="Critical",6,IF(M118="Significant",5,IF(M118="Moderate",3,2))))</f>
        <v>5</v>
      </c>
    </row>
    <row r="119" spans="1:27" s="329" customFormat="1" ht="94.5" customHeight="1" x14ac:dyDescent="0.35">
      <c r="A119" s="303" t="s">
        <v>4125</v>
      </c>
      <c r="B119" s="220" t="s">
        <v>980</v>
      </c>
      <c r="C119" s="309" t="s">
        <v>981</v>
      </c>
      <c r="D119" s="259" t="s">
        <v>409</v>
      </c>
      <c r="E119" s="303" t="s">
        <v>4126</v>
      </c>
      <c r="F119" s="301" t="s">
        <v>4127</v>
      </c>
      <c r="G119" s="301" t="s">
        <v>4128</v>
      </c>
      <c r="H119" s="301" t="s">
        <v>4129</v>
      </c>
      <c r="I119" s="303"/>
      <c r="J119" s="295"/>
      <c r="K119" s="303" t="s">
        <v>4130</v>
      </c>
      <c r="L119" s="311"/>
      <c r="M119" s="306" t="s">
        <v>149</v>
      </c>
      <c r="N119" s="324" t="s">
        <v>211</v>
      </c>
      <c r="O119" s="305" t="s">
        <v>212</v>
      </c>
      <c r="P119" s="310"/>
      <c r="Q119" s="304" t="s">
        <v>2689</v>
      </c>
      <c r="R119" s="304" t="s">
        <v>4131</v>
      </c>
      <c r="S119" s="301" t="s">
        <v>4132</v>
      </c>
      <c r="T119" s="301" t="s">
        <v>4133</v>
      </c>
      <c r="U119" s="303" t="s">
        <v>4134</v>
      </c>
      <c r="V119" s="259" t="s">
        <v>4135</v>
      </c>
      <c r="W119" s="286"/>
      <c r="Z119" s="330"/>
      <c r="AA119" s="302">
        <f>IF(OR(J119="Fail",ISBLANK(J119)),INDEX('Issue Code Table'!C:C,MATCH(N:N,'Issue Code Table'!A:A,0)),IF(M119="Critical",6,IF(M119="Significant",5,IF(M119="Moderate",3,2))))</f>
        <v>5</v>
      </c>
    </row>
    <row r="120" spans="1:27" s="329" customFormat="1" ht="94.5" customHeight="1" x14ac:dyDescent="0.35">
      <c r="A120" s="303" t="s">
        <v>4136</v>
      </c>
      <c r="B120" s="220" t="s">
        <v>980</v>
      </c>
      <c r="C120" s="309" t="s">
        <v>981</v>
      </c>
      <c r="D120" s="259" t="s">
        <v>409</v>
      </c>
      <c r="E120" s="303" t="s">
        <v>4137</v>
      </c>
      <c r="F120" s="301" t="s">
        <v>4138</v>
      </c>
      <c r="G120" s="301" t="s">
        <v>6118</v>
      </c>
      <c r="H120" s="301" t="s">
        <v>4139</v>
      </c>
      <c r="I120" s="303"/>
      <c r="J120" s="295"/>
      <c r="K120" s="303" t="s">
        <v>4140</v>
      </c>
      <c r="L120" s="318"/>
      <c r="M120" s="306" t="s">
        <v>149</v>
      </c>
      <c r="N120" s="324" t="s">
        <v>211</v>
      </c>
      <c r="O120" s="305" t="s">
        <v>212</v>
      </c>
      <c r="P120" s="310"/>
      <c r="Q120" s="304" t="s">
        <v>2689</v>
      </c>
      <c r="R120" s="304" t="s">
        <v>4141</v>
      </c>
      <c r="S120" s="301" t="s">
        <v>4142</v>
      </c>
      <c r="T120" s="301" t="s">
        <v>4143</v>
      </c>
      <c r="U120" s="303" t="s">
        <v>4144</v>
      </c>
      <c r="V120" s="259" t="s">
        <v>4145</v>
      </c>
      <c r="W120" s="286"/>
      <c r="Z120" s="330"/>
      <c r="AA120" s="302">
        <f>IF(OR(J120="Fail",ISBLANK(J120)),INDEX('Issue Code Table'!C:C,MATCH(N:N,'Issue Code Table'!A:A,0)),IF(M120="Critical",6,IF(M120="Significant",5,IF(M120="Moderate",3,2))))</f>
        <v>5</v>
      </c>
    </row>
    <row r="121" spans="1:27" s="329" customFormat="1" ht="94.5" customHeight="1" x14ac:dyDescent="0.35">
      <c r="A121" s="303" t="s">
        <v>4146</v>
      </c>
      <c r="B121" s="220" t="s">
        <v>980</v>
      </c>
      <c r="C121" s="309" t="s">
        <v>981</v>
      </c>
      <c r="D121" s="259" t="s">
        <v>409</v>
      </c>
      <c r="E121" s="303" t="s">
        <v>4147</v>
      </c>
      <c r="F121" s="301" t="s">
        <v>4148</v>
      </c>
      <c r="G121" s="301" t="s">
        <v>6119</v>
      </c>
      <c r="H121" s="301" t="s">
        <v>4149</v>
      </c>
      <c r="I121" s="303"/>
      <c r="J121" s="295"/>
      <c r="K121" s="303" t="s">
        <v>4150</v>
      </c>
      <c r="L121" s="318"/>
      <c r="M121" s="306" t="s">
        <v>149</v>
      </c>
      <c r="N121" s="324" t="s">
        <v>211</v>
      </c>
      <c r="O121" s="305" t="s">
        <v>212</v>
      </c>
      <c r="P121" s="310"/>
      <c r="Q121" s="304" t="s">
        <v>2689</v>
      </c>
      <c r="R121" s="304" t="s">
        <v>4151</v>
      </c>
      <c r="S121" s="301" t="s">
        <v>4152</v>
      </c>
      <c r="T121" s="301" t="s">
        <v>4153</v>
      </c>
      <c r="U121" s="303" t="s">
        <v>4154</v>
      </c>
      <c r="V121" s="259" t="s">
        <v>4155</v>
      </c>
      <c r="W121" s="286"/>
      <c r="Z121" s="330"/>
      <c r="AA121" s="302">
        <f>IF(OR(J121="Fail",ISBLANK(J121)),INDEX('Issue Code Table'!C:C,MATCH(N:N,'Issue Code Table'!A:A,0)),IF(M121="Critical",6,IF(M121="Significant",5,IF(M121="Moderate",3,2))))</f>
        <v>5</v>
      </c>
    </row>
    <row r="122" spans="1:27" s="329" customFormat="1" ht="94.5" customHeight="1" x14ac:dyDescent="0.35">
      <c r="A122" s="303" t="s">
        <v>4156</v>
      </c>
      <c r="B122" s="220" t="s">
        <v>980</v>
      </c>
      <c r="C122" s="309" t="s">
        <v>981</v>
      </c>
      <c r="D122" s="259" t="s">
        <v>409</v>
      </c>
      <c r="E122" s="303" t="s">
        <v>4157</v>
      </c>
      <c r="F122" s="301" t="s">
        <v>4158</v>
      </c>
      <c r="G122" s="301" t="s">
        <v>1218</v>
      </c>
      <c r="H122" s="301" t="s">
        <v>4159</v>
      </c>
      <c r="I122" s="303"/>
      <c r="J122" s="295"/>
      <c r="K122" s="303" t="s">
        <v>4160</v>
      </c>
      <c r="L122" s="311"/>
      <c r="M122" s="306" t="s">
        <v>149</v>
      </c>
      <c r="N122" s="324" t="s">
        <v>211</v>
      </c>
      <c r="O122" s="305" t="s">
        <v>212</v>
      </c>
      <c r="P122" s="310"/>
      <c r="Q122" s="304" t="s">
        <v>2700</v>
      </c>
      <c r="R122" s="304" t="s">
        <v>4161</v>
      </c>
      <c r="S122" s="301" t="s">
        <v>1223</v>
      </c>
      <c r="T122" s="301" t="s">
        <v>4162</v>
      </c>
      <c r="U122" s="303" t="s">
        <v>4163</v>
      </c>
      <c r="V122" s="259" t="s">
        <v>4164</v>
      </c>
      <c r="W122" s="286"/>
      <c r="Z122" s="330"/>
      <c r="AA122" s="302">
        <f>IF(OR(J122="Fail",ISBLANK(J122)),INDEX('Issue Code Table'!C:C,MATCH(N:N,'Issue Code Table'!A:A,0)),IF(M122="Critical",6,IF(M122="Significant",5,IF(M122="Moderate",3,2))))</f>
        <v>5</v>
      </c>
    </row>
    <row r="123" spans="1:27" s="329" customFormat="1" ht="94.5" customHeight="1" x14ac:dyDescent="0.35">
      <c r="A123" s="303" t="s">
        <v>4165</v>
      </c>
      <c r="B123" s="220" t="s">
        <v>980</v>
      </c>
      <c r="C123" s="309" t="s">
        <v>981</v>
      </c>
      <c r="D123" s="259" t="s">
        <v>409</v>
      </c>
      <c r="E123" s="303" t="s">
        <v>4166</v>
      </c>
      <c r="F123" s="301" t="s">
        <v>4167</v>
      </c>
      <c r="G123" s="301" t="s">
        <v>4168</v>
      </c>
      <c r="H123" s="301" t="s">
        <v>4169</v>
      </c>
      <c r="I123" s="303"/>
      <c r="J123" s="295"/>
      <c r="K123" s="303" t="s">
        <v>4170</v>
      </c>
      <c r="L123" s="311"/>
      <c r="M123" s="306" t="s">
        <v>149</v>
      </c>
      <c r="N123" s="324" t="s">
        <v>211</v>
      </c>
      <c r="O123" s="305" t="s">
        <v>212</v>
      </c>
      <c r="P123" s="310"/>
      <c r="Q123" s="304" t="s">
        <v>2700</v>
      </c>
      <c r="R123" s="304" t="s">
        <v>4171</v>
      </c>
      <c r="S123" s="301" t="s">
        <v>1234</v>
      </c>
      <c r="T123" s="301" t="s">
        <v>4172</v>
      </c>
      <c r="U123" s="303" t="s">
        <v>4173</v>
      </c>
      <c r="V123" s="259" t="s">
        <v>4174</v>
      </c>
      <c r="W123" s="286"/>
      <c r="Z123" s="330"/>
      <c r="AA123" s="302">
        <f>IF(OR(J123="Fail",ISBLANK(J123)),INDEX('Issue Code Table'!C:C,MATCH(N:N,'Issue Code Table'!A:A,0)),IF(M123="Critical",6,IF(M123="Significant",5,IF(M123="Moderate",3,2))))</f>
        <v>5</v>
      </c>
    </row>
    <row r="124" spans="1:27" s="329" customFormat="1" ht="94.5" customHeight="1" x14ac:dyDescent="0.35">
      <c r="A124" s="303" t="s">
        <v>4175</v>
      </c>
      <c r="B124" s="220" t="s">
        <v>980</v>
      </c>
      <c r="C124" s="309" t="s">
        <v>981</v>
      </c>
      <c r="D124" s="259" t="s">
        <v>234</v>
      </c>
      <c r="E124" s="303" t="s">
        <v>4176</v>
      </c>
      <c r="F124" s="301" t="s">
        <v>4177</v>
      </c>
      <c r="G124" s="301" t="s">
        <v>1241</v>
      </c>
      <c r="H124" s="301" t="s">
        <v>4178</v>
      </c>
      <c r="I124" s="303"/>
      <c r="J124" s="295"/>
      <c r="K124" s="303" t="s">
        <v>4179</v>
      </c>
      <c r="L124" s="311"/>
      <c r="M124" s="306" t="s">
        <v>149</v>
      </c>
      <c r="N124" s="324" t="s">
        <v>211</v>
      </c>
      <c r="O124" s="305" t="s">
        <v>212</v>
      </c>
      <c r="P124" s="310"/>
      <c r="Q124" s="304" t="s">
        <v>2700</v>
      </c>
      <c r="R124" s="304" t="s">
        <v>4180</v>
      </c>
      <c r="S124" s="301" t="s">
        <v>1245</v>
      </c>
      <c r="T124" s="301" t="s">
        <v>4181</v>
      </c>
      <c r="U124" s="303" t="s">
        <v>4182</v>
      </c>
      <c r="V124" s="259" t="s">
        <v>4183</v>
      </c>
      <c r="W124" s="286"/>
      <c r="Z124" s="330"/>
      <c r="AA124" s="302">
        <f>IF(OR(J124="Fail",ISBLANK(J124)),INDEX('Issue Code Table'!C:C,MATCH(N:N,'Issue Code Table'!A:A,0)),IF(M124="Critical",6,IF(M124="Significant",5,IF(M124="Moderate",3,2))))</f>
        <v>5</v>
      </c>
    </row>
    <row r="125" spans="1:27" s="329" customFormat="1" ht="94.5" customHeight="1" x14ac:dyDescent="0.35">
      <c r="A125" s="303" t="s">
        <v>4184</v>
      </c>
      <c r="B125" s="220" t="s">
        <v>980</v>
      </c>
      <c r="C125" s="309" t="s">
        <v>981</v>
      </c>
      <c r="D125" s="259" t="s">
        <v>409</v>
      </c>
      <c r="E125" s="303" t="s">
        <v>4185</v>
      </c>
      <c r="F125" s="301" t="s">
        <v>4186</v>
      </c>
      <c r="G125" s="301" t="s">
        <v>4187</v>
      </c>
      <c r="H125" s="301" t="s">
        <v>4188</v>
      </c>
      <c r="I125" s="303"/>
      <c r="J125" s="295"/>
      <c r="K125" s="303" t="s">
        <v>4189</v>
      </c>
      <c r="L125" s="311"/>
      <c r="M125" s="306" t="s">
        <v>149</v>
      </c>
      <c r="N125" s="324" t="s">
        <v>211</v>
      </c>
      <c r="O125" s="305" t="s">
        <v>212</v>
      </c>
      <c r="P125" s="310"/>
      <c r="Q125" s="304" t="s">
        <v>2700</v>
      </c>
      <c r="R125" s="304" t="s">
        <v>4190</v>
      </c>
      <c r="S125" s="301" t="s">
        <v>1256</v>
      </c>
      <c r="T125" s="301" t="s">
        <v>4191</v>
      </c>
      <c r="U125" s="303" t="s">
        <v>4192</v>
      </c>
      <c r="V125" s="259" t="s">
        <v>3570</v>
      </c>
      <c r="W125" s="286"/>
      <c r="Z125" s="330"/>
      <c r="AA125" s="302">
        <f>IF(OR(J125="Fail",ISBLANK(J125)),INDEX('Issue Code Table'!C:C,MATCH(N:N,'Issue Code Table'!A:A,0)),IF(M125="Critical",6,IF(M125="Significant",5,IF(M125="Moderate",3,2))))</f>
        <v>5</v>
      </c>
    </row>
    <row r="126" spans="1:27" s="329" customFormat="1" ht="94.5" customHeight="1" x14ac:dyDescent="0.35">
      <c r="A126" s="303" t="s">
        <v>4193</v>
      </c>
      <c r="B126" s="220" t="s">
        <v>980</v>
      </c>
      <c r="C126" s="309" t="s">
        <v>981</v>
      </c>
      <c r="D126" s="259" t="s">
        <v>409</v>
      </c>
      <c r="E126" s="303" t="s">
        <v>4194</v>
      </c>
      <c r="F126" s="301" t="s">
        <v>4195</v>
      </c>
      <c r="G126" s="301" t="s">
        <v>6120</v>
      </c>
      <c r="H126" s="301" t="s">
        <v>4196</v>
      </c>
      <c r="I126" s="303"/>
      <c r="J126" s="295"/>
      <c r="K126" s="303" t="s">
        <v>4197</v>
      </c>
      <c r="L126" s="311"/>
      <c r="M126" s="306" t="s">
        <v>149</v>
      </c>
      <c r="N126" s="324" t="s">
        <v>211</v>
      </c>
      <c r="O126" s="305" t="s">
        <v>212</v>
      </c>
      <c r="P126" s="310"/>
      <c r="Q126" s="304" t="s">
        <v>2711</v>
      </c>
      <c r="R126" s="304" t="s">
        <v>4198</v>
      </c>
      <c r="S126" s="301" t="s">
        <v>1223</v>
      </c>
      <c r="T126" s="301" t="s">
        <v>4199</v>
      </c>
      <c r="U126" s="303" t="s">
        <v>4200</v>
      </c>
      <c r="V126" s="259" t="s">
        <v>4201</v>
      </c>
      <c r="W126" s="286"/>
      <c r="Z126" s="330"/>
      <c r="AA126" s="302">
        <f>IF(OR(J126="Fail",ISBLANK(J126)),INDEX('Issue Code Table'!C:C,MATCH(N:N,'Issue Code Table'!A:A,0)),IF(M126="Critical",6,IF(M126="Significant",5,IF(M126="Moderate",3,2))))</f>
        <v>5</v>
      </c>
    </row>
    <row r="127" spans="1:27" s="329" customFormat="1" ht="94.5" customHeight="1" x14ac:dyDescent="0.35">
      <c r="A127" s="303" t="s">
        <v>4202</v>
      </c>
      <c r="B127" s="220" t="s">
        <v>980</v>
      </c>
      <c r="C127" s="309" t="s">
        <v>981</v>
      </c>
      <c r="D127" s="259" t="s">
        <v>409</v>
      </c>
      <c r="E127" s="303" t="s">
        <v>4203</v>
      </c>
      <c r="F127" s="301" t="s">
        <v>4204</v>
      </c>
      <c r="G127" s="301" t="s">
        <v>6121</v>
      </c>
      <c r="H127" s="301" t="s">
        <v>4205</v>
      </c>
      <c r="I127" s="303"/>
      <c r="J127" s="295"/>
      <c r="K127" s="303" t="s">
        <v>4206</v>
      </c>
      <c r="L127" s="304"/>
      <c r="M127" s="306" t="s">
        <v>149</v>
      </c>
      <c r="N127" s="324" t="s">
        <v>211</v>
      </c>
      <c r="O127" s="305" t="s">
        <v>212</v>
      </c>
      <c r="P127" s="310"/>
      <c r="Q127" s="304" t="s">
        <v>2711</v>
      </c>
      <c r="R127" s="304" t="s">
        <v>4207</v>
      </c>
      <c r="S127" s="301" t="s">
        <v>1277</v>
      </c>
      <c r="T127" s="301" t="s">
        <v>4208</v>
      </c>
      <c r="U127" s="303" t="s">
        <v>4209</v>
      </c>
      <c r="V127" s="259" t="s">
        <v>4210</v>
      </c>
      <c r="W127" s="286"/>
      <c r="Z127" s="330"/>
      <c r="AA127" s="302">
        <f>IF(OR(J127="Fail",ISBLANK(J127)),INDEX('Issue Code Table'!C:C,MATCH(N:N,'Issue Code Table'!A:A,0)),IF(M127="Critical",6,IF(M127="Significant",5,IF(M127="Moderate",3,2))))</f>
        <v>5</v>
      </c>
    </row>
    <row r="128" spans="1:27" s="329" customFormat="1" ht="94.5" customHeight="1" x14ac:dyDescent="0.35">
      <c r="A128" s="303" t="s">
        <v>4211</v>
      </c>
      <c r="B128" s="220" t="s">
        <v>980</v>
      </c>
      <c r="C128" s="309" t="s">
        <v>981</v>
      </c>
      <c r="D128" s="259" t="s">
        <v>234</v>
      </c>
      <c r="E128" s="303" t="s">
        <v>4212</v>
      </c>
      <c r="F128" s="301" t="s">
        <v>4213</v>
      </c>
      <c r="G128" s="301" t="s">
        <v>6122</v>
      </c>
      <c r="H128" s="301" t="s">
        <v>4214</v>
      </c>
      <c r="I128" s="303"/>
      <c r="J128" s="295"/>
      <c r="K128" s="303" t="s">
        <v>4215</v>
      </c>
      <c r="L128" s="318"/>
      <c r="M128" s="306" t="s">
        <v>149</v>
      </c>
      <c r="N128" s="324" t="s">
        <v>211</v>
      </c>
      <c r="O128" s="305" t="s">
        <v>212</v>
      </c>
      <c r="P128" s="310"/>
      <c r="Q128" s="304" t="s">
        <v>2711</v>
      </c>
      <c r="R128" s="304" t="s">
        <v>4216</v>
      </c>
      <c r="S128" s="301" t="s">
        <v>1245</v>
      </c>
      <c r="T128" s="301" t="s">
        <v>4217</v>
      </c>
      <c r="U128" s="303" t="s">
        <v>4218</v>
      </c>
      <c r="V128" s="259" t="s">
        <v>4219</v>
      </c>
      <c r="W128" s="286"/>
      <c r="Z128" s="330"/>
      <c r="AA128" s="302">
        <f>IF(OR(J128="Fail",ISBLANK(J128)),INDEX('Issue Code Table'!C:C,MATCH(N:N,'Issue Code Table'!A:A,0)),IF(M128="Critical",6,IF(M128="Significant",5,IF(M128="Moderate",3,2))))</f>
        <v>5</v>
      </c>
    </row>
    <row r="129" spans="1:27" s="329" customFormat="1" ht="94.5" customHeight="1" x14ac:dyDescent="0.35">
      <c r="A129" s="303" t="s">
        <v>4220</v>
      </c>
      <c r="B129" s="220" t="s">
        <v>980</v>
      </c>
      <c r="C129" s="309" t="s">
        <v>981</v>
      </c>
      <c r="D129" s="259" t="s">
        <v>409</v>
      </c>
      <c r="E129" s="303" t="s">
        <v>4221</v>
      </c>
      <c r="F129" s="301" t="s">
        <v>4186</v>
      </c>
      <c r="G129" s="301" t="s">
        <v>6123</v>
      </c>
      <c r="H129" s="301" t="s">
        <v>4222</v>
      </c>
      <c r="I129" s="303"/>
      <c r="J129" s="295"/>
      <c r="K129" s="303" t="s">
        <v>4223</v>
      </c>
      <c r="L129" s="311"/>
      <c r="M129" s="306" t="s">
        <v>149</v>
      </c>
      <c r="N129" s="324" t="s">
        <v>211</v>
      </c>
      <c r="O129" s="305" t="s">
        <v>212</v>
      </c>
      <c r="P129" s="310"/>
      <c r="Q129" s="304" t="s">
        <v>2711</v>
      </c>
      <c r="R129" s="304" t="s">
        <v>4224</v>
      </c>
      <c r="S129" s="301" t="s">
        <v>1256</v>
      </c>
      <c r="T129" s="301" t="s">
        <v>4225</v>
      </c>
      <c r="U129" s="303" t="s">
        <v>4226</v>
      </c>
      <c r="V129" s="259" t="s">
        <v>4227</v>
      </c>
      <c r="W129" s="286"/>
      <c r="Z129" s="330"/>
      <c r="AA129" s="302">
        <f>IF(OR(J129="Fail",ISBLANK(J129)),INDEX('Issue Code Table'!C:C,MATCH(N:N,'Issue Code Table'!A:A,0)),IF(M129="Critical",6,IF(M129="Significant",5,IF(M129="Moderate",3,2))))</f>
        <v>5</v>
      </c>
    </row>
    <row r="130" spans="1:27" s="329" customFormat="1" ht="94.5" customHeight="1" x14ac:dyDescent="0.35">
      <c r="A130" s="303" t="s">
        <v>4228</v>
      </c>
      <c r="B130" s="220" t="s">
        <v>1686</v>
      </c>
      <c r="C130" s="309" t="s">
        <v>1687</v>
      </c>
      <c r="D130" s="259" t="s">
        <v>409</v>
      </c>
      <c r="E130" s="303" t="s">
        <v>4229</v>
      </c>
      <c r="F130" s="301" t="s">
        <v>4230</v>
      </c>
      <c r="G130" s="301" t="s">
        <v>4231</v>
      </c>
      <c r="H130" s="301" t="s">
        <v>4232</v>
      </c>
      <c r="I130" s="303"/>
      <c r="J130" s="295"/>
      <c r="K130" s="303" t="s">
        <v>4233</v>
      </c>
      <c r="L130" s="318"/>
      <c r="M130" s="306" t="s">
        <v>149</v>
      </c>
      <c r="N130" s="334" t="s">
        <v>178</v>
      </c>
      <c r="O130" s="334" t="s">
        <v>179</v>
      </c>
      <c r="P130" s="310"/>
      <c r="Q130" s="304" t="s">
        <v>4234</v>
      </c>
      <c r="R130" s="304" t="s">
        <v>4235</v>
      </c>
      <c r="S130" s="301" t="s">
        <v>4236</v>
      </c>
      <c r="T130" s="301" t="s">
        <v>4237</v>
      </c>
      <c r="U130" s="303" t="s">
        <v>4238</v>
      </c>
      <c r="V130" s="259" t="s">
        <v>4239</v>
      </c>
      <c r="W130" s="286"/>
      <c r="Z130" s="330"/>
      <c r="AA130" s="302">
        <f>IF(OR(J130="Fail",ISBLANK(J130)),INDEX('Issue Code Table'!C:C,MATCH(N:N,'Issue Code Table'!A:A,0)),IF(M130="Critical",6,IF(M130="Significant",5,IF(M130="Moderate",3,2))))</f>
        <v>6</v>
      </c>
    </row>
    <row r="131" spans="1:27" s="329" customFormat="1" ht="94.5" customHeight="1" x14ac:dyDescent="0.35">
      <c r="A131" s="303" t="s">
        <v>4240</v>
      </c>
      <c r="B131" s="259" t="s">
        <v>248</v>
      </c>
      <c r="C131" s="309" t="s">
        <v>249</v>
      </c>
      <c r="D131" s="259" t="s">
        <v>409</v>
      </c>
      <c r="E131" s="303" t="s">
        <v>4241</v>
      </c>
      <c r="F131" s="301" t="s">
        <v>6082</v>
      </c>
      <c r="G131" s="301" t="s">
        <v>4242</v>
      </c>
      <c r="H131" s="301" t="s">
        <v>4243</v>
      </c>
      <c r="I131" s="303"/>
      <c r="J131" s="295"/>
      <c r="K131" s="303" t="s">
        <v>4244</v>
      </c>
      <c r="L131" s="318"/>
      <c r="M131" s="306" t="s">
        <v>149</v>
      </c>
      <c r="N131" s="324" t="s">
        <v>211</v>
      </c>
      <c r="O131" s="305" t="s">
        <v>212</v>
      </c>
      <c r="P131" s="310"/>
      <c r="Q131" s="304" t="s">
        <v>1318</v>
      </c>
      <c r="R131" s="304" t="s">
        <v>1319</v>
      </c>
      <c r="S131" s="301" t="s">
        <v>4245</v>
      </c>
      <c r="T131" s="301" t="s">
        <v>6160</v>
      </c>
      <c r="U131" s="303" t="s">
        <v>6144</v>
      </c>
      <c r="V131" s="259" t="s">
        <v>4246</v>
      </c>
      <c r="W131" s="286"/>
      <c r="Z131" s="330"/>
      <c r="AA131" s="302">
        <f>IF(OR(J131="Fail",ISBLANK(J131)),INDEX('Issue Code Table'!C:C,MATCH(N:N,'Issue Code Table'!A:A,0)),IF(M131="Critical",6,IF(M131="Significant",5,IF(M131="Moderate",3,2))))</f>
        <v>5</v>
      </c>
    </row>
    <row r="132" spans="1:27" s="329" customFormat="1" ht="94.5" customHeight="1" x14ac:dyDescent="0.35">
      <c r="A132" s="303" t="s">
        <v>4247</v>
      </c>
      <c r="B132" s="331" t="s">
        <v>1311</v>
      </c>
      <c r="C132" s="309" t="s">
        <v>1312</v>
      </c>
      <c r="D132" s="259" t="s">
        <v>409</v>
      </c>
      <c r="E132" s="303" t="s">
        <v>4248</v>
      </c>
      <c r="F132" s="301" t="s">
        <v>4249</v>
      </c>
      <c r="G132" s="301" t="s">
        <v>4250</v>
      </c>
      <c r="H132" s="301" t="s">
        <v>4251</v>
      </c>
      <c r="I132" s="303"/>
      <c r="J132" s="295"/>
      <c r="K132" s="303" t="s">
        <v>4252</v>
      </c>
      <c r="L132" s="318"/>
      <c r="M132" s="306" t="s">
        <v>149</v>
      </c>
      <c r="N132" s="305" t="s">
        <v>1330</v>
      </c>
      <c r="O132" s="305" t="s">
        <v>4253</v>
      </c>
      <c r="P132" s="310"/>
      <c r="Q132" s="304" t="s">
        <v>1342</v>
      </c>
      <c r="R132" s="304" t="s">
        <v>1356</v>
      </c>
      <c r="S132" s="301" t="s">
        <v>4254</v>
      </c>
      <c r="T132" s="301" t="s">
        <v>4255</v>
      </c>
      <c r="U132" s="303" t="s">
        <v>4256</v>
      </c>
      <c r="V132" s="259" t="s">
        <v>4257</v>
      </c>
      <c r="W132" s="286"/>
      <c r="Z132" s="330"/>
      <c r="AA132" s="302">
        <f>IF(OR(J132="Fail",ISBLANK(J132)),INDEX('Issue Code Table'!C:C,MATCH(N:N,'Issue Code Table'!A:A,0)),IF(M132="Critical",6,IF(M132="Significant",5,IF(M132="Moderate",3,2))))</f>
        <v>6</v>
      </c>
    </row>
    <row r="133" spans="1:27" s="329" customFormat="1" ht="94.5" customHeight="1" x14ac:dyDescent="0.35">
      <c r="A133" s="303" t="s">
        <v>4258</v>
      </c>
      <c r="B133" s="303" t="s">
        <v>4259</v>
      </c>
      <c r="C133" s="309" t="s">
        <v>4260</v>
      </c>
      <c r="D133" s="259" t="s">
        <v>409</v>
      </c>
      <c r="E133" s="303" t="s">
        <v>2853</v>
      </c>
      <c r="F133" s="301" t="s">
        <v>2854</v>
      </c>
      <c r="G133" s="301" t="s">
        <v>4261</v>
      </c>
      <c r="H133" s="301" t="s">
        <v>4262</v>
      </c>
      <c r="I133" s="303"/>
      <c r="J133" s="295"/>
      <c r="K133" s="303" t="s">
        <v>4263</v>
      </c>
      <c r="L133" s="318"/>
      <c r="M133" s="306" t="s">
        <v>160</v>
      </c>
      <c r="N133" s="305" t="s">
        <v>203</v>
      </c>
      <c r="O133" s="305" t="s">
        <v>4264</v>
      </c>
      <c r="P133" s="310"/>
      <c r="Q133" s="304" t="s">
        <v>1342</v>
      </c>
      <c r="R133" s="304" t="s">
        <v>1367</v>
      </c>
      <c r="S133" s="301" t="s">
        <v>2858</v>
      </c>
      <c r="T133" s="301" t="s">
        <v>4265</v>
      </c>
      <c r="U133" s="303" t="s">
        <v>4266</v>
      </c>
      <c r="V133" s="259"/>
      <c r="W133" s="286"/>
      <c r="Z133" s="330"/>
      <c r="AA133" s="302">
        <f>IF(OR(J133="Fail",ISBLANK(J133)),INDEX('Issue Code Table'!C:C,MATCH(N:N,'Issue Code Table'!A:A,0)),IF(M133="Critical",6,IF(M133="Significant",5,IF(M133="Moderate",3,2))))</f>
        <v>4</v>
      </c>
    </row>
    <row r="134" spans="1:27" s="329" customFormat="1" ht="94.5" customHeight="1" x14ac:dyDescent="0.35">
      <c r="A134" s="303" t="s">
        <v>4267</v>
      </c>
      <c r="B134" s="303" t="s">
        <v>4259</v>
      </c>
      <c r="C134" s="309" t="s">
        <v>4260</v>
      </c>
      <c r="D134" s="259" t="s">
        <v>409</v>
      </c>
      <c r="E134" s="303" t="s">
        <v>2862</v>
      </c>
      <c r="F134" s="301" t="s">
        <v>4268</v>
      </c>
      <c r="G134" s="301" t="s">
        <v>4269</v>
      </c>
      <c r="H134" s="301" t="s">
        <v>4270</v>
      </c>
      <c r="I134" s="303"/>
      <c r="J134" s="295"/>
      <c r="K134" s="303" t="s">
        <v>4271</v>
      </c>
      <c r="L134" s="318"/>
      <c r="M134" s="306" t="s">
        <v>160</v>
      </c>
      <c r="N134" s="305" t="s">
        <v>203</v>
      </c>
      <c r="O134" s="305" t="s">
        <v>4264</v>
      </c>
      <c r="P134" s="310"/>
      <c r="Q134" s="304" t="s">
        <v>1342</v>
      </c>
      <c r="R134" s="304" t="s">
        <v>1379</v>
      </c>
      <c r="S134" s="301" t="s">
        <v>2867</v>
      </c>
      <c r="T134" s="301" t="s">
        <v>4272</v>
      </c>
      <c r="U134" s="303" t="s">
        <v>4273</v>
      </c>
      <c r="V134" s="259"/>
      <c r="W134" s="286"/>
      <c r="Z134" s="330"/>
      <c r="AA134" s="302">
        <f>IF(OR(J134="Fail",ISBLANK(J134)),INDEX('Issue Code Table'!C:C,MATCH(N:N,'Issue Code Table'!A:A,0)),IF(M134="Critical",6,IF(M134="Significant",5,IF(M134="Moderate",3,2))))</f>
        <v>4</v>
      </c>
    </row>
    <row r="135" spans="1:27" s="329" customFormat="1" ht="94.5" customHeight="1" x14ac:dyDescent="0.35">
      <c r="A135" s="303" t="s">
        <v>4274</v>
      </c>
      <c r="B135" s="331" t="s">
        <v>1311</v>
      </c>
      <c r="C135" s="309" t="s">
        <v>1312</v>
      </c>
      <c r="D135" s="259" t="s">
        <v>234</v>
      </c>
      <c r="E135" s="303" t="s">
        <v>4275</v>
      </c>
      <c r="F135" s="301" t="s">
        <v>4276</v>
      </c>
      <c r="G135" s="301" t="s">
        <v>4277</v>
      </c>
      <c r="H135" s="301" t="s">
        <v>4278</v>
      </c>
      <c r="I135" s="303"/>
      <c r="J135" s="295"/>
      <c r="K135" s="303" t="s">
        <v>4279</v>
      </c>
      <c r="L135" s="318"/>
      <c r="M135" s="306" t="s">
        <v>160</v>
      </c>
      <c r="N135" s="305" t="s">
        <v>203</v>
      </c>
      <c r="O135" s="305" t="s">
        <v>4264</v>
      </c>
      <c r="P135" s="310"/>
      <c r="Q135" s="304" t="s">
        <v>1342</v>
      </c>
      <c r="R135" s="304" t="s">
        <v>1389</v>
      </c>
      <c r="S135" s="301" t="s">
        <v>4280</v>
      </c>
      <c r="T135" s="301" t="s">
        <v>4281</v>
      </c>
      <c r="U135" s="303" t="s">
        <v>4282</v>
      </c>
      <c r="V135" s="259"/>
      <c r="W135" s="286"/>
      <c r="Z135" s="330"/>
      <c r="AA135" s="302">
        <f>IF(OR(J135="Fail",ISBLANK(J135)),INDEX('Issue Code Table'!C:C,MATCH(N:N,'Issue Code Table'!A:A,0)),IF(M135="Critical",6,IF(M135="Significant",5,IF(M135="Moderate",3,2))))</f>
        <v>4</v>
      </c>
    </row>
    <row r="136" spans="1:27" s="329" customFormat="1" ht="94.5" customHeight="1" x14ac:dyDescent="0.35">
      <c r="A136" s="303" t="s">
        <v>4283</v>
      </c>
      <c r="B136" s="331" t="s">
        <v>1311</v>
      </c>
      <c r="C136" s="309" t="s">
        <v>1312</v>
      </c>
      <c r="D136" s="259" t="s">
        <v>234</v>
      </c>
      <c r="E136" s="303" t="s">
        <v>4284</v>
      </c>
      <c r="F136" s="301" t="s">
        <v>4285</v>
      </c>
      <c r="G136" s="301" t="s">
        <v>4286</v>
      </c>
      <c r="H136" s="301" t="s">
        <v>4287</v>
      </c>
      <c r="I136" s="303"/>
      <c r="J136" s="295"/>
      <c r="K136" s="303" t="s">
        <v>4288</v>
      </c>
      <c r="L136" s="318"/>
      <c r="M136" s="306" t="s">
        <v>160</v>
      </c>
      <c r="N136" s="305" t="s">
        <v>203</v>
      </c>
      <c r="O136" s="305" t="s">
        <v>4264</v>
      </c>
      <c r="P136" s="310"/>
      <c r="Q136" s="304" t="s">
        <v>1342</v>
      </c>
      <c r="R136" s="304" t="s">
        <v>2841</v>
      </c>
      <c r="S136" s="301" t="s">
        <v>1307</v>
      </c>
      <c r="T136" s="301" t="s">
        <v>6161</v>
      </c>
      <c r="U136" s="303" t="s">
        <v>6145</v>
      </c>
      <c r="V136" s="259"/>
      <c r="W136" s="286"/>
      <c r="Z136" s="330"/>
      <c r="AA136" s="302">
        <f>IF(OR(J136="Fail",ISBLANK(J136)),INDEX('Issue Code Table'!C:C,MATCH(N:N,'Issue Code Table'!A:A,0)),IF(M136="Critical",6,IF(M136="Significant",5,IF(M136="Moderate",3,2))))</f>
        <v>4</v>
      </c>
    </row>
    <row r="137" spans="1:27" s="329" customFormat="1" ht="94.5" customHeight="1" x14ac:dyDescent="0.35">
      <c r="A137" s="303" t="s">
        <v>4289</v>
      </c>
      <c r="B137" s="303" t="s">
        <v>385</v>
      </c>
      <c r="C137" s="309" t="s">
        <v>386</v>
      </c>
      <c r="D137" s="259" t="s">
        <v>234</v>
      </c>
      <c r="E137" s="303" t="s">
        <v>4290</v>
      </c>
      <c r="F137" s="301" t="s">
        <v>4291</v>
      </c>
      <c r="G137" s="301" t="s">
        <v>4292</v>
      </c>
      <c r="H137" s="301" t="s">
        <v>4293</v>
      </c>
      <c r="I137" s="303"/>
      <c r="J137" s="295"/>
      <c r="K137" s="303" t="s">
        <v>4294</v>
      </c>
      <c r="L137" s="318"/>
      <c r="M137" s="306" t="s">
        <v>160</v>
      </c>
      <c r="N137" s="305" t="s">
        <v>203</v>
      </c>
      <c r="O137" s="305" t="s">
        <v>4264</v>
      </c>
      <c r="P137" s="310"/>
      <c r="Q137" s="304" t="s">
        <v>1342</v>
      </c>
      <c r="R137" s="304" t="s">
        <v>4295</v>
      </c>
      <c r="S137" s="301" t="s">
        <v>1333</v>
      </c>
      <c r="T137" s="301" t="s">
        <v>4296</v>
      </c>
      <c r="U137" s="303" t="s">
        <v>4297</v>
      </c>
      <c r="V137" s="259"/>
      <c r="W137" s="286"/>
      <c r="Z137" s="330"/>
      <c r="AA137" s="302">
        <f>IF(OR(J137="Fail",ISBLANK(J137)),INDEX('Issue Code Table'!C:C,MATCH(N:N,'Issue Code Table'!A:A,0)),IF(M137="Critical",6,IF(M137="Significant",5,IF(M137="Moderate",3,2))))</f>
        <v>4</v>
      </c>
    </row>
    <row r="138" spans="1:27" s="329" customFormat="1" ht="94.5" customHeight="1" x14ac:dyDescent="0.35">
      <c r="A138" s="303" t="s">
        <v>4298</v>
      </c>
      <c r="B138" s="331" t="s">
        <v>1311</v>
      </c>
      <c r="C138" s="309" t="s">
        <v>1312</v>
      </c>
      <c r="D138" s="259" t="s">
        <v>409</v>
      </c>
      <c r="E138" s="303" t="s">
        <v>4299</v>
      </c>
      <c r="F138" s="301" t="s">
        <v>6083</v>
      </c>
      <c r="G138" s="301" t="s">
        <v>6124</v>
      </c>
      <c r="H138" s="301" t="s">
        <v>4300</v>
      </c>
      <c r="I138" s="303"/>
      <c r="J138" s="295"/>
      <c r="K138" s="303" t="s">
        <v>4301</v>
      </c>
      <c r="L138" s="304"/>
      <c r="M138" s="306" t="s">
        <v>160</v>
      </c>
      <c r="N138" s="305" t="s">
        <v>1377</v>
      </c>
      <c r="O138" s="305" t="s">
        <v>4302</v>
      </c>
      <c r="P138" s="310"/>
      <c r="Q138" s="304" t="s">
        <v>1343</v>
      </c>
      <c r="R138" s="304" t="s">
        <v>4303</v>
      </c>
      <c r="S138" s="301" t="s">
        <v>2849</v>
      </c>
      <c r="T138" s="301" t="s">
        <v>4304</v>
      </c>
      <c r="U138" s="303" t="s">
        <v>4305</v>
      </c>
      <c r="V138" s="259"/>
      <c r="W138" s="286"/>
      <c r="Z138" s="330"/>
      <c r="AA138" s="302">
        <f>IF(OR(J138="Fail",ISBLANK(J138)),INDEX('Issue Code Table'!C:C,MATCH(N:N,'Issue Code Table'!A:A,0)),IF(M138="Critical",6,IF(M138="Significant",5,IF(M138="Moderate",3,2))))</f>
        <v>4</v>
      </c>
    </row>
    <row r="139" spans="1:27" s="329" customFormat="1" ht="94.5" customHeight="1" x14ac:dyDescent="0.35">
      <c r="A139" s="303" t="s">
        <v>4306</v>
      </c>
      <c r="B139" s="331" t="s">
        <v>1311</v>
      </c>
      <c r="C139" s="309" t="s">
        <v>1312</v>
      </c>
      <c r="D139" s="259" t="s">
        <v>234</v>
      </c>
      <c r="E139" s="303" t="s">
        <v>4307</v>
      </c>
      <c r="F139" s="301" t="s">
        <v>6083</v>
      </c>
      <c r="G139" s="301" t="s">
        <v>4308</v>
      </c>
      <c r="H139" s="301" t="s">
        <v>4309</v>
      </c>
      <c r="I139" s="303"/>
      <c r="J139" s="295"/>
      <c r="K139" s="303" t="s">
        <v>4310</v>
      </c>
      <c r="L139" s="304"/>
      <c r="M139" s="306" t="s">
        <v>160</v>
      </c>
      <c r="N139" s="305" t="s">
        <v>1377</v>
      </c>
      <c r="O139" s="305" t="s">
        <v>4302</v>
      </c>
      <c r="P139" s="310"/>
      <c r="Q139" s="304" t="s">
        <v>1343</v>
      </c>
      <c r="R139" s="304" t="s">
        <v>4311</v>
      </c>
      <c r="S139" s="301" t="s">
        <v>2849</v>
      </c>
      <c r="T139" s="301" t="s">
        <v>4312</v>
      </c>
      <c r="U139" s="303" t="s">
        <v>4313</v>
      </c>
      <c r="V139" s="259"/>
      <c r="W139" s="286"/>
      <c r="Z139" s="330"/>
      <c r="AA139" s="302">
        <f>IF(OR(J139="Fail",ISBLANK(J139)),INDEX('Issue Code Table'!C:C,MATCH(N:N,'Issue Code Table'!A:A,0)),IF(M139="Critical",6,IF(M139="Significant",5,IF(M139="Moderate",3,2))))</f>
        <v>4</v>
      </c>
    </row>
    <row r="140" spans="1:27" s="329" customFormat="1" ht="94.5" customHeight="1" x14ac:dyDescent="0.35">
      <c r="A140" s="303" t="s">
        <v>4314</v>
      </c>
      <c r="B140" s="331" t="s">
        <v>1311</v>
      </c>
      <c r="C140" s="309" t="s">
        <v>1312</v>
      </c>
      <c r="D140" s="259" t="s">
        <v>234</v>
      </c>
      <c r="E140" s="303" t="s">
        <v>4315</v>
      </c>
      <c r="F140" s="301" t="s">
        <v>6083</v>
      </c>
      <c r="G140" s="301" t="s">
        <v>4316</v>
      </c>
      <c r="H140" s="301" t="s">
        <v>4317</v>
      </c>
      <c r="I140" s="303"/>
      <c r="J140" s="295"/>
      <c r="K140" s="303" t="s">
        <v>4318</v>
      </c>
      <c r="L140" s="318"/>
      <c r="M140" s="306" t="s">
        <v>160</v>
      </c>
      <c r="N140" s="305" t="s">
        <v>1377</v>
      </c>
      <c r="O140" s="305" t="s">
        <v>4302</v>
      </c>
      <c r="P140" s="310"/>
      <c r="Q140" s="304" t="s">
        <v>1343</v>
      </c>
      <c r="R140" s="304" t="s">
        <v>4319</v>
      </c>
      <c r="S140" s="301" t="s">
        <v>2849</v>
      </c>
      <c r="T140" s="301" t="s">
        <v>4320</v>
      </c>
      <c r="U140" s="303" t="s">
        <v>4321</v>
      </c>
      <c r="V140" s="259"/>
      <c r="W140" s="286"/>
      <c r="Z140" s="330"/>
      <c r="AA140" s="302">
        <f>IF(OR(J140="Fail",ISBLANK(J140)),INDEX('Issue Code Table'!C:C,MATCH(N:N,'Issue Code Table'!A:A,0)),IF(M140="Critical",6,IF(M140="Significant",5,IF(M140="Moderate",3,2))))</f>
        <v>4</v>
      </c>
    </row>
    <row r="141" spans="1:27" s="329" customFormat="1" ht="94.5" customHeight="1" x14ac:dyDescent="0.35">
      <c r="A141" s="303" t="s">
        <v>4322</v>
      </c>
      <c r="B141" s="331" t="s">
        <v>1311</v>
      </c>
      <c r="C141" s="309" t="s">
        <v>1312</v>
      </c>
      <c r="D141" s="259" t="s">
        <v>409</v>
      </c>
      <c r="E141" s="303" t="s">
        <v>4323</v>
      </c>
      <c r="F141" s="301" t="s">
        <v>4324</v>
      </c>
      <c r="G141" s="301" t="s">
        <v>4325</v>
      </c>
      <c r="H141" s="301" t="s">
        <v>4326</v>
      </c>
      <c r="I141" s="303"/>
      <c r="J141" s="295"/>
      <c r="K141" s="303" t="s">
        <v>4327</v>
      </c>
      <c r="L141" s="318"/>
      <c r="M141" s="306" t="s">
        <v>160</v>
      </c>
      <c r="N141" s="305" t="s">
        <v>203</v>
      </c>
      <c r="O141" s="305" t="s">
        <v>4264</v>
      </c>
      <c r="P141" s="310"/>
      <c r="Q141" s="304" t="s">
        <v>1343</v>
      </c>
      <c r="R141" s="304" t="s">
        <v>4328</v>
      </c>
      <c r="S141" s="301" t="s">
        <v>4329</v>
      </c>
      <c r="T141" s="301" t="s">
        <v>4330</v>
      </c>
      <c r="U141" s="303" t="s">
        <v>6146</v>
      </c>
      <c r="V141" s="259"/>
      <c r="W141" s="286"/>
      <c r="Z141" s="330"/>
      <c r="AA141" s="302">
        <f>IF(OR(J141="Fail",ISBLANK(J141)),INDEX('Issue Code Table'!C:C,MATCH(N:N,'Issue Code Table'!A:A,0)),IF(M141="Critical",6,IF(M141="Significant",5,IF(M141="Moderate",3,2))))</f>
        <v>4</v>
      </c>
    </row>
    <row r="142" spans="1:27" s="329" customFormat="1" ht="94.5" customHeight="1" x14ac:dyDescent="0.35">
      <c r="A142" s="303" t="s">
        <v>4331</v>
      </c>
      <c r="B142" s="220" t="s">
        <v>206</v>
      </c>
      <c r="C142" s="309" t="s">
        <v>207</v>
      </c>
      <c r="D142" s="259" t="s">
        <v>409</v>
      </c>
      <c r="E142" s="303" t="s">
        <v>4332</v>
      </c>
      <c r="F142" s="301" t="s">
        <v>4333</v>
      </c>
      <c r="G142" s="301" t="s">
        <v>6125</v>
      </c>
      <c r="H142" s="301" t="s">
        <v>4334</v>
      </c>
      <c r="I142" s="303"/>
      <c r="J142" s="295"/>
      <c r="K142" s="303" t="s">
        <v>4335</v>
      </c>
      <c r="L142" s="318"/>
      <c r="M142" s="306" t="s">
        <v>160</v>
      </c>
      <c r="N142" s="305" t="s">
        <v>203</v>
      </c>
      <c r="O142" s="305" t="s">
        <v>4264</v>
      </c>
      <c r="P142" s="310"/>
      <c r="Q142" s="304" t="s">
        <v>1399</v>
      </c>
      <c r="R142" s="304" t="s">
        <v>1400</v>
      </c>
      <c r="S142" s="301" t="s">
        <v>2818</v>
      </c>
      <c r="T142" s="301" t="s">
        <v>4336</v>
      </c>
      <c r="U142" s="303" t="s">
        <v>4337</v>
      </c>
      <c r="V142" s="259"/>
      <c r="W142" s="286"/>
      <c r="Z142" s="330"/>
      <c r="AA142" s="302">
        <f>IF(OR(J142="Fail",ISBLANK(J142)),INDEX('Issue Code Table'!C:C,MATCH(N:N,'Issue Code Table'!A:A,0)),IF(M142="Critical",6,IF(M142="Significant",5,IF(M142="Moderate",3,2))))</f>
        <v>4</v>
      </c>
    </row>
    <row r="143" spans="1:27" s="329" customFormat="1" ht="94.5" customHeight="1" x14ac:dyDescent="0.35">
      <c r="A143" s="303" t="s">
        <v>4338</v>
      </c>
      <c r="B143" s="220" t="s">
        <v>206</v>
      </c>
      <c r="C143" s="309" t="s">
        <v>207</v>
      </c>
      <c r="D143" s="259" t="s">
        <v>409</v>
      </c>
      <c r="E143" s="303" t="s">
        <v>4339</v>
      </c>
      <c r="F143" s="301" t="s">
        <v>4340</v>
      </c>
      <c r="G143" s="301" t="s">
        <v>4341</v>
      </c>
      <c r="H143" s="301" t="s">
        <v>4342</v>
      </c>
      <c r="I143" s="303"/>
      <c r="J143" s="295"/>
      <c r="K143" s="303" t="s">
        <v>4343</v>
      </c>
      <c r="L143" s="318"/>
      <c r="M143" s="306" t="s">
        <v>149</v>
      </c>
      <c r="N143" s="335" t="s">
        <v>1330</v>
      </c>
      <c r="O143" s="305" t="s">
        <v>4253</v>
      </c>
      <c r="P143" s="310"/>
      <c r="Q143" s="304" t="s">
        <v>1399</v>
      </c>
      <c r="R143" s="304" t="s">
        <v>1408</v>
      </c>
      <c r="S143" s="301" t="s">
        <v>4344</v>
      </c>
      <c r="T143" s="301" t="s">
        <v>4345</v>
      </c>
      <c r="U143" s="303" t="s">
        <v>4346</v>
      </c>
      <c r="V143" s="259" t="s">
        <v>4347</v>
      </c>
      <c r="W143" s="286"/>
      <c r="Z143" s="330"/>
      <c r="AA143" s="302">
        <f>IF(OR(J143="Fail",ISBLANK(J143)),INDEX('Issue Code Table'!C:C,MATCH(N:N,'Issue Code Table'!A:A,0)),IF(M143="Critical",6,IF(M143="Significant",5,IF(M143="Moderate",3,2))))</f>
        <v>6</v>
      </c>
    </row>
    <row r="144" spans="1:27" s="329" customFormat="1" ht="94.5" customHeight="1" x14ac:dyDescent="0.35">
      <c r="A144" s="303" t="s">
        <v>4348</v>
      </c>
      <c r="B144" s="220" t="s">
        <v>214</v>
      </c>
      <c r="C144" s="309" t="s">
        <v>1039</v>
      </c>
      <c r="D144" s="259" t="s">
        <v>234</v>
      </c>
      <c r="E144" s="303" t="s">
        <v>2844</v>
      </c>
      <c r="F144" s="301" t="s">
        <v>4349</v>
      </c>
      <c r="G144" s="301" t="s">
        <v>4350</v>
      </c>
      <c r="H144" s="301" t="s">
        <v>4279</v>
      </c>
      <c r="I144" s="303"/>
      <c r="J144" s="295"/>
      <c r="K144" s="303" t="s">
        <v>4278</v>
      </c>
      <c r="L144" s="318"/>
      <c r="M144" s="306" t="s">
        <v>160</v>
      </c>
      <c r="N144" s="305" t="s">
        <v>203</v>
      </c>
      <c r="O144" s="305" t="s">
        <v>4264</v>
      </c>
      <c r="P144" s="310"/>
      <c r="Q144" s="304" t="s">
        <v>1399</v>
      </c>
      <c r="R144" s="304" t="s">
        <v>1417</v>
      </c>
      <c r="S144" s="301" t="s">
        <v>4351</v>
      </c>
      <c r="T144" s="301" t="s">
        <v>4352</v>
      </c>
      <c r="U144" s="303" t="s">
        <v>4353</v>
      </c>
      <c r="V144" s="259"/>
      <c r="W144" s="286"/>
      <c r="Z144" s="330"/>
      <c r="AA144" s="302">
        <f>IF(OR(J144="Fail",ISBLANK(J144)),INDEX('Issue Code Table'!C:C,MATCH(N:N,'Issue Code Table'!A:A,0)),IF(M144="Critical",6,IF(M144="Significant",5,IF(M144="Moderate",3,2))))</f>
        <v>4</v>
      </c>
    </row>
    <row r="145" spans="1:27" s="329" customFormat="1" ht="94.5" customHeight="1" x14ac:dyDescent="0.35">
      <c r="A145" s="303" t="s">
        <v>4354</v>
      </c>
      <c r="B145" s="220" t="s">
        <v>198</v>
      </c>
      <c r="C145" s="309" t="s">
        <v>1361</v>
      </c>
      <c r="D145" s="259" t="s">
        <v>409</v>
      </c>
      <c r="E145" s="303" t="s">
        <v>4355</v>
      </c>
      <c r="F145" s="301" t="s">
        <v>4356</v>
      </c>
      <c r="G145" s="301" t="s">
        <v>6126</v>
      </c>
      <c r="H145" s="301" t="s">
        <v>4357</v>
      </c>
      <c r="I145" s="303"/>
      <c r="J145" s="295"/>
      <c r="K145" s="303" t="s">
        <v>4358</v>
      </c>
      <c r="L145" s="318"/>
      <c r="M145" s="306" t="s">
        <v>160</v>
      </c>
      <c r="N145" s="324" t="s">
        <v>4359</v>
      </c>
      <c r="O145" s="325" t="s">
        <v>4360</v>
      </c>
      <c r="P145" s="310"/>
      <c r="Q145" s="304" t="s">
        <v>1399</v>
      </c>
      <c r="R145" s="304" t="s">
        <v>1426</v>
      </c>
      <c r="S145" s="301" t="s">
        <v>1333</v>
      </c>
      <c r="T145" s="301" t="s">
        <v>4361</v>
      </c>
      <c r="U145" s="303" t="s">
        <v>4362</v>
      </c>
      <c r="V145" s="259"/>
      <c r="W145" s="286"/>
      <c r="Z145" s="330"/>
      <c r="AA145" s="302">
        <f>IF(OR(J145="Fail",ISBLANK(J145)),INDEX('Issue Code Table'!C:C,MATCH(N:N,'Issue Code Table'!A:A,0)),IF(M145="Critical",6,IF(M145="Significant",5,IF(M145="Moderate",3,2))))</f>
        <v>3</v>
      </c>
    </row>
    <row r="146" spans="1:27" s="329" customFormat="1" ht="94.5" customHeight="1" x14ac:dyDescent="0.35">
      <c r="A146" s="303" t="s">
        <v>4363</v>
      </c>
      <c r="B146" s="220" t="s">
        <v>214</v>
      </c>
      <c r="C146" s="309" t="s">
        <v>1039</v>
      </c>
      <c r="D146" s="259" t="s">
        <v>234</v>
      </c>
      <c r="E146" s="303" t="s">
        <v>4364</v>
      </c>
      <c r="F146" s="301" t="s">
        <v>1350</v>
      </c>
      <c r="G146" s="301" t="s">
        <v>4365</v>
      </c>
      <c r="H146" s="301" t="s">
        <v>4366</v>
      </c>
      <c r="I146" s="303"/>
      <c r="J146" s="295"/>
      <c r="K146" s="303" t="s">
        <v>4367</v>
      </c>
      <c r="L146" s="318"/>
      <c r="M146" s="306" t="s">
        <v>160</v>
      </c>
      <c r="N146" s="305" t="s">
        <v>2377</v>
      </c>
      <c r="O146" s="312" t="s">
        <v>2378</v>
      </c>
      <c r="P146" s="310"/>
      <c r="Q146" s="304" t="s">
        <v>1399</v>
      </c>
      <c r="R146" s="304" t="s">
        <v>1434</v>
      </c>
      <c r="S146" s="301" t="s">
        <v>1357</v>
      </c>
      <c r="T146" s="301" t="s">
        <v>4368</v>
      </c>
      <c r="U146" s="303" t="s">
        <v>4369</v>
      </c>
      <c r="V146" s="259"/>
      <c r="W146" s="286"/>
      <c r="Z146" s="330"/>
      <c r="AA146" s="302">
        <f>IF(OR(J146="Fail",ISBLANK(J146)),INDEX('Issue Code Table'!C:C,MATCH(N:N,'Issue Code Table'!A:A,0)),IF(M146="Critical",6,IF(M146="Significant",5,IF(M146="Moderate",3,2))))</f>
        <v>5</v>
      </c>
    </row>
    <row r="147" spans="1:27" s="329" customFormat="1" ht="94.5" customHeight="1" x14ac:dyDescent="0.35">
      <c r="A147" s="303" t="s">
        <v>4370</v>
      </c>
      <c r="B147" s="220" t="s">
        <v>198</v>
      </c>
      <c r="C147" s="309" t="s">
        <v>1361</v>
      </c>
      <c r="D147" s="259" t="s">
        <v>234</v>
      </c>
      <c r="E147" s="303" t="s">
        <v>2834</v>
      </c>
      <c r="F147" s="301" t="s">
        <v>6084</v>
      </c>
      <c r="G147" s="301" t="s">
        <v>4371</v>
      </c>
      <c r="H147" s="301" t="s">
        <v>4372</v>
      </c>
      <c r="I147" s="303"/>
      <c r="J147" s="295"/>
      <c r="K147" s="303" t="s">
        <v>4373</v>
      </c>
      <c r="L147" s="318"/>
      <c r="M147" s="306" t="s">
        <v>160</v>
      </c>
      <c r="N147" s="305" t="s">
        <v>203</v>
      </c>
      <c r="O147" s="312" t="s">
        <v>4264</v>
      </c>
      <c r="P147" s="310"/>
      <c r="Q147" s="304" t="s">
        <v>1399</v>
      </c>
      <c r="R147" s="304" t="s">
        <v>4374</v>
      </c>
      <c r="S147" s="301" t="s">
        <v>2849</v>
      </c>
      <c r="T147" s="301" t="s">
        <v>4375</v>
      </c>
      <c r="U147" s="303" t="s">
        <v>4376</v>
      </c>
      <c r="V147" s="259"/>
      <c r="W147" s="286"/>
      <c r="Z147" s="330"/>
      <c r="AA147" s="302">
        <f>IF(OR(J147="Fail",ISBLANK(J147)),INDEX('Issue Code Table'!C:C,MATCH(N:N,'Issue Code Table'!A:A,0)),IF(M147="Critical",6,IF(M147="Significant",5,IF(M147="Moderate",3,2))))</f>
        <v>4</v>
      </c>
    </row>
    <row r="148" spans="1:27" s="329" customFormat="1" ht="94.5" customHeight="1" x14ac:dyDescent="0.35">
      <c r="A148" s="303" t="s">
        <v>4377</v>
      </c>
      <c r="B148" s="220" t="s">
        <v>198</v>
      </c>
      <c r="C148" s="309" t="s">
        <v>1361</v>
      </c>
      <c r="D148" s="259" t="s">
        <v>409</v>
      </c>
      <c r="E148" s="303" t="s">
        <v>4378</v>
      </c>
      <c r="F148" s="301" t="s">
        <v>4379</v>
      </c>
      <c r="G148" s="301" t="s">
        <v>4380</v>
      </c>
      <c r="H148" s="301" t="s">
        <v>4381</v>
      </c>
      <c r="I148" s="303"/>
      <c r="J148" s="295"/>
      <c r="K148" s="303" t="s">
        <v>4382</v>
      </c>
      <c r="L148" s="300"/>
      <c r="M148" s="306" t="s">
        <v>160</v>
      </c>
      <c r="N148" s="305" t="s">
        <v>203</v>
      </c>
      <c r="O148" s="312" t="s">
        <v>4264</v>
      </c>
      <c r="P148" s="310"/>
      <c r="Q148" s="304" t="s">
        <v>1399</v>
      </c>
      <c r="R148" s="304" t="s">
        <v>4383</v>
      </c>
      <c r="S148" s="301" t="s">
        <v>4329</v>
      </c>
      <c r="T148" s="301" t="s">
        <v>4384</v>
      </c>
      <c r="U148" s="303" t="s">
        <v>4385</v>
      </c>
      <c r="V148" s="259"/>
      <c r="W148" s="286"/>
      <c r="Z148" s="330"/>
      <c r="AA148" s="302">
        <f>IF(OR(J148="Fail",ISBLANK(J148)),INDEX('Issue Code Table'!C:C,MATCH(N:N,'Issue Code Table'!A:A,0)),IF(M148="Critical",6,IF(M148="Significant",5,IF(M148="Moderate",3,2))))</f>
        <v>4</v>
      </c>
    </row>
    <row r="149" spans="1:27" s="329" customFormat="1" ht="94.5" customHeight="1" x14ac:dyDescent="0.35">
      <c r="A149" s="303" t="s">
        <v>4386</v>
      </c>
      <c r="B149" s="220" t="s">
        <v>206</v>
      </c>
      <c r="C149" s="309" t="s">
        <v>207</v>
      </c>
      <c r="D149" s="259" t="s">
        <v>409</v>
      </c>
      <c r="E149" s="303" t="s">
        <v>4387</v>
      </c>
      <c r="F149" s="301" t="s">
        <v>4388</v>
      </c>
      <c r="G149" s="301" t="s">
        <v>4389</v>
      </c>
      <c r="H149" s="301" t="s">
        <v>4390</v>
      </c>
      <c r="I149" s="303"/>
      <c r="J149" s="295"/>
      <c r="K149" s="303" t="s">
        <v>4391</v>
      </c>
      <c r="L149" s="300"/>
      <c r="M149" s="306" t="s">
        <v>160</v>
      </c>
      <c r="N149" s="327" t="s">
        <v>522</v>
      </c>
      <c r="O149" s="336" t="s">
        <v>4392</v>
      </c>
      <c r="P149" s="310"/>
      <c r="Q149" s="304" t="s">
        <v>1469</v>
      </c>
      <c r="R149" s="304" t="s">
        <v>1470</v>
      </c>
      <c r="S149" s="301" t="s">
        <v>1471</v>
      </c>
      <c r="T149" s="301" t="s">
        <v>4393</v>
      </c>
      <c r="U149" s="303" t="s">
        <v>4394</v>
      </c>
      <c r="V149" s="259"/>
      <c r="W149" s="286"/>
      <c r="Z149" s="330"/>
      <c r="AA149" s="302">
        <f>IF(OR(J149="Fail",ISBLANK(J149)),INDEX('Issue Code Table'!C:C,MATCH(N:N,'Issue Code Table'!A:A,0)),IF(M149="Critical",6,IF(M149="Significant",5,IF(M149="Moderate",3,2))))</f>
        <v>4</v>
      </c>
    </row>
    <row r="150" spans="1:27" s="329" customFormat="1" ht="94.5" customHeight="1" x14ac:dyDescent="0.35">
      <c r="A150" s="303" t="s">
        <v>4395</v>
      </c>
      <c r="B150" s="303" t="s">
        <v>385</v>
      </c>
      <c r="C150" s="309" t="s">
        <v>386</v>
      </c>
      <c r="D150" s="259" t="s">
        <v>409</v>
      </c>
      <c r="E150" s="303" t="s">
        <v>4396</v>
      </c>
      <c r="F150" s="301" t="s">
        <v>4397</v>
      </c>
      <c r="G150" s="301" t="s">
        <v>4398</v>
      </c>
      <c r="H150" s="301" t="s">
        <v>4399</v>
      </c>
      <c r="I150" s="303"/>
      <c r="J150" s="295"/>
      <c r="K150" s="303" t="s">
        <v>4400</v>
      </c>
      <c r="L150" s="300"/>
      <c r="M150" s="306" t="s">
        <v>160</v>
      </c>
      <c r="N150" s="327" t="s">
        <v>522</v>
      </c>
      <c r="O150" s="336" t="s">
        <v>4392</v>
      </c>
      <c r="P150" s="310"/>
      <c r="Q150" s="304" t="s">
        <v>1469</v>
      </c>
      <c r="R150" s="304" t="s">
        <v>1481</v>
      </c>
      <c r="S150" s="301" t="s">
        <v>1482</v>
      </c>
      <c r="T150" s="301" t="s">
        <v>4401</v>
      </c>
      <c r="U150" s="303" t="s">
        <v>4402</v>
      </c>
      <c r="V150" s="259"/>
      <c r="W150" s="286"/>
      <c r="Z150" s="330"/>
      <c r="AA150" s="302">
        <f>IF(OR(J150="Fail",ISBLANK(J150)),INDEX('Issue Code Table'!C:C,MATCH(N:N,'Issue Code Table'!A:A,0)),IF(M150="Critical",6,IF(M150="Significant",5,IF(M150="Moderate",3,2))))</f>
        <v>4</v>
      </c>
    </row>
    <row r="151" spans="1:27" s="329" customFormat="1" ht="94.5" customHeight="1" x14ac:dyDescent="0.35">
      <c r="A151" s="303" t="s">
        <v>4403</v>
      </c>
      <c r="B151" s="303" t="s">
        <v>385</v>
      </c>
      <c r="C151" s="309" t="s">
        <v>386</v>
      </c>
      <c r="D151" s="259" t="s">
        <v>409</v>
      </c>
      <c r="E151" s="303" t="s">
        <v>4404</v>
      </c>
      <c r="F151" s="301" t="s">
        <v>4405</v>
      </c>
      <c r="G151" s="301" t="s">
        <v>4406</v>
      </c>
      <c r="H151" s="301" t="s">
        <v>4407</v>
      </c>
      <c r="I151" s="303"/>
      <c r="J151" s="295"/>
      <c r="K151" s="303" t="s">
        <v>4408</v>
      </c>
      <c r="L151" s="318"/>
      <c r="M151" s="306" t="s">
        <v>160</v>
      </c>
      <c r="N151" s="305" t="s">
        <v>522</v>
      </c>
      <c r="O151" s="305" t="s">
        <v>523</v>
      </c>
      <c r="P151" s="310"/>
      <c r="Q151" s="304" t="s">
        <v>1469</v>
      </c>
      <c r="R151" s="304" t="s">
        <v>1491</v>
      </c>
      <c r="S151" s="301" t="s">
        <v>1492</v>
      </c>
      <c r="T151" s="301" t="s">
        <v>4409</v>
      </c>
      <c r="U151" s="303" t="s">
        <v>4410</v>
      </c>
      <c r="V151" s="259"/>
      <c r="W151" s="286"/>
      <c r="Z151" s="330"/>
      <c r="AA151" s="302">
        <f>IF(OR(J151="Fail",ISBLANK(J151)),INDEX('Issue Code Table'!C:C,MATCH(N:N,'Issue Code Table'!A:A,0)),IF(M151="Critical",6,IF(M151="Significant",5,IF(M151="Moderate",3,2))))</f>
        <v>4</v>
      </c>
    </row>
    <row r="152" spans="1:27" s="329" customFormat="1" ht="94.5" customHeight="1" x14ac:dyDescent="0.35">
      <c r="A152" s="303" t="s">
        <v>4411</v>
      </c>
      <c r="B152" s="303" t="s">
        <v>385</v>
      </c>
      <c r="C152" s="309" t="s">
        <v>386</v>
      </c>
      <c r="D152" s="259" t="s">
        <v>409</v>
      </c>
      <c r="E152" s="303" t="s">
        <v>4412</v>
      </c>
      <c r="F152" s="301" t="s">
        <v>4413</v>
      </c>
      <c r="G152" s="301" t="s">
        <v>4414</v>
      </c>
      <c r="H152" s="301" t="s">
        <v>4415</v>
      </c>
      <c r="I152" s="303"/>
      <c r="J152" s="295"/>
      <c r="K152" s="303" t="s">
        <v>4416</v>
      </c>
      <c r="L152" s="318"/>
      <c r="M152" s="306" t="s">
        <v>160</v>
      </c>
      <c r="N152" s="305" t="s">
        <v>522</v>
      </c>
      <c r="O152" s="305" t="s">
        <v>523</v>
      </c>
      <c r="P152" s="310"/>
      <c r="Q152" s="304" t="s">
        <v>1469</v>
      </c>
      <c r="R152" s="304" t="s">
        <v>1501</v>
      </c>
      <c r="S152" s="301" t="s">
        <v>1492</v>
      </c>
      <c r="T152" s="301" t="s">
        <v>4417</v>
      </c>
      <c r="U152" s="303" t="s">
        <v>4418</v>
      </c>
      <c r="V152" s="259"/>
      <c r="W152" s="286"/>
      <c r="Z152" s="330"/>
      <c r="AA152" s="302">
        <f>IF(OR(J152="Fail",ISBLANK(J152)),INDEX('Issue Code Table'!C:C,MATCH(N:N,'Issue Code Table'!A:A,0)),IF(M152="Critical",6,IF(M152="Significant",5,IF(M152="Moderate",3,2))))</f>
        <v>4</v>
      </c>
    </row>
    <row r="153" spans="1:27" s="329" customFormat="1" ht="94.5" customHeight="1" x14ac:dyDescent="0.35">
      <c r="A153" s="303" t="s">
        <v>4419</v>
      </c>
      <c r="B153" s="303" t="s">
        <v>385</v>
      </c>
      <c r="C153" s="309" t="s">
        <v>386</v>
      </c>
      <c r="D153" s="259" t="s">
        <v>409</v>
      </c>
      <c r="E153" s="303" t="s">
        <v>4420</v>
      </c>
      <c r="F153" s="301" t="s">
        <v>4421</v>
      </c>
      <c r="G153" s="301" t="s">
        <v>4422</v>
      </c>
      <c r="H153" s="301" t="s">
        <v>4423</v>
      </c>
      <c r="I153" s="303"/>
      <c r="J153" s="295"/>
      <c r="K153" s="303" t="s">
        <v>4424</v>
      </c>
      <c r="L153" s="318"/>
      <c r="M153" s="306" t="s">
        <v>160</v>
      </c>
      <c r="N153" s="305" t="s">
        <v>522</v>
      </c>
      <c r="O153" s="305" t="s">
        <v>523</v>
      </c>
      <c r="P153" s="310"/>
      <c r="Q153" s="304" t="s">
        <v>1469</v>
      </c>
      <c r="R153" s="304" t="s">
        <v>1510</v>
      </c>
      <c r="S153" s="301" t="s">
        <v>1492</v>
      </c>
      <c r="T153" s="301" t="s">
        <v>4425</v>
      </c>
      <c r="U153" s="303" t="s">
        <v>4426</v>
      </c>
      <c r="V153" s="259"/>
      <c r="W153" s="286"/>
      <c r="Z153" s="330"/>
      <c r="AA153" s="302">
        <f>IF(OR(J153="Fail",ISBLANK(J153)),INDEX('Issue Code Table'!C:C,MATCH(N:N,'Issue Code Table'!A:A,0)),IF(M153="Critical",6,IF(M153="Significant",5,IF(M153="Moderate",3,2))))</f>
        <v>4</v>
      </c>
    </row>
    <row r="154" spans="1:27" s="329" customFormat="1" ht="94.5" customHeight="1" x14ac:dyDescent="0.35">
      <c r="A154" s="303" t="s">
        <v>4427</v>
      </c>
      <c r="B154" s="303" t="s">
        <v>385</v>
      </c>
      <c r="C154" s="309" t="s">
        <v>386</v>
      </c>
      <c r="D154" s="259" t="s">
        <v>409</v>
      </c>
      <c r="E154" s="303" t="s">
        <v>4428</v>
      </c>
      <c r="F154" s="301" t="s">
        <v>4429</v>
      </c>
      <c r="G154" s="301" t="s">
        <v>4430</v>
      </c>
      <c r="H154" s="301" t="s">
        <v>4431</v>
      </c>
      <c r="I154" s="303"/>
      <c r="J154" s="295"/>
      <c r="K154" s="303" t="s">
        <v>4432</v>
      </c>
      <c r="L154" s="318"/>
      <c r="M154" s="306" t="s">
        <v>160</v>
      </c>
      <c r="N154" s="305" t="s">
        <v>522</v>
      </c>
      <c r="O154" s="305" t="s">
        <v>523</v>
      </c>
      <c r="P154" s="310"/>
      <c r="Q154" s="304" t="s">
        <v>1469</v>
      </c>
      <c r="R154" s="304" t="s">
        <v>1519</v>
      </c>
      <c r="S154" s="301" t="s">
        <v>1492</v>
      </c>
      <c r="T154" s="301" t="s">
        <v>4433</v>
      </c>
      <c r="U154" s="303" t="s">
        <v>4434</v>
      </c>
      <c r="V154" s="259"/>
      <c r="W154" s="286"/>
      <c r="Z154" s="330"/>
      <c r="AA154" s="302">
        <f>IF(OR(J154="Fail",ISBLANK(J154)),INDEX('Issue Code Table'!C:C,MATCH(N:N,'Issue Code Table'!A:A,0)),IF(M154="Critical",6,IF(M154="Significant",5,IF(M154="Moderate",3,2))))</f>
        <v>4</v>
      </c>
    </row>
    <row r="155" spans="1:27" s="329" customFormat="1" ht="94.5" customHeight="1" x14ac:dyDescent="0.35">
      <c r="A155" s="303" t="s">
        <v>4435</v>
      </c>
      <c r="B155" s="303" t="s">
        <v>385</v>
      </c>
      <c r="C155" s="309" t="s">
        <v>386</v>
      </c>
      <c r="D155" s="259" t="s">
        <v>409</v>
      </c>
      <c r="E155" s="303" t="s">
        <v>4436</v>
      </c>
      <c r="F155" s="301" t="s">
        <v>4437</v>
      </c>
      <c r="G155" s="301" t="s">
        <v>4438</v>
      </c>
      <c r="H155" s="301" t="s">
        <v>4439</v>
      </c>
      <c r="I155" s="303"/>
      <c r="J155" s="295"/>
      <c r="K155" s="303" t="s">
        <v>4440</v>
      </c>
      <c r="L155" s="311"/>
      <c r="M155" s="306" t="s">
        <v>160</v>
      </c>
      <c r="N155" s="305" t="s">
        <v>522</v>
      </c>
      <c r="O155" s="305" t="s">
        <v>523</v>
      </c>
      <c r="P155" s="310"/>
      <c r="Q155" s="304" t="s">
        <v>1469</v>
      </c>
      <c r="R155" s="304" t="s">
        <v>1528</v>
      </c>
      <c r="S155" s="301" t="s">
        <v>1492</v>
      </c>
      <c r="T155" s="301" t="s">
        <v>4441</v>
      </c>
      <c r="U155" s="303" t="s">
        <v>4442</v>
      </c>
      <c r="V155" s="259"/>
      <c r="W155" s="286"/>
      <c r="Z155" s="330"/>
      <c r="AA155" s="302">
        <f>IF(OR(J155="Fail",ISBLANK(J155)),INDEX('Issue Code Table'!C:C,MATCH(N:N,'Issue Code Table'!A:A,0)),IF(M155="Critical",6,IF(M155="Significant",5,IF(M155="Moderate",3,2))))</f>
        <v>4</v>
      </c>
    </row>
    <row r="156" spans="1:27" s="329" customFormat="1" ht="94.5" customHeight="1" x14ac:dyDescent="0.35">
      <c r="A156" s="303" t="s">
        <v>4443</v>
      </c>
      <c r="B156" s="303" t="s">
        <v>262</v>
      </c>
      <c r="C156" s="309" t="s">
        <v>263</v>
      </c>
      <c r="D156" s="259" t="s">
        <v>409</v>
      </c>
      <c r="E156" s="303" t="s">
        <v>4444</v>
      </c>
      <c r="F156" s="301" t="s">
        <v>4445</v>
      </c>
      <c r="G156" s="301" t="s">
        <v>4446</v>
      </c>
      <c r="H156" s="301" t="s">
        <v>4447</v>
      </c>
      <c r="I156" s="303"/>
      <c r="J156" s="295"/>
      <c r="K156" s="303" t="s">
        <v>4448</v>
      </c>
      <c r="L156" s="311"/>
      <c r="M156" s="306" t="s">
        <v>149</v>
      </c>
      <c r="N156" s="324" t="s">
        <v>2354</v>
      </c>
      <c r="O156" s="325" t="s">
        <v>2355</v>
      </c>
      <c r="P156" s="310"/>
      <c r="Q156" s="304" t="s">
        <v>1469</v>
      </c>
      <c r="R156" s="304" t="s">
        <v>1537</v>
      </c>
      <c r="S156" s="301" t="s">
        <v>1538</v>
      </c>
      <c r="T156" s="301" t="s">
        <v>4449</v>
      </c>
      <c r="U156" s="303" t="s">
        <v>6147</v>
      </c>
      <c r="V156" s="259" t="s">
        <v>4450</v>
      </c>
      <c r="W156" s="286"/>
      <c r="Z156" s="330"/>
      <c r="AA156" s="302">
        <f>IF(OR(J156="Fail",ISBLANK(J156)),INDEX('Issue Code Table'!C:C,MATCH(N:N,'Issue Code Table'!A:A,0)),IF(M156="Critical",6,IF(M156="Significant",5,IF(M156="Moderate",3,2))))</f>
        <v>5</v>
      </c>
    </row>
    <row r="157" spans="1:27" s="329" customFormat="1" ht="94.5" customHeight="1" x14ac:dyDescent="0.35">
      <c r="A157" s="303" t="s">
        <v>4451</v>
      </c>
      <c r="B157" s="303" t="s">
        <v>262</v>
      </c>
      <c r="C157" s="309" t="s">
        <v>263</v>
      </c>
      <c r="D157" s="259" t="s">
        <v>409</v>
      </c>
      <c r="E157" s="303" t="s">
        <v>4452</v>
      </c>
      <c r="F157" s="301" t="s">
        <v>4453</v>
      </c>
      <c r="G157" s="301" t="s">
        <v>4454</v>
      </c>
      <c r="H157" s="301" t="s">
        <v>4455</v>
      </c>
      <c r="I157" s="303"/>
      <c r="J157" s="295"/>
      <c r="K157" s="303" t="s">
        <v>4456</v>
      </c>
      <c r="L157" s="311"/>
      <c r="M157" s="306" t="s">
        <v>149</v>
      </c>
      <c r="N157" s="324" t="s">
        <v>2354</v>
      </c>
      <c r="O157" s="325" t="s">
        <v>2355</v>
      </c>
      <c r="P157" s="310"/>
      <c r="Q157" s="304" t="s">
        <v>1469</v>
      </c>
      <c r="R157" s="304" t="s">
        <v>4457</v>
      </c>
      <c r="S157" s="301" t="s">
        <v>4458</v>
      </c>
      <c r="T157" s="301" t="s">
        <v>4459</v>
      </c>
      <c r="U157" s="303" t="s">
        <v>6148</v>
      </c>
      <c r="V157" s="259" t="s">
        <v>4460</v>
      </c>
      <c r="W157" s="286"/>
      <c r="Z157" s="330"/>
      <c r="AA157" s="302">
        <f>IF(OR(J157="Fail",ISBLANK(J157)),INDEX('Issue Code Table'!C:C,MATCH(N:N,'Issue Code Table'!A:A,0)),IF(M157="Critical",6,IF(M157="Significant",5,IF(M157="Moderate",3,2))))</f>
        <v>5</v>
      </c>
    </row>
    <row r="158" spans="1:27" s="329" customFormat="1" ht="94.5" customHeight="1" x14ac:dyDescent="0.35">
      <c r="A158" s="303" t="s">
        <v>4461</v>
      </c>
      <c r="B158" s="303" t="s">
        <v>262</v>
      </c>
      <c r="C158" s="309" t="s">
        <v>263</v>
      </c>
      <c r="D158" s="259" t="s">
        <v>409</v>
      </c>
      <c r="E158" s="303" t="s">
        <v>4462</v>
      </c>
      <c r="F158" s="301" t="s">
        <v>4463</v>
      </c>
      <c r="G158" s="301" t="s">
        <v>4464</v>
      </c>
      <c r="H158" s="301" t="s">
        <v>4465</v>
      </c>
      <c r="I158" s="303"/>
      <c r="J158" s="295"/>
      <c r="K158" s="303" t="s">
        <v>4466</v>
      </c>
      <c r="L158" s="318"/>
      <c r="M158" s="306" t="s">
        <v>149</v>
      </c>
      <c r="N158" s="324" t="s">
        <v>2354</v>
      </c>
      <c r="O158" s="325" t="s">
        <v>2355</v>
      </c>
      <c r="P158" s="310"/>
      <c r="Q158" s="304" t="s">
        <v>1548</v>
      </c>
      <c r="R158" s="304" t="s">
        <v>1549</v>
      </c>
      <c r="S158" s="301" t="s">
        <v>1550</v>
      </c>
      <c r="T158" s="301" t="s">
        <v>4467</v>
      </c>
      <c r="U158" s="303" t="s">
        <v>4468</v>
      </c>
      <c r="V158" s="259" t="s">
        <v>4469</v>
      </c>
      <c r="W158" s="286"/>
      <c r="Z158" s="330"/>
      <c r="AA158" s="302">
        <f>IF(OR(J158="Fail",ISBLANK(J158)),INDEX('Issue Code Table'!C:C,MATCH(N:N,'Issue Code Table'!A:A,0)),IF(M158="Critical",6,IF(M158="Significant",5,IF(M158="Moderate",3,2))))</f>
        <v>5</v>
      </c>
    </row>
    <row r="159" spans="1:27" s="329" customFormat="1" ht="94.5" customHeight="1" x14ac:dyDescent="0.35">
      <c r="A159" s="303" t="s">
        <v>4470</v>
      </c>
      <c r="B159" s="303" t="s">
        <v>385</v>
      </c>
      <c r="C159" s="309" t="s">
        <v>386</v>
      </c>
      <c r="D159" s="259" t="s">
        <v>409</v>
      </c>
      <c r="E159" s="303" t="s">
        <v>4471</v>
      </c>
      <c r="F159" s="301" t="s">
        <v>4472</v>
      </c>
      <c r="G159" s="301" t="s">
        <v>4473</v>
      </c>
      <c r="H159" s="301" t="s">
        <v>4474</v>
      </c>
      <c r="I159" s="303"/>
      <c r="J159" s="295"/>
      <c r="K159" s="303" t="s">
        <v>4475</v>
      </c>
      <c r="L159" s="311"/>
      <c r="M159" s="306" t="s">
        <v>149</v>
      </c>
      <c r="N159" s="324" t="s">
        <v>2354</v>
      </c>
      <c r="O159" s="325" t="s">
        <v>2355</v>
      </c>
      <c r="P159" s="310"/>
      <c r="Q159" s="304" t="s">
        <v>1548</v>
      </c>
      <c r="R159" s="304" t="s">
        <v>1561</v>
      </c>
      <c r="S159" s="301" t="s">
        <v>1562</v>
      </c>
      <c r="T159" s="301" t="s">
        <v>4476</v>
      </c>
      <c r="U159" s="303" t="s">
        <v>4477</v>
      </c>
      <c r="V159" s="259" t="s">
        <v>4478</v>
      </c>
      <c r="W159" s="286"/>
      <c r="Z159" s="330"/>
      <c r="AA159" s="302">
        <f>IF(OR(J159="Fail",ISBLANK(J159)),INDEX('Issue Code Table'!C:C,MATCH(N:N,'Issue Code Table'!A:A,0)),IF(M159="Critical",6,IF(M159="Significant",5,IF(M159="Moderate",3,2))))</f>
        <v>5</v>
      </c>
    </row>
    <row r="160" spans="1:27" s="329" customFormat="1" ht="94.5" customHeight="1" x14ac:dyDescent="0.35">
      <c r="A160" s="303" t="s">
        <v>4479</v>
      </c>
      <c r="B160" s="303" t="s">
        <v>385</v>
      </c>
      <c r="C160" s="309" t="s">
        <v>386</v>
      </c>
      <c r="D160" s="259" t="s">
        <v>409</v>
      </c>
      <c r="E160" s="303" t="s">
        <v>4480</v>
      </c>
      <c r="F160" s="301" t="s">
        <v>1568</v>
      </c>
      <c r="G160" s="301" t="s">
        <v>4481</v>
      </c>
      <c r="H160" s="301" t="s">
        <v>4482</v>
      </c>
      <c r="I160" s="303"/>
      <c r="J160" s="295"/>
      <c r="K160" s="303" t="s">
        <v>4483</v>
      </c>
      <c r="L160" s="311"/>
      <c r="M160" s="306" t="s">
        <v>149</v>
      </c>
      <c r="N160" s="324" t="s">
        <v>2354</v>
      </c>
      <c r="O160" s="325" t="s">
        <v>2355</v>
      </c>
      <c r="P160" s="310"/>
      <c r="Q160" s="304" t="s">
        <v>1548</v>
      </c>
      <c r="R160" s="304" t="s">
        <v>1572</v>
      </c>
      <c r="S160" s="301" t="s">
        <v>1573</v>
      </c>
      <c r="T160" s="301" t="s">
        <v>4484</v>
      </c>
      <c r="U160" s="303" t="s">
        <v>4485</v>
      </c>
      <c r="V160" s="259" t="s">
        <v>4486</v>
      </c>
      <c r="W160" s="286"/>
      <c r="Z160" s="330"/>
      <c r="AA160" s="302">
        <f>IF(OR(J160="Fail",ISBLANK(J160)),INDEX('Issue Code Table'!C:C,MATCH(N:N,'Issue Code Table'!A:A,0)),IF(M160="Critical",6,IF(M160="Significant",5,IF(M160="Moderate",3,2))))</f>
        <v>5</v>
      </c>
    </row>
    <row r="161" spans="1:27" s="329" customFormat="1" ht="94.5" customHeight="1" x14ac:dyDescent="0.35">
      <c r="A161" s="303" t="s">
        <v>4487</v>
      </c>
      <c r="B161" s="220" t="s">
        <v>206</v>
      </c>
      <c r="C161" s="309" t="s">
        <v>207</v>
      </c>
      <c r="D161" s="259" t="s">
        <v>409</v>
      </c>
      <c r="E161" s="303" t="s">
        <v>4488</v>
      </c>
      <c r="F161" s="301" t="s">
        <v>4489</v>
      </c>
      <c r="G161" s="301" t="s">
        <v>4490</v>
      </c>
      <c r="H161" s="301" t="s">
        <v>4491</v>
      </c>
      <c r="I161" s="303"/>
      <c r="J161" s="295"/>
      <c r="K161" s="303" t="s">
        <v>4492</v>
      </c>
      <c r="L161" s="311"/>
      <c r="M161" s="306" t="s">
        <v>149</v>
      </c>
      <c r="N161" s="324" t="s">
        <v>2354</v>
      </c>
      <c r="O161" s="325" t="s">
        <v>2355</v>
      </c>
      <c r="P161" s="310"/>
      <c r="Q161" s="304" t="s">
        <v>1548</v>
      </c>
      <c r="R161" s="304" t="s">
        <v>1584</v>
      </c>
      <c r="S161" s="301" t="s">
        <v>1743</v>
      </c>
      <c r="T161" s="301" t="s">
        <v>4493</v>
      </c>
      <c r="U161" s="303" t="s">
        <v>4494</v>
      </c>
      <c r="V161" s="259" t="s">
        <v>4495</v>
      </c>
      <c r="W161" s="286"/>
      <c r="Z161" s="330"/>
      <c r="AA161" s="302">
        <f>IF(OR(J161="Fail",ISBLANK(J161)),INDEX('Issue Code Table'!C:C,MATCH(N:N,'Issue Code Table'!A:A,0)),IF(M161="Critical",6,IF(M161="Significant",5,IF(M161="Moderate",3,2))))</f>
        <v>5</v>
      </c>
    </row>
    <row r="162" spans="1:27" s="329" customFormat="1" ht="94.5" customHeight="1" x14ac:dyDescent="0.35">
      <c r="A162" s="303" t="s">
        <v>4496</v>
      </c>
      <c r="B162" s="303" t="s">
        <v>2371</v>
      </c>
      <c r="C162" s="309" t="s">
        <v>1039</v>
      </c>
      <c r="D162" s="259" t="s">
        <v>409</v>
      </c>
      <c r="E162" s="303" t="s">
        <v>4497</v>
      </c>
      <c r="F162" s="301" t="s">
        <v>1591</v>
      </c>
      <c r="G162" s="301" t="s">
        <v>4498</v>
      </c>
      <c r="H162" s="301" t="s">
        <v>4499</v>
      </c>
      <c r="I162" s="303"/>
      <c r="J162" s="295"/>
      <c r="K162" s="303" t="s">
        <v>4500</v>
      </c>
      <c r="L162" s="311"/>
      <c r="M162" s="306" t="s">
        <v>160</v>
      </c>
      <c r="N162" s="315" t="s">
        <v>1595</v>
      </c>
      <c r="O162" s="305" t="s">
        <v>1596</v>
      </c>
      <c r="P162" s="310"/>
      <c r="Q162" s="304" t="s">
        <v>1548</v>
      </c>
      <c r="R162" s="304" t="s">
        <v>1597</v>
      </c>
      <c r="S162" s="301" t="s">
        <v>1598</v>
      </c>
      <c r="T162" s="301" t="s">
        <v>4501</v>
      </c>
      <c r="U162" s="303" t="s">
        <v>4502</v>
      </c>
      <c r="V162" s="259"/>
      <c r="W162" s="286"/>
      <c r="Z162" s="330"/>
      <c r="AA162" s="302">
        <f>IF(OR(J162="Fail",ISBLANK(J162)),INDEX('Issue Code Table'!C:C,MATCH(N:N,'Issue Code Table'!A:A,0)),IF(M162="Critical",6,IF(M162="Significant",5,IF(M162="Moderate",3,2))))</f>
        <v>3</v>
      </c>
    </row>
    <row r="163" spans="1:27" s="329" customFormat="1" ht="94.5" customHeight="1" x14ac:dyDescent="0.35">
      <c r="A163" s="303" t="s">
        <v>4503</v>
      </c>
      <c r="B163" s="220" t="s">
        <v>248</v>
      </c>
      <c r="C163" s="309" t="s">
        <v>249</v>
      </c>
      <c r="D163" s="259" t="s">
        <v>409</v>
      </c>
      <c r="E163" s="303" t="s">
        <v>4504</v>
      </c>
      <c r="F163" s="301" t="s">
        <v>4505</v>
      </c>
      <c r="G163" s="301" t="s">
        <v>4506</v>
      </c>
      <c r="H163" s="301" t="s">
        <v>4507</v>
      </c>
      <c r="I163" s="303"/>
      <c r="J163" s="295"/>
      <c r="K163" s="303" t="s">
        <v>4508</v>
      </c>
      <c r="L163" s="318"/>
      <c r="M163" s="306" t="s">
        <v>149</v>
      </c>
      <c r="N163" s="315" t="s">
        <v>211</v>
      </c>
      <c r="O163" s="305" t="s">
        <v>3138</v>
      </c>
      <c r="P163" s="310"/>
      <c r="Q163" s="304" t="s">
        <v>1548</v>
      </c>
      <c r="R163" s="304" t="s">
        <v>4509</v>
      </c>
      <c r="S163" s="301" t="s">
        <v>4510</v>
      </c>
      <c r="T163" s="301" t="s">
        <v>4511</v>
      </c>
      <c r="U163" s="303" t="s">
        <v>4512</v>
      </c>
      <c r="V163" s="259" t="s">
        <v>4513</v>
      </c>
      <c r="W163" s="286"/>
      <c r="Z163" s="330"/>
      <c r="AA163" s="302">
        <f>IF(OR(J163="Fail",ISBLANK(J163)),INDEX('Issue Code Table'!C:C,MATCH(N:N,'Issue Code Table'!A:A,0)),IF(M163="Critical",6,IF(M163="Significant",5,IF(M163="Moderate",3,2))))</f>
        <v>5</v>
      </c>
    </row>
    <row r="164" spans="1:27" s="329" customFormat="1" ht="94.5" customHeight="1" x14ac:dyDescent="0.35">
      <c r="A164" s="303" t="s">
        <v>4514</v>
      </c>
      <c r="B164" s="303" t="s">
        <v>262</v>
      </c>
      <c r="C164" s="309" t="s">
        <v>263</v>
      </c>
      <c r="D164" s="259" t="s">
        <v>409</v>
      </c>
      <c r="E164" s="303" t="s">
        <v>4515</v>
      </c>
      <c r="F164" s="301" t="s">
        <v>4516</v>
      </c>
      <c r="G164" s="301" t="s">
        <v>4517</v>
      </c>
      <c r="H164" s="301" t="s">
        <v>4518</v>
      </c>
      <c r="I164" s="303"/>
      <c r="J164" s="295"/>
      <c r="K164" s="303" t="s">
        <v>4519</v>
      </c>
      <c r="L164" s="318"/>
      <c r="M164" s="306" t="s">
        <v>149</v>
      </c>
      <c r="N164" s="324" t="s">
        <v>2354</v>
      </c>
      <c r="O164" s="325" t="s">
        <v>2355</v>
      </c>
      <c r="P164" s="310"/>
      <c r="Q164" s="304" t="s">
        <v>1548</v>
      </c>
      <c r="R164" s="304" t="s">
        <v>1610</v>
      </c>
      <c r="S164" s="301" t="s">
        <v>4520</v>
      </c>
      <c r="T164" s="301" t="s">
        <v>4521</v>
      </c>
      <c r="U164" s="303" t="s">
        <v>4522</v>
      </c>
      <c r="V164" s="259" t="s">
        <v>4523</v>
      </c>
      <c r="W164" s="286"/>
      <c r="Z164" s="330"/>
      <c r="AA164" s="302">
        <f>IF(OR(J164="Fail",ISBLANK(J164)),INDEX('Issue Code Table'!C:C,MATCH(N:N,'Issue Code Table'!A:A,0)),IF(M164="Critical",6,IF(M164="Significant",5,IF(M164="Moderate",3,2))))</f>
        <v>5</v>
      </c>
    </row>
    <row r="165" spans="1:27" s="329" customFormat="1" ht="94.5" customHeight="1" x14ac:dyDescent="0.35">
      <c r="A165" s="303" t="s">
        <v>4524</v>
      </c>
      <c r="B165" s="220" t="s">
        <v>248</v>
      </c>
      <c r="C165" s="309" t="s">
        <v>249</v>
      </c>
      <c r="D165" s="259" t="s">
        <v>409</v>
      </c>
      <c r="E165" s="303" t="s">
        <v>4525</v>
      </c>
      <c r="F165" s="301" t="s">
        <v>4526</v>
      </c>
      <c r="G165" s="301" t="s">
        <v>4527</v>
      </c>
      <c r="H165" s="301" t="s">
        <v>4528</v>
      </c>
      <c r="I165" s="303"/>
      <c r="J165" s="295"/>
      <c r="K165" s="303" t="s">
        <v>4529</v>
      </c>
      <c r="L165" s="318"/>
      <c r="M165" s="306" t="s">
        <v>149</v>
      </c>
      <c r="N165" s="327" t="s">
        <v>2354</v>
      </c>
      <c r="O165" s="336" t="s">
        <v>3479</v>
      </c>
      <c r="P165" s="310"/>
      <c r="Q165" s="304" t="s">
        <v>1548</v>
      </c>
      <c r="R165" s="304" t="s">
        <v>1621</v>
      </c>
      <c r="S165" s="301" t="s">
        <v>1633</v>
      </c>
      <c r="T165" s="301" t="s">
        <v>4530</v>
      </c>
      <c r="U165" s="303" t="s">
        <v>4531</v>
      </c>
      <c r="V165" s="259" t="s">
        <v>4532</v>
      </c>
      <c r="W165" s="286"/>
      <c r="Z165" s="330"/>
      <c r="AA165" s="302">
        <f>IF(OR(J165="Fail",ISBLANK(J165)),INDEX('Issue Code Table'!C:C,MATCH(N:N,'Issue Code Table'!A:A,0)),IF(M165="Critical",6,IF(M165="Significant",5,IF(M165="Moderate",3,2))))</f>
        <v>5</v>
      </c>
    </row>
    <row r="166" spans="1:27" s="329" customFormat="1" ht="94.5" customHeight="1" x14ac:dyDescent="0.35">
      <c r="A166" s="303" t="s">
        <v>4533</v>
      </c>
      <c r="B166" s="220" t="s">
        <v>248</v>
      </c>
      <c r="C166" s="309" t="s">
        <v>249</v>
      </c>
      <c r="D166" s="259" t="s">
        <v>409</v>
      </c>
      <c r="E166" s="303" t="s">
        <v>4534</v>
      </c>
      <c r="F166" s="301" t="s">
        <v>1652</v>
      </c>
      <c r="G166" s="301" t="s">
        <v>4535</v>
      </c>
      <c r="H166" s="301" t="s">
        <v>4536</v>
      </c>
      <c r="I166" s="303"/>
      <c r="J166" s="295"/>
      <c r="K166" s="303" t="s">
        <v>4537</v>
      </c>
      <c r="L166" s="318"/>
      <c r="M166" s="306" t="s">
        <v>149</v>
      </c>
      <c r="N166" s="327" t="s">
        <v>2354</v>
      </c>
      <c r="O166" s="336" t="s">
        <v>3479</v>
      </c>
      <c r="P166" s="310"/>
      <c r="Q166" s="304" t="s">
        <v>1548</v>
      </c>
      <c r="R166" s="304" t="s">
        <v>1632</v>
      </c>
      <c r="S166" s="301" t="s">
        <v>4538</v>
      </c>
      <c r="T166" s="301" t="s">
        <v>4539</v>
      </c>
      <c r="U166" s="303" t="s">
        <v>4540</v>
      </c>
      <c r="V166" s="259" t="s">
        <v>4541</v>
      </c>
      <c r="W166" s="286"/>
      <c r="Z166" s="330"/>
      <c r="AA166" s="302">
        <f>IF(OR(J166="Fail",ISBLANK(J166)),INDEX('Issue Code Table'!C:C,MATCH(N:N,'Issue Code Table'!A:A,0)),IF(M166="Critical",6,IF(M166="Significant",5,IF(M166="Moderate",3,2))))</f>
        <v>5</v>
      </c>
    </row>
    <row r="167" spans="1:27" s="329" customFormat="1" ht="94.5" customHeight="1" x14ac:dyDescent="0.35">
      <c r="A167" s="303" t="s">
        <v>4542</v>
      </c>
      <c r="B167" s="220" t="s">
        <v>248</v>
      </c>
      <c r="C167" s="309" t="s">
        <v>249</v>
      </c>
      <c r="D167" s="259" t="s">
        <v>409</v>
      </c>
      <c r="E167" s="303" t="s">
        <v>4543</v>
      </c>
      <c r="F167" s="301" t="s">
        <v>4544</v>
      </c>
      <c r="G167" s="301" t="s">
        <v>4545</v>
      </c>
      <c r="H167" s="301" t="s">
        <v>4546</v>
      </c>
      <c r="I167" s="303"/>
      <c r="J167" s="295"/>
      <c r="K167" s="303" t="s">
        <v>4547</v>
      </c>
      <c r="L167" s="318"/>
      <c r="M167" s="306" t="s">
        <v>149</v>
      </c>
      <c r="N167" s="327" t="s">
        <v>2354</v>
      </c>
      <c r="O167" s="336" t="s">
        <v>3479</v>
      </c>
      <c r="P167" s="310"/>
      <c r="Q167" s="304" t="s">
        <v>1548</v>
      </c>
      <c r="R167" s="304" t="s">
        <v>1645</v>
      </c>
      <c r="S167" s="301" t="s">
        <v>4548</v>
      </c>
      <c r="T167" s="301" t="s">
        <v>4549</v>
      </c>
      <c r="U167" s="303" t="s">
        <v>4550</v>
      </c>
      <c r="V167" s="259" t="s">
        <v>4551</v>
      </c>
      <c r="W167" s="286"/>
      <c r="Z167" s="330"/>
      <c r="AA167" s="302">
        <f>IF(OR(J167="Fail",ISBLANK(J167)),INDEX('Issue Code Table'!C:C,MATCH(N:N,'Issue Code Table'!A:A,0)),IF(M167="Critical",6,IF(M167="Significant",5,IF(M167="Moderate",3,2))))</f>
        <v>5</v>
      </c>
    </row>
    <row r="168" spans="1:27" s="329" customFormat="1" ht="94.5" customHeight="1" x14ac:dyDescent="0.35">
      <c r="A168" s="303" t="s">
        <v>4552</v>
      </c>
      <c r="B168" s="220" t="s">
        <v>248</v>
      </c>
      <c r="C168" s="309" t="s">
        <v>249</v>
      </c>
      <c r="D168" s="259" t="s">
        <v>409</v>
      </c>
      <c r="E168" s="303" t="s">
        <v>4553</v>
      </c>
      <c r="F168" s="301" t="s">
        <v>1617</v>
      </c>
      <c r="G168" s="301" t="s">
        <v>4554</v>
      </c>
      <c r="H168" s="301" t="s">
        <v>4555</v>
      </c>
      <c r="I168" s="303"/>
      <c r="J168" s="295"/>
      <c r="K168" s="303" t="s">
        <v>4556</v>
      </c>
      <c r="L168" s="318"/>
      <c r="M168" s="306" t="s">
        <v>149</v>
      </c>
      <c r="N168" s="327" t="s">
        <v>2354</v>
      </c>
      <c r="O168" s="336" t="s">
        <v>3479</v>
      </c>
      <c r="P168" s="310"/>
      <c r="Q168" s="304" t="s">
        <v>1548</v>
      </c>
      <c r="R168" s="304" t="s">
        <v>1656</v>
      </c>
      <c r="S168" s="301" t="s">
        <v>4557</v>
      </c>
      <c r="T168" s="301" t="s">
        <v>4558</v>
      </c>
      <c r="U168" s="303" t="s">
        <v>4559</v>
      </c>
      <c r="V168" s="259" t="s">
        <v>4560</v>
      </c>
      <c r="W168" s="286"/>
      <c r="Z168" s="330"/>
      <c r="AA168" s="302">
        <f>IF(OR(J168="Fail",ISBLANK(J168)),INDEX('Issue Code Table'!C:C,MATCH(N:N,'Issue Code Table'!A:A,0)),IF(M168="Critical",6,IF(M168="Significant",5,IF(M168="Moderate",3,2))))</f>
        <v>5</v>
      </c>
    </row>
    <row r="169" spans="1:27" s="329" customFormat="1" ht="94.5" customHeight="1" x14ac:dyDescent="0.35">
      <c r="A169" s="303" t="s">
        <v>4561</v>
      </c>
      <c r="B169" s="220" t="s">
        <v>1673</v>
      </c>
      <c r="C169" s="309" t="s">
        <v>1674</v>
      </c>
      <c r="D169" s="259" t="s">
        <v>409</v>
      </c>
      <c r="E169" s="303" t="s">
        <v>4562</v>
      </c>
      <c r="F169" s="301" t="s">
        <v>4563</v>
      </c>
      <c r="G169" s="301" t="s">
        <v>4564</v>
      </c>
      <c r="H169" s="301" t="s">
        <v>1678</v>
      </c>
      <c r="I169" s="303"/>
      <c r="J169" s="295"/>
      <c r="K169" s="303" t="s">
        <v>1679</v>
      </c>
      <c r="L169" s="300"/>
      <c r="M169" s="306" t="s">
        <v>149</v>
      </c>
      <c r="N169" s="334" t="s">
        <v>178</v>
      </c>
      <c r="O169" s="334" t="s">
        <v>1583</v>
      </c>
      <c r="P169" s="310"/>
      <c r="Q169" s="304" t="s">
        <v>1548</v>
      </c>
      <c r="R169" s="304" t="s">
        <v>1680</v>
      </c>
      <c r="S169" s="301" t="s">
        <v>4565</v>
      </c>
      <c r="T169" s="301" t="s">
        <v>4566</v>
      </c>
      <c r="U169" s="303" t="s">
        <v>4567</v>
      </c>
      <c r="V169" s="259" t="s">
        <v>4568</v>
      </c>
      <c r="W169" s="286"/>
      <c r="Z169" s="330"/>
      <c r="AA169" s="302">
        <f>IF(OR(J169="Fail",ISBLANK(J169)),INDEX('Issue Code Table'!C:C,MATCH(N:N,'Issue Code Table'!A:A,0)),IF(M169="Critical",6,IF(M169="Significant",5,IF(M169="Moderate",3,2))))</f>
        <v>6</v>
      </c>
    </row>
    <row r="170" spans="1:27" s="329" customFormat="1" ht="94.5" customHeight="1" x14ac:dyDescent="0.35">
      <c r="A170" s="303" t="s">
        <v>4569</v>
      </c>
      <c r="B170" s="220" t="s">
        <v>1673</v>
      </c>
      <c r="C170" s="309" t="s">
        <v>1674</v>
      </c>
      <c r="D170" s="259" t="s">
        <v>409</v>
      </c>
      <c r="E170" s="303" t="s">
        <v>4570</v>
      </c>
      <c r="F170" s="301" t="s">
        <v>4571</v>
      </c>
      <c r="G170" s="301" t="s">
        <v>4572</v>
      </c>
      <c r="H170" s="301" t="s">
        <v>4573</v>
      </c>
      <c r="I170" s="303"/>
      <c r="J170" s="295"/>
      <c r="K170" s="303" t="s">
        <v>1692</v>
      </c>
      <c r="L170" s="300"/>
      <c r="M170" s="306" t="s">
        <v>149</v>
      </c>
      <c r="N170" s="334" t="s">
        <v>178</v>
      </c>
      <c r="O170" s="334" t="s">
        <v>1583</v>
      </c>
      <c r="P170" s="310"/>
      <c r="Q170" s="304" t="s">
        <v>1548</v>
      </c>
      <c r="R170" s="304" t="s">
        <v>1693</v>
      </c>
      <c r="S170" s="301" t="s">
        <v>4574</v>
      </c>
      <c r="T170" s="301" t="s">
        <v>4575</v>
      </c>
      <c r="U170" s="303" t="s">
        <v>4576</v>
      </c>
      <c r="V170" s="259" t="s">
        <v>4577</v>
      </c>
      <c r="W170" s="286"/>
      <c r="Z170" s="330"/>
      <c r="AA170" s="302">
        <f>IF(OR(J170="Fail",ISBLANK(J170)),INDEX('Issue Code Table'!C:C,MATCH(N:N,'Issue Code Table'!A:A,0)),IF(M170="Critical",6,IF(M170="Significant",5,IF(M170="Moderate",3,2))))</f>
        <v>6</v>
      </c>
    </row>
    <row r="171" spans="1:27" s="329" customFormat="1" ht="94.5" customHeight="1" x14ac:dyDescent="0.35">
      <c r="A171" s="303" t="s">
        <v>4578</v>
      </c>
      <c r="B171" s="220" t="s">
        <v>1686</v>
      </c>
      <c r="C171" s="309" t="s">
        <v>1687</v>
      </c>
      <c r="D171" s="259" t="s">
        <v>409</v>
      </c>
      <c r="E171" s="303" t="s">
        <v>4579</v>
      </c>
      <c r="F171" s="301" t="s">
        <v>4580</v>
      </c>
      <c r="G171" s="301" t="s">
        <v>6127</v>
      </c>
      <c r="H171" s="301" t="s">
        <v>1702</v>
      </c>
      <c r="I171" s="303"/>
      <c r="J171" s="295"/>
      <c r="K171" s="303" t="s">
        <v>1703</v>
      </c>
      <c r="L171" s="300"/>
      <c r="M171" s="306" t="s">
        <v>149</v>
      </c>
      <c r="N171" s="334" t="s">
        <v>178</v>
      </c>
      <c r="O171" s="334" t="s">
        <v>1583</v>
      </c>
      <c r="P171" s="310"/>
      <c r="Q171" s="304" t="s">
        <v>1548</v>
      </c>
      <c r="R171" s="304" t="s">
        <v>1704</v>
      </c>
      <c r="S171" s="301" t="s">
        <v>1705</v>
      </c>
      <c r="T171" s="301" t="s">
        <v>6162</v>
      </c>
      <c r="U171" s="303" t="s">
        <v>4581</v>
      </c>
      <c r="V171" s="259" t="s">
        <v>4582</v>
      </c>
      <c r="W171" s="286"/>
      <c r="Z171" s="330"/>
      <c r="AA171" s="302">
        <f>IF(OR(J171="Fail",ISBLANK(J171)),INDEX('Issue Code Table'!C:C,MATCH(N:N,'Issue Code Table'!A:A,0)),IF(M171="Critical",6,IF(M171="Significant",5,IF(M171="Moderate",3,2))))</f>
        <v>6</v>
      </c>
    </row>
    <row r="172" spans="1:27" s="329" customFormat="1" ht="94.5" customHeight="1" x14ac:dyDescent="0.35">
      <c r="A172" s="303" t="s">
        <v>4583</v>
      </c>
      <c r="B172" s="303" t="s">
        <v>603</v>
      </c>
      <c r="C172" s="309" t="s">
        <v>604</v>
      </c>
      <c r="D172" s="303" t="s">
        <v>234</v>
      </c>
      <c r="E172" s="303" t="s">
        <v>4584</v>
      </c>
      <c r="F172" s="301" t="s">
        <v>1749</v>
      </c>
      <c r="G172" s="301" t="s">
        <v>4585</v>
      </c>
      <c r="H172" s="301" t="s">
        <v>4586</v>
      </c>
      <c r="I172" s="303"/>
      <c r="J172" s="295"/>
      <c r="K172" s="303" t="s">
        <v>1751</v>
      </c>
      <c r="L172" s="304" t="s">
        <v>1752</v>
      </c>
      <c r="M172" s="306" t="s">
        <v>224</v>
      </c>
      <c r="N172" s="337" t="s">
        <v>610</v>
      </c>
      <c r="O172" s="305" t="s">
        <v>4587</v>
      </c>
      <c r="P172" s="310"/>
      <c r="Q172" s="304" t="s">
        <v>1548</v>
      </c>
      <c r="R172" s="304" t="s">
        <v>1732</v>
      </c>
      <c r="S172" s="301" t="s">
        <v>1754</v>
      </c>
      <c r="T172" s="301" t="s">
        <v>4588</v>
      </c>
      <c r="U172" s="303" t="s">
        <v>4589</v>
      </c>
      <c r="V172" s="259"/>
      <c r="W172" s="286"/>
      <c r="Z172" s="330"/>
      <c r="AA172" s="302" t="e">
        <f>IF(OR(J172="Fail",ISBLANK(J172)),INDEX('Issue Code Table'!C:C,MATCH(N:N,'Issue Code Table'!A:A,0)),IF(M172="Critical",6,IF(M172="Significant",5,IF(M172="Moderate",3,2))))</f>
        <v>#N/A</v>
      </c>
    </row>
    <row r="173" spans="1:27" s="329" customFormat="1" ht="94.5" customHeight="1" x14ac:dyDescent="0.35">
      <c r="A173" s="303" t="s">
        <v>4590</v>
      </c>
      <c r="B173" s="303" t="s">
        <v>1774</v>
      </c>
      <c r="C173" s="309" t="s">
        <v>1775</v>
      </c>
      <c r="D173" s="259" t="s">
        <v>409</v>
      </c>
      <c r="E173" s="303" t="s">
        <v>4591</v>
      </c>
      <c r="F173" s="301" t="s">
        <v>1603</v>
      </c>
      <c r="G173" s="301" t="s">
        <v>4592</v>
      </c>
      <c r="H173" s="303" t="s">
        <v>4593</v>
      </c>
      <c r="I173" s="303"/>
      <c r="J173" s="295"/>
      <c r="K173" s="308" t="s">
        <v>4594</v>
      </c>
      <c r="L173" s="311" t="s">
        <v>4595</v>
      </c>
      <c r="M173" s="306" t="s">
        <v>149</v>
      </c>
      <c r="N173" s="315" t="s">
        <v>1608</v>
      </c>
      <c r="O173" s="305" t="s">
        <v>4596</v>
      </c>
      <c r="P173" s="317"/>
      <c r="Q173" s="318" t="s">
        <v>1548</v>
      </c>
      <c r="R173" s="318" t="s">
        <v>1742</v>
      </c>
      <c r="S173" s="301" t="s">
        <v>1611</v>
      </c>
      <c r="T173" s="301" t="s">
        <v>4597</v>
      </c>
      <c r="U173" s="303" t="s">
        <v>4598</v>
      </c>
      <c r="V173" s="259" t="s">
        <v>4599</v>
      </c>
      <c r="W173" s="286"/>
      <c r="Z173" s="330"/>
      <c r="AA173" s="302">
        <f>IF(OR(J173="Fail",ISBLANK(J173)),INDEX('Issue Code Table'!C:C,MATCH(N:N,'Issue Code Table'!A:A,0)),IF(M173="Critical",6,IF(M173="Significant",5,IF(M173="Moderate",3,2))))</f>
        <v>5</v>
      </c>
    </row>
    <row r="174" spans="1:27" s="329" customFormat="1" ht="94.5" customHeight="1" x14ac:dyDescent="0.35">
      <c r="A174" s="303" t="s">
        <v>4600</v>
      </c>
      <c r="B174" s="220" t="s">
        <v>248</v>
      </c>
      <c r="C174" s="222" t="s">
        <v>249</v>
      </c>
      <c r="D174" s="259" t="s">
        <v>409</v>
      </c>
      <c r="E174" s="303" t="s">
        <v>2965</v>
      </c>
      <c r="F174" s="301" t="s">
        <v>2966</v>
      </c>
      <c r="G174" s="301" t="s">
        <v>4601</v>
      </c>
      <c r="H174" s="303" t="s">
        <v>4602</v>
      </c>
      <c r="I174" s="303"/>
      <c r="J174" s="295"/>
      <c r="K174" s="308" t="s">
        <v>4603</v>
      </c>
      <c r="L174" s="311"/>
      <c r="M174" s="217" t="s">
        <v>149</v>
      </c>
      <c r="N174" s="213" t="s">
        <v>211</v>
      </c>
      <c r="O174" s="213" t="s">
        <v>3138</v>
      </c>
      <c r="P174" s="317"/>
      <c r="Q174" s="318" t="s">
        <v>1548</v>
      </c>
      <c r="R174" s="318" t="s">
        <v>1753</v>
      </c>
      <c r="S174" s="301" t="s">
        <v>2973</v>
      </c>
      <c r="T174" s="301" t="s">
        <v>4604</v>
      </c>
      <c r="U174" s="301" t="s">
        <v>4605</v>
      </c>
      <c r="V174" s="259" t="s">
        <v>4606</v>
      </c>
      <c r="W174" s="286"/>
      <c r="Z174" s="330"/>
      <c r="AA174" s="302">
        <f>IF(OR(J174="Fail",ISBLANK(J174)),INDEX('Issue Code Table'!C:C,MATCH(N:N,'Issue Code Table'!A:A,0)),IF(M174="Critical",6,IF(M174="Significant",5,IF(M174="Moderate",3,2))))</f>
        <v>5</v>
      </c>
    </row>
    <row r="175" spans="1:27" s="329" customFormat="1" ht="94.5" customHeight="1" x14ac:dyDescent="0.35">
      <c r="A175" s="303" t="s">
        <v>4607</v>
      </c>
      <c r="B175" s="220" t="s">
        <v>248</v>
      </c>
      <c r="C175" s="222" t="s">
        <v>249</v>
      </c>
      <c r="D175" s="259" t="s">
        <v>409</v>
      </c>
      <c r="E175" s="303" t="s">
        <v>4608</v>
      </c>
      <c r="F175" s="301" t="s">
        <v>2978</v>
      </c>
      <c r="G175" s="301" t="s">
        <v>4609</v>
      </c>
      <c r="H175" s="303" t="s">
        <v>4610</v>
      </c>
      <c r="I175" s="303"/>
      <c r="J175" s="295"/>
      <c r="K175" s="308" t="s">
        <v>4611</v>
      </c>
      <c r="L175" s="311"/>
      <c r="M175" s="217" t="s">
        <v>160</v>
      </c>
      <c r="N175" s="262" t="s">
        <v>2970</v>
      </c>
      <c r="O175" s="262" t="s">
        <v>2971</v>
      </c>
      <c r="P175" s="317"/>
      <c r="Q175" s="318" t="s">
        <v>1548</v>
      </c>
      <c r="R175" s="318" t="s">
        <v>2959</v>
      </c>
      <c r="S175" s="301" t="s">
        <v>2983</v>
      </c>
      <c r="T175" s="301" t="s">
        <v>4612</v>
      </c>
      <c r="U175" s="301" t="s">
        <v>4613</v>
      </c>
      <c r="V175" s="259"/>
      <c r="W175" s="286"/>
      <c r="Z175" s="330"/>
      <c r="AA175" s="302">
        <f>IF(OR(J175="Fail",ISBLANK(J175)),INDEX('Issue Code Table'!C:C,MATCH(N:N,'Issue Code Table'!A:A,0)),IF(M175="Critical",6,IF(M175="Significant",5,IF(M175="Moderate",3,2))))</f>
        <v>4</v>
      </c>
    </row>
    <row r="176" spans="1:27" s="329" customFormat="1" ht="94.5" customHeight="1" x14ac:dyDescent="0.35">
      <c r="A176" s="303" t="s">
        <v>4614</v>
      </c>
      <c r="B176" s="220" t="s">
        <v>248</v>
      </c>
      <c r="C176" s="222" t="s">
        <v>249</v>
      </c>
      <c r="D176" s="259" t="s">
        <v>409</v>
      </c>
      <c r="E176" s="303" t="s">
        <v>4615</v>
      </c>
      <c r="F176" s="301" t="s">
        <v>1726</v>
      </c>
      <c r="G176" s="301" t="s">
        <v>4616</v>
      </c>
      <c r="H176" s="303" t="s">
        <v>4617</v>
      </c>
      <c r="I176" s="303"/>
      <c r="J176" s="295"/>
      <c r="K176" s="308" t="s">
        <v>4618</v>
      </c>
      <c r="L176" s="311"/>
      <c r="M176" s="306" t="s">
        <v>160</v>
      </c>
      <c r="N176" s="315" t="s">
        <v>4619</v>
      </c>
      <c r="O176" s="305" t="s">
        <v>4620</v>
      </c>
      <c r="P176" s="317"/>
      <c r="Q176" s="318" t="s">
        <v>1548</v>
      </c>
      <c r="R176" s="318" t="s">
        <v>4621</v>
      </c>
      <c r="S176" s="301" t="s">
        <v>4622</v>
      </c>
      <c r="T176" s="301" t="s">
        <v>4623</v>
      </c>
      <c r="U176" s="301" t="s">
        <v>4624</v>
      </c>
      <c r="V176" s="259"/>
      <c r="W176" s="286"/>
      <c r="Z176" s="330"/>
      <c r="AA176" s="302">
        <f>IF(OR(J176="Fail",ISBLANK(J176)),INDEX('Issue Code Table'!C:C,MATCH(N:N,'Issue Code Table'!A:A,0)),IF(M176="Critical",6,IF(M176="Significant",5,IF(M176="Moderate",3,2))))</f>
        <v>4</v>
      </c>
    </row>
    <row r="177" spans="1:27" s="329" customFormat="1" ht="94.5" customHeight="1" x14ac:dyDescent="0.35">
      <c r="A177" s="303" t="s">
        <v>4625</v>
      </c>
      <c r="B177" s="338" t="s">
        <v>1710</v>
      </c>
      <c r="C177" s="339" t="s">
        <v>1711</v>
      </c>
      <c r="D177" s="259" t="s">
        <v>409</v>
      </c>
      <c r="E177" s="303" t="s">
        <v>4626</v>
      </c>
      <c r="F177" s="301" t="s">
        <v>4627</v>
      </c>
      <c r="G177" s="301" t="s">
        <v>4628</v>
      </c>
      <c r="H177" s="303" t="s">
        <v>4629</v>
      </c>
      <c r="I177" s="303"/>
      <c r="J177" s="295"/>
      <c r="K177" s="308" t="s">
        <v>4630</v>
      </c>
      <c r="L177" s="311"/>
      <c r="M177" s="306" t="s">
        <v>160</v>
      </c>
      <c r="N177" s="315" t="s">
        <v>1718</v>
      </c>
      <c r="O177" s="305" t="s">
        <v>3019</v>
      </c>
      <c r="P177" s="317"/>
      <c r="Q177" s="318" t="s">
        <v>1548</v>
      </c>
      <c r="R177" s="318" t="s">
        <v>2972</v>
      </c>
      <c r="S177" s="301" t="s">
        <v>6134</v>
      </c>
      <c r="T177" s="301" t="s">
        <v>4631</v>
      </c>
      <c r="U177" s="301" t="s">
        <v>4632</v>
      </c>
      <c r="V177" s="259"/>
      <c r="W177" s="286"/>
      <c r="Z177" s="330"/>
      <c r="AA177" s="302">
        <f>IF(OR(J177="Fail",ISBLANK(J177)),INDEX('Issue Code Table'!C:C,MATCH(N:N,'Issue Code Table'!A:A,0)),IF(M177="Critical",6,IF(M177="Significant",5,IF(M177="Moderate",3,2))))</f>
        <v>4</v>
      </c>
    </row>
    <row r="178" spans="1:27" s="329" customFormat="1" ht="94.5" customHeight="1" x14ac:dyDescent="0.35">
      <c r="A178" s="303" t="s">
        <v>4633</v>
      </c>
      <c r="B178" s="303" t="s">
        <v>262</v>
      </c>
      <c r="C178" s="309" t="s">
        <v>263</v>
      </c>
      <c r="D178" s="259" t="s">
        <v>409</v>
      </c>
      <c r="E178" s="303" t="s">
        <v>2349</v>
      </c>
      <c r="F178" s="301" t="s">
        <v>4634</v>
      </c>
      <c r="G178" s="301" t="s">
        <v>6128</v>
      </c>
      <c r="H178" s="303" t="s">
        <v>4635</v>
      </c>
      <c r="I178" s="303"/>
      <c r="J178" s="295"/>
      <c r="K178" s="308" t="s">
        <v>4636</v>
      </c>
      <c r="L178" s="311"/>
      <c r="M178" s="306" t="s">
        <v>149</v>
      </c>
      <c r="N178" s="315" t="s">
        <v>2354</v>
      </c>
      <c r="O178" s="305" t="s">
        <v>2355</v>
      </c>
      <c r="P178" s="317"/>
      <c r="Q178" s="318" t="s">
        <v>1767</v>
      </c>
      <c r="R178" s="318" t="s">
        <v>1768</v>
      </c>
      <c r="S178" s="301" t="s">
        <v>4637</v>
      </c>
      <c r="T178" s="301" t="s">
        <v>4638</v>
      </c>
      <c r="U178" s="301" t="s">
        <v>4639</v>
      </c>
      <c r="V178" s="259" t="s">
        <v>4640</v>
      </c>
      <c r="W178" s="286"/>
      <c r="Z178" s="330"/>
      <c r="AA178" s="302">
        <f>IF(OR(J178="Fail",ISBLANK(J178)),INDEX('Issue Code Table'!C:C,MATCH(N:N,'Issue Code Table'!A:A,0)),IF(M178="Critical",6,IF(M178="Significant",5,IF(M178="Moderate",3,2))))</f>
        <v>5</v>
      </c>
    </row>
    <row r="179" spans="1:27" s="329" customFormat="1" ht="94.5" customHeight="1" x14ac:dyDescent="0.35">
      <c r="A179" s="303" t="s">
        <v>4641</v>
      </c>
      <c r="B179" s="303" t="s">
        <v>262</v>
      </c>
      <c r="C179" s="309" t="s">
        <v>263</v>
      </c>
      <c r="D179" s="259" t="s">
        <v>409</v>
      </c>
      <c r="E179" s="303" t="s">
        <v>4642</v>
      </c>
      <c r="F179" s="301" t="s">
        <v>4643</v>
      </c>
      <c r="G179" s="301" t="s">
        <v>4644</v>
      </c>
      <c r="H179" s="303" t="s">
        <v>4645</v>
      </c>
      <c r="I179" s="303"/>
      <c r="J179" s="295"/>
      <c r="K179" s="308" t="s">
        <v>4646</v>
      </c>
      <c r="L179" s="311"/>
      <c r="M179" s="306" t="s">
        <v>149</v>
      </c>
      <c r="N179" s="315" t="s">
        <v>211</v>
      </c>
      <c r="O179" s="305" t="s">
        <v>212</v>
      </c>
      <c r="P179" s="317"/>
      <c r="Q179" s="318" t="s">
        <v>1767</v>
      </c>
      <c r="R179" s="318" t="s">
        <v>1782</v>
      </c>
      <c r="S179" s="301" t="s">
        <v>4647</v>
      </c>
      <c r="T179" s="301" t="s">
        <v>4648</v>
      </c>
      <c r="U179" s="301" t="s">
        <v>4649</v>
      </c>
      <c r="V179" s="259" t="s">
        <v>4650</v>
      </c>
      <c r="W179" s="286"/>
      <c r="Z179" s="330"/>
      <c r="AA179" s="302">
        <f>IF(OR(J179="Fail",ISBLANK(J179)),INDEX('Issue Code Table'!C:C,MATCH(N:N,'Issue Code Table'!A:A,0)),IF(M179="Critical",6,IF(M179="Significant",5,IF(M179="Moderate",3,2))))</f>
        <v>5</v>
      </c>
    </row>
    <row r="180" spans="1:27" s="329" customFormat="1" ht="94.5" customHeight="1" x14ac:dyDescent="0.35">
      <c r="A180" s="303" t="s">
        <v>4651</v>
      </c>
      <c r="B180" s="220" t="s">
        <v>4652</v>
      </c>
      <c r="C180" s="222" t="s">
        <v>4653</v>
      </c>
      <c r="D180" s="259" t="s">
        <v>409</v>
      </c>
      <c r="E180" s="303" t="s">
        <v>4654</v>
      </c>
      <c r="F180" s="301" t="s">
        <v>2373</v>
      </c>
      <c r="G180" s="301" t="s">
        <v>4655</v>
      </c>
      <c r="H180" s="303" t="s">
        <v>4656</v>
      </c>
      <c r="I180" s="303"/>
      <c r="J180" s="295"/>
      <c r="K180" s="308" t="s">
        <v>4657</v>
      </c>
      <c r="L180" s="311"/>
      <c r="M180" s="306" t="s">
        <v>149</v>
      </c>
      <c r="N180" s="305" t="s">
        <v>2377</v>
      </c>
      <c r="O180" s="305" t="s">
        <v>2378</v>
      </c>
      <c r="P180" s="317"/>
      <c r="Q180" s="318" t="s">
        <v>1767</v>
      </c>
      <c r="R180" s="318" t="s">
        <v>1796</v>
      </c>
      <c r="S180" s="301" t="s">
        <v>2380</v>
      </c>
      <c r="T180" s="301" t="s">
        <v>4658</v>
      </c>
      <c r="U180" s="301" t="s">
        <v>4659</v>
      </c>
      <c r="V180" s="259" t="s">
        <v>4660</v>
      </c>
      <c r="W180" s="286"/>
      <c r="Z180" s="330"/>
      <c r="AA180" s="302">
        <f>IF(OR(J180="Fail",ISBLANK(J180)),INDEX('Issue Code Table'!C:C,MATCH(N:N,'Issue Code Table'!A:A,0)),IF(M180="Critical",6,IF(M180="Significant",5,IF(M180="Moderate",3,2))))</f>
        <v>5</v>
      </c>
    </row>
    <row r="181" spans="1:27" s="329" customFormat="1" ht="94.5" customHeight="1" x14ac:dyDescent="0.35">
      <c r="A181" s="303" t="s">
        <v>4661</v>
      </c>
      <c r="B181" s="303" t="s">
        <v>262</v>
      </c>
      <c r="C181" s="309" t="s">
        <v>263</v>
      </c>
      <c r="D181" s="259" t="s">
        <v>409</v>
      </c>
      <c r="E181" s="303" t="s">
        <v>4662</v>
      </c>
      <c r="F181" s="301" t="s">
        <v>4663</v>
      </c>
      <c r="G181" s="301" t="s">
        <v>4664</v>
      </c>
      <c r="H181" s="303" t="s">
        <v>4665</v>
      </c>
      <c r="I181" s="303"/>
      <c r="J181" s="295"/>
      <c r="K181" s="308" t="s">
        <v>4666</v>
      </c>
      <c r="L181" s="311"/>
      <c r="M181" s="306" t="s">
        <v>149</v>
      </c>
      <c r="N181" s="305" t="s">
        <v>211</v>
      </c>
      <c r="O181" s="305" t="s">
        <v>3138</v>
      </c>
      <c r="P181" s="317"/>
      <c r="Q181" s="318" t="s">
        <v>1767</v>
      </c>
      <c r="R181" s="318" t="s">
        <v>4667</v>
      </c>
      <c r="S181" s="301" t="s">
        <v>4668</v>
      </c>
      <c r="T181" s="301" t="s">
        <v>4669</v>
      </c>
      <c r="U181" s="301" t="s">
        <v>4670</v>
      </c>
      <c r="V181" s="259" t="s">
        <v>4671</v>
      </c>
      <c r="W181" s="286"/>
      <c r="Z181" s="330"/>
      <c r="AA181" s="302">
        <f>IF(OR(J181="Fail",ISBLANK(J181)),INDEX('Issue Code Table'!C:C,MATCH(N:N,'Issue Code Table'!A:A,0)),IF(M181="Critical",6,IF(M181="Significant",5,IF(M181="Moderate",3,2))))</f>
        <v>5</v>
      </c>
    </row>
    <row r="182" spans="1:27" s="329" customFormat="1" ht="94.5" customHeight="1" x14ac:dyDescent="0.35">
      <c r="A182" s="303" t="s">
        <v>4672</v>
      </c>
      <c r="B182" s="220" t="s">
        <v>248</v>
      </c>
      <c r="C182" s="222" t="s">
        <v>249</v>
      </c>
      <c r="D182" s="259" t="s">
        <v>409</v>
      </c>
      <c r="E182" s="303" t="s">
        <v>4673</v>
      </c>
      <c r="F182" s="301" t="s">
        <v>4674</v>
      </c>
      <c r="G182" s="301" t="s">
        <v>4675</v>
      </c>
      <c r="H182" s="303" t="s">
        <v>4676</v>
      </c>
      <c r="I182" s="303"/>
      <c r="J182" s="295"/>
      <c r="K182" s="308" t="s">
        <v>4677</v>
      </c>
      <c r="L182" s="311"/>
      <c r="M182" s="306" t="s">
        <v>160</v>
      </c>
      <c r="N182" s="315" t="s">
        <v>4619</v>
      </c>
      <c r="O182" s="305" t="s">
        <v>4620</v>
      </c>
      <c r="P182" s="317"/>
      <c r="Q182" s="318" t="s">
        <v>1767</v>
      </c>
      <c r="R182" s="318" t="s">
        <v>4678</v>
      </c>
      <c r="S182" s="301" t="s">
        <v>4679</v>
      </c>
      <c r="T182" s="301" t="s">
        <v>4680</v>
      </c>
      <c r="U182" s="301" t="s">
        <v>4681</v>
      </c>
      <c r="V182" s="259"/>
      <c r="W182" s="286"/>
      <c r="Z182" s="330"/>
      <c r="AA182" s="302">
        <f>IF(OR(J182="Fail",ISBLANK(J182)),INDEX('Issue Code Table'!C:C,MATCH(N:N,'Issue Code Table'!A:A,0)),IF(M182="Critical",6,IF(M182="Significant",5,IF(M182="Moderate",3,2))))</f>
        <v>4</v>
      </c>
    </row>
    <row r="183" spans="1:27" s="329" customFormat="1" ht="94.5" customHeight="1" x14ac:dyDescent="0.35">
      <c r="A183" s="303" t="s">
        <v>4682</v>
      </c>
      <c r="B183" s="220" t="s">
        <v>248</v>
      </c>
      <c r="C183" s="222" t="s">
        <v>249</v>
      </c>
      <c r="D183" s="259" t="s">
        <v>409</v>
      </c>
      <c r="E183" s="303" t="s">
        <v>1453</v>
      </c>
      <c r="F183" s="301" t="s">
        <v>4683</v>
      </c>
      <c r="G183" s="301" t="s">
        <v>4684</v>
      </c>
      <c r="H183" s="303" t="s">
        <v>4685</v>
      </c>
      <c r="I183" s="303"/>
      <c r="J183" s="295"/>
      <c r="K183" s="308" t="s">
        <v>4686</v>
      </c>
      <c r="L183" s="311"/>
      <c r="M183" s="306" t="s">
        <v>149</v>
      </c>
      <c r="N183" s="315" t="s">
        <v>2354</v>
      </c>
      <c r="O183" s="305" t="s">
        <v>3479</v>
      </c>
      <c r="P183" s="317"/>
      <c r="Q183" s="318" t="s">
        <v>1767</v>
      </c>
      <c r="R183" s="318" t="s">
        <v>4687</v>
      </c>
      <c r="S183" s="301" t="s">
        <v>2876</v>
      </c>
      <c r="T183" s="301" t="s">
        <v>4688</v>
      </c>
      <c r="U183" s="303" t="s">
        <v>4689</v>
      </c>
      <c r="V183" s="259" t="s">
        <v>4690</v>
      </c>
      <c r="W183" s="286"/>
      <c r="Z183" s="330"/>
      <c r="AA183" s="302">
        <f>IF(OR(J183="Fail",ISBLANK(J183)),INDEX('Issue Code Table'!C:C,MATCH(N:N,'Issue Code Table'!A:A,0)),IF(M183="Critical",6,IF(M183="Significant",5,IF(M183="Moderate",3,2))))</f>
        <v>5</v>
      </c>
    </row>
    <row r="184" spans="1:27" s="329" customFormat="1" ht="94.5" customHeight="1" x14ac:dyDescent="0.35">
      <c r="A184" s="303" t="s">
        <v>4691</v>
      </c>
      <c r="B184" s="301" t="s">
        <v>541</v>
      </c>
      <c r="C184" s="340" t="s">
        <v>1758</v>
      </c>
      <c r="D184" s="259" t="s">
        <v>409</v>
      </c>
      <c r="E184" s="301" t="s">
        <v>4692</v>
      </c>
      <c r="F184" s="301" t="s">
        <v>4693</v>
      </c>
      <c r="G184" s="301" t="s">
        <v>4694</v>
      </c>
      <c r="H184" s="301" t="s">
        <v>1762</v>
      </c>
      <c r="I184" s="303"/>
      <c r="J184" s="295"/>
      <c r="K184" s="341" t="s">
        <v>1763</v>
      </c>
      <c r="L184" s="311"/>
      <c r="M184" s="306" t="s">
        <v>149</v>
      </c>
      <c r="N184" s="315" t="s">
        <v>1765</v>
      </c>
      <c r="O184" s="305" t="s">
        <v>1766</v>
      </c>
      <c r="P184" s="317"/>
      <c r="Q184" s="318" t="s">
        <v>1820</v>
      </c>
      <c r="R184" s="318" t="s">
        <v>1855</v>
      </c>
      <c r="S184" s="301" t="s">
        <v>1769</v>
      </c>
      <c r="T184" s="301" t="s">
        <v>4695</v>
      </c>
      <c r="U184" s="301" t="s">
        <v>4696</v>
      </c>
      <c r="V184" s="259" t="s">
        <v>4697</v>
      </c>
      <c r="W184" s="286"/>
      <c r="Z184" s="330"/>
      <c r="AA184" s="302">
        <f>IF(OR(J184="Fail",ISBLANK(J184)),INDEX('Issue Code Table'!C:C,MATCH(N:N,'Issue Code Table'!A:A,0)),IF(M184="Critical",6,IF(M184="Significant",5,IF(M184="Moderate",3,2))))</f>
        <v>6</v>
      </c>
    </row>
    <row r="185" spans="1:27" s="329" customFormat="1" ht="94.5" customHeight="1" x14ac:dyDescent="0.35">
      <c r="A185" s="303" t="s">
        <v>4698</v>
      </c>
      <c r="B185" s="303" t="s">
        <v>1774</v>
      </c>
      <c r="C185" s="309" t="s">
        <v>1775</v>
      </c>
      <c r="D185" s="259" t="s">
        <v>409</v>
      </c>
      <c r="E185" s="303" t="s">
        <v>2991</v>
      </c>
      <c r="F185" s="301" t="s">
        <v>4699</v>
      </c>
      <c r="G185" s="301" t="s">
        <v>4700</v>
      </c>
      <c r="H185" s="303" t="s">
        <v>4701</v>
      </c>
      <c r="I185" s="303"/>
      <c r="J185" s="295"/>
      <c r="K185" s="308" t="s">
        <v>4702</v>
      </c>
      <c r="L185" s="311" t="s">
        <v>4703</v>
      </c>
      <c r="M185" s="306" t="s">
        <v>149</v>
      </c>
      <c r="N185" s="315" t="s">
        <v>1608</v>
      </c>
      <c r="O185" s="305" t="s">
        <v>1609</v>
      </c>
      <c r="P185" s="317"/>
      <c r="Q185" s="318" t="s">
        <v>1820</v>
      </c>
      <c r="R185" s="318" t="s">
        <v>1821</v>
      </c>
      <c r="S185" s="301" t="s">
        <v>1783</v>
      </c>
      <c r="T185" s="301" t="s">
        <v>4704</v>
      </c>
      <c r="U185" s="303" t="s">
        <v>4705</v>
      </c>
      <c r="V185" s="259" t="s">
        <v>4706</v>
      </c>
      <c r="W185" s="286"/>
      <c r="Z185" s="330"/>
      <c r="AA185" s="302">
        <f>IF(OR(J185="Fail",ISBLANK(J185)),INDEX('Issue Code Table'!C:C,MATCH(N:N,'Issue Code Table'!A:A,0)),IF(M185="Critical",6,IF(M185="Significant",5,IF(M185="Moderate",3,2))))</f>
        <v>5</v>
      </c>
    </row>
    <row r="186" spans="1:27" s="329" customFormat="1" ht="94.5" customHeight="1" x14ac:dyDescent="0.35">
      <c r="A186" s="303" t="s">
        <v>4707</v>
      </c>
      <c r="B186" s="301" t="s">
        <v>541</v>
      </c>
      <c r="C186" s="340" t="s">
        <v>1758</v>
      </c>
      <c r="D186" s="259" t="s">
        <v>409</v>
      </c>
      <c r="E186" s="303" t="s">
        <v>4708</v>
      </c>
      <c r="F186" s="301" t="s">
        <v>1789</v>
      </c>
      <c r="G186" s="301" t="s">
        <v>4709</v>
      </c>
      <c r="H186" s="303" t="s">
        <v>4710</v>
      </c>
      <c r="I186" s="303"/>
      <c r="J186" s="295"/>
      <c r="K186" s="308" t="s">
        <v>4711</v>
      </c>
      <c r="L186" s="311" t="s">
        <v>1793</v>
      </c>
      <c r="M186" s="306" t="s">
        <v>160</v>
      </c>
      <c r="N186" s="324" t="s">
        <v>1794</v>
      </c>
      <c r="O186" s="305" t="s">
        <v>1795</v>
      </c>
      <c r="P186" s="310"/>
      <c r="Q186" s="304" t="s">
        <v>1820</v>
      </c>
      <c r="R186" s="304" t="s">
        <v>1831</v>
      </c>
      <c r="S186" s="301" t="s">
        <v>4712</v>
      </c>
      <c r="T186" s="301" t="s">
        <v>4713</v>
      </c>
      <c r="U186" s="303" t="s">
        <v>4714</v>
      </c>
      <c r="V186" s="259"/>
      <c r="W186" s="286"/>
      <c r="Z186" s="330"/>
      <c r="AA186" s="302">
        <f>IF(OR(J186="Fail",ISBLANK(J186)),INDEX('Issue Code Table'!C:C,MATCH(N:N,'Issue Code Table'!A:A,0)),IF(M186="Critical",6,IF(M186="Significant",5,IF(M186="Moderate",3,2))))</f>
        <v>3</v>
      </c>
    </row>
    <row r="187" spans="1:27" s="329" customFormat="1" ht="94.5" customHeight="1" x14ac:dyDescent="0.35">
      <c r="A187" s="303" t="s">
        <v>4715</v>
      </c>
      <c r="B187" s="220" t="s">
        <v>1673</v>
      </c>
      <c r="C187" s="222" t="s">
        <v>1674</v>
      </c>
      <c r="D187" s="259" t="s">
        <v>409</v>
      </c>
      <c r="E187" s="303" t="s">
        <v>4716</v>
      </c>
      <c r="F187" s="301" t="s">
        <v>4717</v>
      </c>
      <c r="G187" s="301" t="s">
        <v>4718</v>
      </c>
      <c r="H187" s="303" t="s">
        <v>4719</v>
      </c>
      <c r="I187" s="303"/>
      <c r="J187" s="295"/>
      <c r="K187" s="308" t="s">
        <v>4720</v>
      </c>
      <c r="L187" s="311"/>
      <c r="M187" s="306" t="s">
        <v>149</v>
      </c>
      <c r="N187" s="324" t="s">
        <v>178</v>
      </c>
      <c r="O187" s="305" t="s">
        <v>179</v>
      </c>
      <c r="P187" s="310"/>
      <c r="Q187" s="304" t="s">
        <v>1820</v>
      </c>
      <c r="R187" s="304" t="s">
        <v>1841</v>
      </c>
      <c r="S187" s="301" t="s">
        <v>4721</v>
      </c>
      <c r="T187" s="301" t="s">
        <v>6163</v>
      </c>
      <c r="U187" s="303" t="s">
        <v>6149</v>
      </c>
      <c r="V187" s="259" t="s">
        <v>4722</v>
      </c>
      <c r="W187" s="286"/>
      <c r="Z187" s="330"/>
      <c r="AA187" s="302">
        <f>IF(OR(J187="Fail",ISBLANK(J187)),INDEX('Issue Code Table'!C:C,MATCH(N:N,'Issue Code Table'!A:A,0)),IF(M187="Critical",6,IF(M187="Significant",5,IF(M187="Moderate",3,2))))</f>
        <v>6</v>
      </c>
    </row>
    <row r="188" spans="1:27" s="329" customFormat="1" ht="94.5" customHeight="1" x14ac:dyDescent="0.35">
      <c r="A188" s="303" t="s">
        <v>4723</v>
      </c>
      <c r="B188" s="220" t="s">
        <v>1673</v>
      </c>
      <c r="C188" s="222" t="s">
        <v>1674</v>
      </c>
      <c r="D188" s="259" t="s">
        <v>234</v>
      </c>
      <c r="E188" s="301" t="s">
        <v>4724</v>
      </c>
      <c r="F188" s="301" t="s">
        <v>4725</v>
      </c>
      <c r="G188" s="301" t="s">
        <v>4726</v>
      </c>
      <c r="H188" s="303" t="s">
        <v>4727</v>
      </c>
      <c r="I188" s="303"/>
      <c r="J188" s="295"/>
      <c r="K188" s="308" t="s">
        <v>4728</v>
      </c>
      <c r="L188" s="311"/>
      <c r="M188" s="306" t="s">
        <v>149</v>
      </c>
      <c r="N188" s="324" t="s">
        <v>178</v>
      </c>
      <c r="O188" s="305" t="s">
        <v>179</v>
      </c>
      <c r="P188" s="310"/>
      <c r="Q188" s="304" t="s">
        <v>1820</v>
      </c>
      <c r="R188" s="304" t="s">
        <v>3020</v>
      </c>
      <c r="S188" s="301" t="s">
        <v>4729</v>
      </c>
      <c r="T188" s="301" t="s">
        <v>4730</v>
      </c>
      <c r="U188" s="301" t="s">
        <v>4731</v>
      </c>
      <c r="V188" s="259" t="s">
        <v>4732</v>
      </c>
      <c r="W188" s="286"/>
      <c r="Z188" s="330"/>
      <c r="AA188" s="302">
        <f>IF(OR(J188="Fail",ISBLANK(J188)),INDEX('Issue Code Table'!C:C,MATCH(N:N,'Issue Code Table'!A:A,0)),IF(M188="Critical",6,IF(M188="Significant",5,IF(M188="Moderate",3,2))))</f>
        <v>6</v>
      </c>
    </row>
    <row r="189" spans="1:27" s="329" customFormat="1" ht="94.5" customHeight="1" x14ac:dyDescent="0.35">
      <c r="A189" s="303" t="s">
        <v>4733</v>
      </c>
      <c r="B189" s="303" t="s">
        <v>385</v>
      </c>
      <c r="C189" s="309" t="s">
        <v>386</v>
      </c>
      <c r="D189" s="259" t="s">
        <v>409</v>
      </c>
      <c r="E189" s="303" t="s">
        <v>4734</v>
      </c>
      <c r="F189" s="301" t="s">
        <v>3001</v>
      </c>
      <c r="G189" s="301" t="s">
        <v>4735</v>
      </c>
      <c r="H189" s="303" t="s">
        <v>4736</v>
      </c>
      <c r="I189" s="303"/>
      <c r="J189" s="295"/>
      <c r="K189" s="308" t="s">
        <v>4737</v>
      </c>
      <c r="L189" s="311"/>
      <c r="M189" s="306" t="s">
        <v>149</v>
      </c>
      <c r="N189" s="324" t="s">
        <v>211</v>
      </c>
      <c r="O189" s="305" t="s">
        <v>212</v>
      </c>
      <c r="P189" s="310"/>
      <c r="Q189" s="304" t="s">
        <v>1447</v>
      </c>
      <c r="R189" s="304" t="s">
        <v>4738</v>
      </c>
      <c r="S189" s="301" t="s">
        <v>3003</v>
      </c>
      <c r="T189" s="301" t="s">
        <v>4739</v>
      </c>
      <c r="U189" s="301" t="s">
        <v>4740</v>
      </c>
      <c r="V189" s="259" t="s">
        <v>4741</v>
      </c>
      <c r="W189" s="286"/>
      <c r="Z189" s="330"/>
      <c r="AA189" s="302">
        <f>IF(OR(J189="Fail",ISBLANK(J189)),INDEX('Issue Code Table'!C:C,MATCH(N:N,'Issue Code Table'!A:A,0)),IF(M189="Critical",6,IF(M189="Significant",5,IF(M189="Moderate",3,2))))</f>
        <v>5</v>
      </c>
    </row>
    <row r="190" spans="1:27" s="329" customFormat="1" ht="94.5" customHeight="1" x14ac:dyDescent="0.35">
      <c r="A190" s="303" t="s">
        <v>4742</v>
      </c>
      <c r="B190" s="303" t="s">
        <v>385</v>
      </c>
      <c r="C190" s="309" t="s">
        <v>386</v>
      </c>
      <c r="D190" s="259" t="s">
        <v>409</v>
      </c>
      <c r="E190" s="303" t="s">
        <v>4743</v>
      </c>
      <c r="F190" s="301" t="s">
        <v>1827</v>
      </c>
      <c r="G190" s="301" t="s">
        <v>4744</v>
      </c>
      <c r="H190" s="303" t="s">
        <v>4745</v>
      </c>
      <c r="I190" s="303"/>
      <c r="J190" s="295"/>
      <c r="K190" s="308" t="s">
        <v>4746</v>
      </c>
      <c r="L190" s="311"/>
      <c r="M190" s="306" t="s">
        <v>149</v>
      </c>
      <c r="N190" s="305" t="s">
        <v>211</v>
      </c>
      <c r="O190" s="305" t="s">
        <v>212</v>
      </c>
      <c r="P190" s="310"/>
      <c r="Q190" s="304" t="s">
        <v>1447</v>
      </c>
      <c r="R190" s="304" t="s">
        <v>4747</v>
      </c>
      <c r="S190" s="301" t="s">
        <v>3008</v>
      </c>
      <c r="T190" s="301" t="s">
        <v>4748</v>
      </c>
      <c r="U190" s="303" t="s">
        <v>4749</v>
      </c>
      <c r="V190" s="259" t="s">
        <v>4750</v>
      </c>
      <c r="W190" s="286"/>
      <c r="Z190" s="330"/>
      <c r="AA190" s="302">
        <f>IF(OR(J190="Fail",ISBLANK(J190)),INDEX('Issue Code Table'!C:C,MATCH(N:N,'Issue Code Table'!A:A,0)),IF(M190="Critical",6,IF(M190="Significant",5,IF(M190="Moderate",3,2))))</f>
        <v>5</v>
      </c>
    </row>
    <row r="191" spans="1:27" s="329" customFormat="1" ht="94.5" customHeight="1" x14ac:dyDescent="0.35">
      <c r="A191" s="303" t="s">
        <v>4751</v>
      </c>
      <c r="B191" s="303" t="s">
        <v>385</v>
      </c>
      <c r="C191" s="309" t="s">
        <v>386</v>
      </c>
      <c r="D191" s="259" t="s">
        <v>409</v>
      </c>
      <c r="E191" s="303" t="s">
        <v>4752</v>
      </c>
      <c r="F191" s="301" t="s">
        <v>4753</v>
      </c>
      <c r="G191" s="301" t="s">
        <v>6129</v>
      </c>
      <c r="H191" s="303" t="s">
        <v>4754</v>
      </c>
      <c r="I191" s="303"/>
      <c r="J191" s="295"/>
      <c r="K191" s="308" t="s">
        <v>4755</v>
      </c>
      <c r="L191" s="311"/>
      <c r="M191" s="306" t="s">
        <v>149</v>
      </c>
      <c r="N191" s="324" t="s">
        <v>211</v>
      </c>
      <c r="O191" s="325" t="s">
        <v>2355</v>
      </c>
      <c r="P191" s="317"/>
      <c r="Q191" s="318" t="s">
        <v>1447</v>
      </c>
      <c r="R191" s="318" t="s">
        <v>4756</v>
      </c>
      <c r="S191" s="301" t="s">
        <v>1842</v>
      </c>
      <c r="T191" s="301" t="s">
        <v>6164</v>
      </c>
      <c r="U191" s="303" t="s">
        <v>4757</v>
      </c>
      <c r="V191" s="259" t="s">
        <v>4758</v>
      </c>
      <c r="W191" s="286"/>
      <c r="Z191" s="330"/>
      <c r="AA191" s="302">
        <f>IF(OR(J191="Fail",ISBLANK(J191)),INDEX('Issue Code Table'!C:C,MATCH(N:N,'Issue Code Table'!A:A,0)),IF(M191="Critical",6,IF(M191="Significant",5,IF(M191="Moderate",3,2))))</f>
        <v>5</v>
      </c>
    </row>
    <row r="192" spans="1:27" s="329" customFormat="1" ht="94.5" customHeight="1" x14ac:dyDescent="0.35">
      <c r="A192" s="303" t="s">
        <v>4759</v>
      </c>
      <c r="B192" s="338" t="s">
        <v>1710</v>
      </c>
      <c r="C192" s="339" t="s">
        <v>1711</v>
      </c>
      <c r="D192" s="259" t="s">
        <v>409</v>
      </c>
      <c r="E192" s="303" t="s">
        <v>4760</v>
      </c>
      <c r="F192" s="301" t="s">
        <v>4761</v>
      </c>
      <c r="G192" s="301" t="s">
        <v>4762</v>
      </c>
      <c r="H192" s="320" t="s">
        <v>4763</v>
      </c>
      <c r="I192" s="303"/>
      <c r="J192" s="295"/>
      <c r="K192" s="320" t="s">
        <v>4764</v>
      </c>
      <c r="L192" s="318"/>
      <c r="M192" s="306" t="s">
        <v>160</v>
      </c>
      <c r="N192" s="324" t="s">
        <v>1718</v>
      </c>
      <c r="O192" s="305" t="s">
        <v>3019</v>
      </c>
      <c r="P192" s="317"/>
      <c r="Q192" s="318" t="s">
        <v>1447</v>
      </c>
      <c r="R192" s="318" t="s">
        <v>4765</v>
      </c>
      <c r="S192" s="301" t="s">
        <v>4766</v>
      </c>
      <c r="T192" s="301" t="s">
        <v>4767</v>
      </c>
      <c r="U192" s="303" t="s">
        <v>4768</v>
      </c>
      <c r="V192" s="259"/>
      <c r="W192" s="286"/>
      <c r="Z192" s="330"/>
      <c r="AA192" s="302">
        <f>IF(OR(J192="Fail",ISBLANK(J192)),INDEX('Issue Code Table'!C:C,MATCH(N:N,'Issue Code Table'!A:A,0)),IF(M192="Critical",6,IF(M192="Significant",5,IF(M192="Moderate",3,2))))</f>
        <v>4</v>
      </c>
    </row>
    <row r="193" spans="1:27" s="329" customFormat="1" ht="94.5" customHeight="1" x14ac:dyDescent="0.35">
      <c r="A193" s="303" t="s">
        <v>4769</v>
      </c>
      <c r="B193" s="301" t="s">
        <v>541</v>
      </c>
      <c r="C193" s="340" t="s">
        <v>1758</v>
      </c>
      <c r="D193" s="259" t="s">
        <v>409</v>
      </c>
      <c r="E193" s="303" t="s">
        <v>4770</v>
      </c>
      <c r="F193" s="301" t="s">
        <v>1863</v>
      </c>
      <c r="G193" s="301" t="s">
        <v>4771</v>
      </c>
      <c r="H193" s="320" t="s">
        <v>4772</v>
      </c>
      <c r="I193" s="303"/>
      <c r="J193" s="295"/>
      <c r="K193" s="318" t="s">
        <v>4773</v>
      </c>
      <c r="L193" s="318"/>
      <c r="M193" s="304" t="s">
        <v>160</v>
      </c>
      <c r="N193" s="327" t="s">
        <v>1905</v>
      </c>
      <c r="O193" s="336" t="s">
        <v>1906</v>
      </c>
      <c r="P193" s="317"/>
      <c r="Q193" s="318" t="s">
        <v>4774</v>
      </c>
      <c r="R193" s="318" t="s">
        <v>4775</v>
      </c>
      <c r="S193" s="301" t="s">
        <v>1871</v>
      </c>
      <c r="T193" s="301" t="s">
        <v>4776</v>
      </c>
      <c r="U193" s="303" t="s">
        <v>4777</v>
      </c>
      <c r="V193" s="259"/>
      <c r="W193" s="286"/>
      <c r="Z193" s="330"/>
      <c r="AA193" s="302">
        <f>IF(OR(J193="Fail",ISBLANK(J193)),INDEX('Issue Code Table'!C:C,MATCH(N:N,'Issue Code Table'!A:A,0)),IF(M193="Critical",6,IF(M193="Significant",5,IF(M193="Moderate",3,2))))</f>
        <v>4</v>
      </c>
    </row>
    <row r="194" spans="1:27" s="329" customFormat="1" ht="94.5" customHeight="1" x14ac:dyDescent="0.35">
      <c r="A194" s="303" t="s">
        <v>4778</v>
      </c>
      <c r="B194" s="301" t="s">
        <v>541</v>
      </c>
      <c r="C194" s="340" t="s">
        <v>1758</v>
      </c>
      <c r="D194" s="259" t="s">
        <v>409</v>
      </c>
      <c r="E194" s="303" t="s">
        <v>4779</v>
      </c>
      <c r="F194" s="301" t="s">
        <v>4780</v>
      </c>
      <c r="G194" s="301" t="s">
        <v>4781</v>
      </c>
      <c r="H194" s="303" t="s">
        <v>4782</v>
      </c>
      <c r="I194" s="303"/>
      <c r="J194" s="295"/>
      <c r="K194" s="308" t="s">
        <v>4783</v>
      </c>
      <c r="L194" s="311" t="s">
        <v>1852</v>
      </c>
      <c r="M194" s="306" t="s">
        <v>149</v>
      </c>
      <c r="N194" s="324" t="s">
        <v>1765</v>
      </c>
      <c r="O194" s="305" t="s">
        <v>1766</v>
      </c>
      <c r="P194" s="317"/>
      <c r="Q194" s="318" t="s">
        <v>4774</v>
      </c>
      <c r="R194" s="318" t="s">
        <v>4784</v>
      </c>
      <c r="S194" s="301" t="s">
        <v>4785</v>
      </c>
      <c r="T194" s="301" t="s">
        <v>4786</v>
      </c>
      <c r="U194" s="303" t="s">
        <v>4787</v>
      </c>
      <c r="V194" s="259" t="s">
        <v>4788</v>
      </c>
      <c r="W194" s="286"/>
      <c r="Z194" s="330"/>
      <c r="AA194" s="302">
        <f>IF(OR(J194="Fail",ISBLANK(J194)),INDEX('Issue Code Table'!C:C,MATCH(N:N,'Issue Code Table'!A:A,0)),IF(M194="Critical",6,IF(M194="Significant",5,IF(M194="Moderate",3,2))))</f>
        <v>6</v>
      </c>
    </row>
    <row r="195" spans="1:27" s="329" customFormat="1" ht="94.5" customHeight="1" x14ac:dyDescent="0.35">
      <c r="A195" s="303" t="s">
        <v>4789</v>
      </c>
      <c r="B195" s="301" t="s">
        <v>541</v>
      </c>
      <c r="C195" s="340" t="s">
        <v>1758</v>
      </c>
      <c r="D195" s="259" t="s">
        <v>409</v>
      </c>
      <c r="E195" s="303" t="s">
        <v>4790</v>
      </c>
      <c r="F195" s="301" t="s">
        <v>1877</v>
      </c>
      <c r="G195" s="301" t="s">
        <v>4791</v>
      </c>
      <c r="H195" s="303" t="s">
        <v>4792</v>
      </c>
      <c r="I195" s="303"/>
      <c r="J195" s="295"/>
      <c r="K195" s="327" t="s">
        <v>1880</v>
      </c>
      <c r="L195" s="311" t="s">
        <v>4793</v>
      </c>
      <c r="M195" s="306" t="s">
        <v>224</v>
      </c>
      <c r="N195" s="315" t="s">
        <v>1882</v>
      </c>
      <c r="O195" s="305" t="s">
        <v>4794</v>
      </c>
      <c r="P195" s="317"/>
      <c r="Q195" s="318" t="s">
        <v>4774</v>
      </c>
      <c r="R195" s="318" t="s">
        <v>4795</v>
      </c>
      <c r="S195" s="301" t="s">
        <v>1885</v>
      </c>
      <c r="T195" s="301" t="s">
        <v>4796</v>
      </c>
      <c r="U195" s="303" t="s">
        <v>4797</v>
      </c>
      <c r="V195" s="259"/>
      <c r="W195" s="286"/>
      <c r="Z195" s="330"/>
      <c r="AA195" s="302">
        <f>IF(OR(J195="Fail",ISBLANK(J195)),INDEX('Issue Code Table'!C:C,MATCH(N:N,'Issue Code Table'!A:A,0)),IF(M195="Critical",6,IF(M195="Significant",5,IF(M195="Moderate",3,2))))</f>
        <v>1</v>
      </c>
    </row>
    <row r="196" spans="1:27" s="329" customFormat="1" ht="94.5" customHeight="1" x14ac:dyDescent="0.35">
      <c r="A196" s="303" t="s">
        <v>4798</v>
      </c>
      <c r="B196" s="301" t="s">
        <v>541</v>
      </c>
      <c r="C196" s="340" t="s">
        <v>1758</v>
      </c>
      <c r="D196" s="259" t="s">
        <v>409</v>
      </c>
      <c r="E196" s="303" t="s">
        <v>4799</v>
      </c>
      <c r="F196" s="301" t="s">
        <v>1890</v>
      </c>
      <c r="G196" s="301" t="s">
        <v>4800</v>
      </c>
      <c r="H196" s="303" t="s">
        <v>4801</v>
      </c>
      <c r="I196" s="303"/>
      <c r="J196" s="295"/>
      <c r="K196" s="303" t="s">
        <v>4802</v>
      </c>
      <c r="L196" s="311" t="s">
        <v>4803</v>
      </c>
      <c r="M196" s="306" t="s">
        <v>160</v>
      </c>
      <c r="N196" s="315" t="s">
        <v>1894</v>
      </c>
      <c r="O196" s="305" t="s">
        <v>1895</v>
      </c>
      <c r="P196" s="317"/>
      <c r="Q196" s="318" t="s">
        <v>4774</v>
      </c>
      <c r="R196" s="318" t="s">
        <v>4804</v>
      </c>
      <c r="S196" s="301" t="s">
        <v>1897</v>
      </c>
      <c r="T196" s="301" t="s">
        <v>4805</v>
      </c>
      <c r="U196" s="303" t="s">
        <v>4806</v>
      </c>
      <c r="V196" s="259"/>
      <c r="W196" s="286"/>
      <c r="Z196" s="330"/>
      <c r="AA196" s="302">
        <f>IF(OR(J196="Fail",ISBLANK(J196)),INDEX('Issue Code Table'!C:C,MATCH(N:N,'Issue Code Table'!A:A,0)),IF(M196="Critical",6,IF(M196="Significant",5,IF(M196="Moderate",3,2))))</f>
        <v>5</v>
      </c>
    </row>
    <row r="197" spans="1:27" s="329" customFormat="1" ht="94.5" customHeight="1" x14ac:dyDescent="0.35">
      <c r="A197" s="303" t="s">
        <v>4807</v>
      </c>
      <c r="B197" s="301" t="s">
        <v>541</v>
      </c>
      <c r="C197" s="340" t="s">
        <v>1758</v>
      </c>
      <c r="D197" s="259" t="s">
        <v>409</v>
      </c>
      <c r="E197" s="301" t="s">
        <v>4808</v>
      </c>
      <c r="F197" s="301" t="s">
        <v>1902</v>
      </c>
      <c r="G197" s="301" t="s">
        <v>4809</v>
      </c>
      <c r="H197" s="303" t="s">
        <v>4810</v>
      </c>
      <c r="I197" s="303"/>
      <c r="J197" s="295"/>
      <c r="K197" s="308" t="s">
        <v>1880</v>
      </c>
      <c r="L197" s="311"/>
      <c r="M197" s="306" t="s">
        <v>224</v>
      </c>
      <c r="N197" s="315" t="s">
        <v>1905</v>
      </c>
      <c r="O197" s="305" t="s">
        <v>1906</v>
      </c>
      <c r="P197" s="317"/>
      <c r="Q197" s="318" t="s">
        <v>4774</v>
      </c>
      <c r="R197" s="318" t="s">
        <v>4811</v>
      </c>
      <c r="S197" s="301" t="s">
        <v>1908</v>
      </c>
      <c r="T197" s="301" t="s">
        <v>1909</v>
      </c>
      <c r="U197" s="301" t="s">
        <v>4812</v>
      </c>
      <c r="V197" s="259"/>
      <c r="W197" s="286"/>
      <c r="Z197" s="330"/>
      <c r="AA197" s="302">
        <f>IF(OR(J197="Fail",ISBLANK(J197)),INDEX('Issue Code Table'!C:C,MATCH(N:N,'Issue Code Table'!A:A,0)),IF(M197="Critical",6,IF(M197="Significant",5,IF(M197="Moderate",3,2))))</f>
        <v>4</v>
      </c>
    </row>
    <row r="198" spans="1:27" s="329" customFormat="1" ht="94.5" customHeight="1" x14ac:dyDescent="0.35">
      <c r="A198" s="303" t="s">
        <v>4813</v>
      </c>
      <c r="B198" s="303" t="s">
        <v>385</v>
      </c>
      <c r="C198" s="309" t="s">
        <v>386</v>
      </c>
      <c r="D198" s="259" t="s">
        <v>409</v>
      </c>
      <c r="E198" s="303" t="s">
        <v>4814</v>
      </c>
      <c r="F198" s="301" t="s">
        <v>1913</v>
      </c>
      <c r="G198" s="301" t="s">
        <v>4815</v>
      </c>
      <c r="H198" s="303" t="s">
        <v>4816</v>
      </c>
      <c r="I198" s="303"/>
      <c r="J198" s="295"/>
      <c r="K198" s="303" t="s">
        <v>4817</v>
      </c>
      <c r="L198" s="311"/>
      <c r="M198" s="306" t="s">
        <v>160</v>
      </c>
      <c r="N198" s="305" t="s">
        <v>522</v>
      </c>
      <c r="O198" s="305" t="s">
        <v>523</v>
      </c>
      <c r="P198" s="317"/>
      <c r="Q198" s="318" t="s">
        <v>1917</v>
      </c>
      <c r="R198" s="318" t="s">
        <v>4818</v>
      </c>
      <c r="S198" s="301" t="s">
        <v>1919</v>
      </c>
      <c r="T198" s="301" t="s">
        <v>4819</v>
      </c>
      <c r="U198" s="303" t="s">
        <v>4820</v>
      </c>
      <c r="V198" s="259"/>
      <c r="W198" s="286"/>
      <c r="Z198" s="330"/>
      <c r="AA198" s="302">
        <f>IF(OR(J198="Fail",ISBLANK(J198)),INDEX('Issue Code Table'!C:C,MATCH(N:N,'Issue Code Table'!A:A,0)),IF(M198="Critical",6,IF(M198="Significant",5,IF(M198="Moderate",3,2))))</f>
        <v>4</v>
      </c>
    </row>
    <row r="199" spans="1:27" s="329" customFormat="1" ht="94.5" customHeight="1" x14ac:dyDescent="0.35">
      <c r="A199" s="303" t="s">
        <v>4821</v>
      </c>
      <c r="B199" s="303" t="s">
        <v>385</v>
      </c>
      <c r="C199" s="309" t="s">
        <v>386</v>
      </c>
      <c r="D199" s="259" t="s">
        <v>409</v>
      </c>
      <c r="E199" s="303" t="s">
        <v>4822</v>
      </c>
      <c r="F199" s="301" t="s">
        <v>1954</v>
      </c>
      <c r="G199" s="301" t="s">
        <v>4823</v>
      </c>
      <c r="H199" s="303" t="s">
        <v>4824</v>
      </c>
      <c r="I199" s="303"/>
      <c r="J199" s="295"/>
      <c r="K199" s="303" t="s">
        <v>4825</v>
      </c>
      <c r="L199" s="311"/>
      <c r="M199" s="306" t="s">
        <v>160</v>
      </c>
      <c r="N199" s="305" t="s">
        <v>522</v>
      </c>
      <c r="O199" s="305" t="s">
        <v>523</v>
      </c>
      <c r="P199" s="317"/>
      <c r="Q199" s="318" t="s">
        <v>1917</v>
      </c>
      <c r="R199" s="318" t="s">
        <v>1918</v>
      </c>
      <c r="S199" s="301" t="s">
        <v>1959</v>
      </c>
      <c r="T199" s="301" t="s">
        <v>4826</v>
      </c>
      <c r="U199" s="303" t="s">
        <v>4827</v>
      </c>
      <c r="V199" s="259"/>
      <c r="W199" s="286"/>
      <c r="Z199" s="330"/>
      <c r="AA199" s="302">
        <f>IF(OR(J199="Fail",ISBLANK(J199)),INDEX('Issue Code Table'!C:C,MATCH(N:N,'Issue Code Table'!A:A,0)),IF(M199="Critical",6,IF(M199="Significant",5,IF(M199="Moderate",3,2))))</f>
        <v>4</v>
      </c>
    </row>
    <row r="200" spans="1:27" s="329" customFormat="1" ht="94.5" customHeight="1" x14ac:dyDescent="0.35">
      <c r="A200" s="303" t="s">
        <v>4828</v>
      </c>
      <c r="B200" s="303" t="s">
        <v>385</v>
      </c>
      <c r="C200" s="309" t="s">
        <v>386</v>
      </c>
      <c r="D200" s="259" t="s">
        <v>409</v>
      </c>
      <c r="E200" s="303" t="s">
        <v>4829</v>
      </c>
      <c r="F200" s="301" t="s">
        <v>1934</v>
      </c>
      <c r="G200" s="301" t="s">
        <v>4830</v>
      </c>
      <c r="H200" s="303" t="s">
        <v>4831</v>
      </c>
      <c r="I200" s="303"/>
      <c r="J200" s="295"/>
      <c r="K200" s="303" t="s">
        <v>4832</v>
      </c>
      <c r="L200" s="311"/>
      <c r="M200" s="306" t="s">
        <v>160</v>
      </c>
      <c r="N200" s="305" t="s">
        <v>522</v>
      </c>
      <c r="O200" s="305" t="s">
        <v>523</v>
      </c>
      <c r="P200" s="317"/>
      <c r="Q200" s="318" t="s">
        <v>1917</v>
      </c>
      <c r="R200" s="318" t="s">
        <v>1928</v>
      </c>
      <c r="S200" s="301" t="s">
        <v>1939</v>
      </c>
      <c r="T200" s="301" t="s">
        <v>4833</v>
      </c>
      <c r="U200" s="303" t="s">
        <v>4834</v>
      </c>
      <c r="V200" s="259"/>
      <c r="W200" s="286"/>
      <c r="Z200" s="330"/>
      <c r="AA200" s="302">
        <f>IF(OR(J200="Fail",ISBLANK(J200)),INDEX('Issue Code Table'!C:C,MATCH(N:N,'Issue Code Table'!A:A,0)),IF(M200="Critical",6,IF(M200="Significant",5,IF(M200="Moderate",3,2))))</f>
        <v>4</v>
      </c>
    </row>
    <row r="201" spans="1:27" s="329" customFormat="1" ht="94.5" customHeight="1" x14ac:dyDescent="0.35">
      <c r="A201" s="303" t="s">
        <v>4835</v>
      </c>
      <c r="B201" s="303" t="s">
        <v>385</v>
      </c>
      <c r="C201" s="309" t="s">
        <v>386</v>
      </c>
      <c r="D201" s="259" t="s">
        <v>409</v>
      </c>
      <c r="E201" s="303" t="s">
        <v>4836</v>
      </c>
      <c r="F201" s="301" t="s">
        <v>1974</v>
      </c>
      <c r="G201" s="301" t="s">
        <v>4837</v>
      </c>
      <c r="H201" s="303" t="s">
        <v>4838</v>
      </c>
      <c r="I201" s="303"/>
      <c r="J201" s="295"/>
      <c r="K201" s="303" t="s">
        <v>4839</v>
      </c>
      <c r="L201" s="311"/>
      <c r="M201" s="306" t="s">
        <v>160</v>
      </c>
      <c r="N201" s="305" t="s">
        <v>522</v>
      </c>
      <c r="O201" s="305" t="s">
        <v>523</v>
      </c>
      <c r="P201" s="317"/>
      <c r="Q201" s="318" t="s">
        <v>1917</v>
      </c>
      <c r="R201" s="318" t="s">
        <v>1938</v>
      </c>
      <c r="S201" s="301" t="s">
        <v>1978</v>
      </c>
      <c r="T201" s="301" t="s">
        <v>4840</v>
      </c>
      <c r="U201" s="303" t="s">
        <v>4841</v>
      </c>
      <c r="V201" s="259"/>
      <c r="W201" s="286"/>
      <c r="Z201" s="330"/>
      <c r="AA201" s="302">
        <f>IF(OR(J201="Fail",ISBLANK(J201)),INDEX('Issue Code Table'!C:C,MATCH(N:N,'Issue Code Table'!A:A,0)),IF(M201="Critical",6,IF(M201="Significant",5,IF(M201="Moderate",3,2))))</f>
        <v>4</v>
      </c>
    </row>
    <row r="202" spans="1:27" s="329" customFormat="1" ht="94.5" customHeight="1" x14ac:dyDescent="0.35">
      <c r="A202" s="303" t="s">
        <v>4842</v>
      </c>
      <c r="B202" s="303" t="s">
        <v>385</v>
      </c>
      <c r="C202" s="309" t="s">
        <v>386</v>
      </c>
      <c r="D202" s="259" t="s">
        <v>409</v>
      </c>
      <c r="E202" s="303" t="s">
        <v>4843</v>
      </c>
      <c r="F202" s="301" t="s">
        <v>1924</v>
      </c>
      <c r="G202" s="301" t="s">
        <v>4844</v>
      </c>
      <c r="H202" s="303" t="s">
        <v>4845</v>
      </c>
      <c r="I202" s="303"/>
      <c r="J202" s="295"/>
      <c r="K202" s="308" t="s">
        <v>4846</v>
      </c>
      <c r="L202" s="311"/>
      <c r="M202" s="306" t="s">
        <v>160</v>
      </c>
      <c r="N202" s="305" t="s">
        <v>522</v>
      </c>
      <c r="O202" s="305" t="s">
        <v>523</v>
      </c>
      <c r="P202" s="317"/>
      <c r="Q202" s="318" t="s">
        <v>1917</v>
      </c>
      <c r="R202" s="318" t="s">
        <v>1948</v>
      </c>
      <c r="S202" s="301" t="s">
        <v>1929</v>
      </c>
      <c r="T202" s="301" t="s">
        <v>4847</v>
      </c>
      <c r="U202" s="303" t="s">
        <v>4848</v>
      </c>
      <c r="V202" s="259"/>
      <c r="W202" s="286"/>
      <c r="Z202" s="330"/>
      <c r="AA202" s="302">
        <f>IF(OR(J202="Fail",ISBLANK(J202)),INDEX('Issue Code Table'!C:C,MATCH(N:N,'Issue Code Table'!A:A,0)),IF(M202="Critical",6,IF(M202="Significant",5,IF(M202="Moderate",3,2))))</f>
        <v>4</v>
      </c>
    </row>
    <row r="203" spans="1:27" s="329" customFormat="1" ht="94.5" customHeight="1" x14ac:dyDescent="0.35">
      <c r="A203" s="303" t="s">
        <v>4849</v>
      </c>
      <c r="B203" s="303" t="s">
        <v>385</v>
      </c>
      <c r="C203" s="309" t="s">
        <v>386</v>
      </c>
      <c r="D203" s="259" t="s">
        <v>409</v>
      </c>
      <c r="E203" s="303" t="s">
        <v>4850</v>
      </c>
      <c r="F203" s="301" t="s">
        <v>1964</v>
      </c>
      <c r="G203" s="301" t="s">
        <v>4851</v>
      </c>
      <c r="H203" s="303" t="s">
        <v>4852</v>
      </c>
      <c r="I203" s="303"/>
      <c r="J203" s="295"/>
      <c r="K203" s="308" t="s">
        <v>4853</v>
      </c>
      <c r="L203" s="311"/>
      <c r="M203" s="306" t="s">
        <v>160</v>
      </c>
      <c r="N203" s="305" t="s">
        <v>522</v>
      </c>
      <c r="O203" s="305" t="s">
        <v>523</v>
      </c>
      <c r="P203" s="317"/>
      <c r="Q203" s="318" t="s">
        <v>1917</v>
      </c>
      <c r="R203" s="318" t="s">
        <v>1958</v>
      </c>
      <c r="S203" s="301" t="s">
        <v>1969</v>
      </c>
      <c r="T203" s="301" t="s">
        <v>4854</v>
      </c>
      <c r="U203" s="303" t="s">
        <v>4855</v>
      </c>
      <c r="V203" s="259"/>
      <c r="W203" s="286"/>
      <c r="Z203" s="330"/>
      <c r="AA203" s="302">
        <f>IF(OR(J203="Fail",ISBLANK(J203)),INDEX('Issue Code Table'!C:C,MATCH(N:N,'Issue Code Table'!A:A,0)),IF(M203="Critical",6,IF(M203="Significant",5,IF(M203="Moderate",3,2))))</f>
        <v>4</v>
      </c>
    </row>
    <row r="204" spans="1:27" s="329" customFormat="1" ht="94.5" customHeight="1" x14ac:dyDescent="0.35">
      <c r="A204" s="303" t="s">
        <v>4856</v>
      </c>
      <c r="B204" s="303" t="s">
        <v>385</v>
      </c>
      <c r="C204" s="309" t="s">
        <v>386</v>
      </c>
      <c r="D204" s="259" t="s">
        <v>409</v>
      </c>
      <c r="E204" s="303" t="s">
        <v>4857</v>
      </c>
      <c r="F204" s="301" t="s">
        <v>1944</v>
      </c>
      <c r="G204" s="301" t="s">
        <v>4858</v>
      </c>
      <c r="H204" s="303" t="s">
        <v>4859</v>
      </c>
      <c r="I204" s="303"/>
      <c r="J204" s="295"/>
      <c r="K204" s="308" t="s">
        <v>4860</v>
      </c>
      <c r="L204" s="311"/>
      <c r="M204" s="306" t="s">
        <v>160</v>
      </c>
      <c r="N204" s="305" t="s">
        <v>522</v>
      </c>
      <c r="O204" s="305" t="s">
        <v>523</v>
      </c>
      <c r="P204" s="317"/>
      <c r="Q204" s="318" t="s">
        <v>1917</v>
      </c>
      <c r="R204" s="318" t="s">
        <v>1968</v>
      </c>
      <c r="S204" s="301" t="s">
        <v>1949</v>
      </c>
      <c r="T204" s="301" t="s">
        <v>4861</v>
      </c>
      <c r="U204" s="303" t="s">
        <v>4862</v>
      </c>
      <c r="V204" s="259"/>
      <c r="W204" s="286"/>
      <c r="Z204" s="330"/>
      <c r="AA204" s="302">
        <f>IF(OR(J204="Fail",ISBLANK(J204)),INDEX('Issue Code Table'!C:C,MATCH(N:N,'Issue Code Table'!A:A,0)),IF(M204="Critical",6,IF(M204="Significant",5,IF(M204="Moderate",3,2))))</f>
        <v>4</v>
      </c>
    </row>
    <row r="205" spans="1:27" s="329" customFormat="1" ht="94.5" customHeight="1" x14ac:dyDescent="0.35">
      <c r="A205" s="303" t="s">
        <v>4863</v>
      </c>
      <c r="B205" s="303" t="s">
        <v>385</v>
      </c>
      <c r="C205" s="309" t="s">
        <v>386</v>
      </c>
      <c r="D205" s="259" t="s">
        <v>409</v>
      </c>
      <c r="E205" s="303" t="s">
        <v>4864</v>
      </c>
      <c r="F205" s="301" t="s">
        <v>1983</v>
      </c>
      <c r="G205" s="301" t="s">
        <v>4865</v>
      </c>
      <c r="H205" s="303" t="s">
        <v>4866</v>
      </c>
      <c r="I205" s="303"/>
      <c r="J205" s="295"/>
      <c r="K205" s="308" t="s">
        <v>4867</v>
      </c>
      <c r="L205" s="304"/>
      <c r="M205" s="306" t="s">
        <v>160</v>
      </c>
      <c r="N205" s="305" t="s">
        <v>522</v>
      </c>
      <c r="O205" s="305" t="s">
        <v>523</v>
      </c>
      <c r="P205" s="317"/>
      <c r="Q205" s="318" t="s">
        <v>1917</v>
      </c>
      <c r="R205" s="318" t="s">
        <v>1977</v>
      </c>
      <c r="S205" s="301" t="s">
        <v>1988</v>
      </c>
      <c r="T205" s="301" t="s">
        <v>4868</v>
      </c>
      <c r="U205" s="303" t="s">
        <v>4869</v>
      </c>
      <c r="V205" s="259"/>
      <c r="W205" s="286"/>
      <c r="Z205" s="330"/>
      <c r="AA205" s="302">
        <f>IF(OR(J205="Fail",ISBLANK(J205)),INDEX('Issue Code Table'!C:C,MATCH(N:N,'Issue Code Table'!A:A,0)),IF(M205="Critical",6,IF(M205="Significant",5,IF(M205="Moderate",3,2))))</f>
        <v>4</v>
      </c>
    </row>
    <row r="206" spans="1:27" s="329" customFormat="1" ht="94.5" customHeight="1" x14ac:dyDescent="0.35">
      <c r="A206" s="303" t="s">
        <v>4870</v>
      </c>
      <c r="B206" s="303" t="s">
        <v>385</v>
      </c>
      <c r="C206" s="309" t="s">
        <v>386</v>
      </c>
      <c r="D206" s="259" t="s">
        <v>409</v>
      </c>
      <c r="E206" s="303" t="s">
        <v>4871</v>
      </c>
      <c r="F206" s="301" t="s">
        <v>1993</v>
      </c>
      <c r="G206" s="301" t="s">
        <v>4872</v>
      </c>
      <c r="H206" s="303" t="s">
        <v>1995</v>
      </c>
      <c r="I206" s="303"/>
      <c r="J206" s="295"/>
      <c r="K206" s="308" t="s">
        <v>1996</v>
      </c>
      <c r="L206" s="311"/>
      <c r="M206" s="306" t="s">
        <v>160</v>
      </c>
      <c r="N206" s="305" t="s">
        <v>522</v>
      </c>
      <c r="O206" s="305" t="s">
        <v>523</v>
      </c>
      <c r="P206" s="317"/>
      <c r="Q206" s="318" t="s">
        <v>1917</v>
      </c>
      <c r="R206" s="318" t="s">
        <v>1987</v>
      </c>
      <c r="S206" s="301" t="s">
        <v>1998</v>
      </c>
      <c r="T206" s="301" t="s">
        <v>4873</v>
      </c>
      <c r="U206" s="303" t="s">
        <v>4874</v>
      </c>
      <c r="V206" s="259"/>
      <c r="W206" s="286"/>
      <c r="Z206" s="330"/>
      <c r="AA206" s="302">
        <f>IF(OR(J206="Fail",ISBLANK(J206)),INDEX('Issue Code Table'!C:C,MATCH(N:N,'Issue Code Table'!A:A,0)),IF(M206="Critical",6,IF(M206="Significant",5,IF(M206="Moderate",3,2))))</f>
        <v>4</v>
      </c>
    </row>
    <row r="207" spans="1:27" s="329" customFormat="1" ht="94.5" customHeight="1" x14ac:dyDescent="0.35">
      <c r="A207" s="303" t="s">
        <v>4875</v>
      </c>
      <c r="B207" s="303" t="s">
        <v>385</v>
      </c>
      <c r="C207" s="309" t="s">
        <v>386</v>
      </c>
      <c r="D207" s="259" t="s">
        <v>409</v>
      </c>
      <c r="E207" s="303" t="s">
        <v>4876</v>
      </c>
      <c r="F207" s="301" t="s">
        <v>2003</v>
      </c>
      <c r="G207" s="301" t="s">
        <v>4877</v>
      </c>
      <c r="H207" s="303" t="s">
        <v>2005</v>
      </c>
      <c r="I207" s="303"/>
      <c r="J207" s="295"/>
      <c r="K207" s="308" t="s">
        <v>2006</v>
      </c>
      <c r="L207" s="311"/>
      <c r="M207" s="306" t="s">
        <v>160</v>
      </c>
      <c r="N207" s="305" t="s">
        <v>522</v>
      </c>
      <c r="O207" s="305" t="s">
        <v>523</v>
      </c>
      <c r="P207" s="317"/>
      <c r="Q207" s="318" t="s">
        <v>1917</v>
      </c>
      <c r="R207" s="318" t="s">
        <v>1997</v>
      </c>
      <c r="S207" s="301" t="s">
        <v>2008</v>
      </c>
      <c r="T207" s="301" t="s">
        <v>2009</v>
      </c>
      <c r="U207" s="303" t="s">
        <v>4878</v>
      </c>
      <c r="V207" s="259"/>
      <c r="W207" s="286"/>
      <c r="Z207" s="330"/>
      <c r="AA207" s="302">
        <f>IF(OR(J207="Fail",ISBLANK(J207)),INDEX('Issue Code Table'!C:C,MATCH(N:N,'Issue Code Table'!A:A,0)),IF(M207="Critical",6,IF(M207="Significant",5,IF(M207="Moderate",3,2))))</f>
        <v>4</v>
      </c>
    </row>
    <row r="208" spans="1:27" s="329" customFormat="1" ht="94.5" customHeight="1" x14ac:dyDescent="0.35">
      <c r="A208" s="303" t="s">
        <v>4879</v>
      </c>
      <c r="B208" s="303" t="s">
        <v>385</v>
      </c>
      <c r="C208" s="309" t="s">
        <v>386</v>
      </c>
      <c r="D208" s="259" t="s">
        <v>409</v>
      </c>
      <c r="E208" s="303" t="s">
        <v>4880</v>
      </c>
      <c r="F208" s="301" t="s">
        <v>2012</v>
      </c>
      <c r="G208" s="301" t="s">
        <v>4881</v>
      </c>
      <c r="H208" s="303" t="s">
        <v>2005</v>
      </c>
      <c r="I208" s="303"/>
      <c r="J208" s="295"/>
      <c r="K208" s="308" t="s">
        <v>2006</v>
      </c>
      <c r="L208" s="311"/>
      <c r="M208" s="306" t="s">
        <v>160</v>
      </c>
      <c r="N208" s="305" t="s">
        <v>522</v>
      </c>
      <c r="O208" s="305" t="s">
        <v>523</v>
      </c>
      <c r="P208" s="317"/>
      <c r="Q208" s="318" t="s">
        <v>1917</v>
      </c>
      <c r="R208" s="318" t="s">
        <v>2007</v>
      </c>
      <c r="S208" s="301" t="s">
        <v>2008</v>
      </c>
      <c r="T208" s="301" t="s">
        <v>2009</v>
      </c>
      <c r="U208" s="303" t="s">
        <v>4882</v>
      </c>
      <c r="V208" s="259"/>
      <c r="W208" s="286"/>
      <c r="Z208" s="330"/>
      <c r="AA208" s="302">
        <f>IF(OR(J208="Fail",ISBLANK(J208)),INDEX('Issue Code Table'!C:C,MATCH(N:N,'Issue Code Table'!A:A,0)),IF(M208="Critical",6,IF(M208="Significant",5,IF(M208="Moderate",3,2))))</f>
        <v>4</v>
      </c>
    </row>
    <row r="209" spans="1:27" s="329" customFormat="1" ht="94.5" customHeight="1" x14ac:dyDescent="0.35">
      <c r="A209" s="303" t="s">
        <v>4883</v>
      </c>
      <c r="B209" s="303" t="s">
        <v>385</v>
      </c>
      <c r="C209" s="309" t="s">
        <v>386</v>
      </c>
      <c r="D209" s="259" t="s">
        <v>234</v>
      </c>
      <c r="E209" s="303" t="s">
        <v>4884</v>
      </c>
      <c r="F209" s="301" t="s">
        <v>2019</v>
      </c>
      <c r="G209" s="301" t="s">
        <v>4885</v>
      </c>
      <c r="H209" s="303" t="s">
        <v>2021</v>
      </c>
      <c r="I209" s="303"/>
      <c r="J209" s="295"/>
      <c r="K209" s="308" t="s">
        <v>2022</v>
      </c>
      <c r="L209" s="311"/>
      <c r="M209" s="306" t="s">
        <v>160</v>
      </c>
      <c r="N209" s="305" t="s">
        <v>522</v>
      </c>
      <c r="O209" s="305" t="s">
        <v>523</v>
      </c>
      <c r="P209" s="317"/>
      <c r="Q209" s="318" t="s">
        <v>1917</v>
      </c>
      <c r="R209" s="318" t="s">
        <v>2016</v>
      </c>
      <c r="S209" s="301" t="s">
        <v>2024</v>
      </c>
      <c r="T209" s="301" t="s">
        <v>2025</v>
      </c>
      <c r="U209" s="301" t="s">
        <v>4886</v>
      </c>
      <c r="V209" s="259"/>
      <c r="W209" s="286"/>
      <c r="Z209" s="330"/>
      <c r="AA209" s="302">
        <f>IF(OR(J209="Fail",ISBLANK(J209)),INDEX('Issue Code Table'!C:C,MATCH(N:N,'Issue Code Table'!A:A,0)),IF(M209="Critical",6,IF(M209="Significant",5,IF(M209="Moderate",3,2))))</f>
        <v>4</v>
      </c>
    </row>
    <row r="210" spans="1:27" s="329" customFormat="1" ht="94.5" customHeight="1" x14ac:dyDescent="0.35">
      <c r="A210" s="303" t="s">
        <v>4887</v>
      </c>
      <c r="B210" s="303" t="s">
        <v>385</v>
      </c>
      <c r="C210" s="309" t="s">
        <v>386</v>
      </c>
      <c r="D210" s="259" t="s">
        <v>234</v>
      </c>
      <c r="E210" s="303" t="s">
        <v>4888</v>
      </c>
      <c r="F210" s="301" t="s">
        <v>2029</v>
      </c>
      <c r="G210" s="301" t="s">
        <v>4889</v>
      </c>
      <c r="H210" s="303" t="s">
        <v>2031</v>
      </c>
      <c r="I210" s="303"/>
      <c r="J210" s="295"/>
      <c r="K210" s="308" t="s">
        <v>2032</v>
      </c>
      <c r="L210" s="311"/>
      <c r="M210" s="306" t="s">
        <v>160</v>
      </c>
      <c r="N210" s="305" t="s">
        <v>522</v>
      </c>
      <c r="O210" s="305" t="s">
        <v>523</v>
      </c>
      <c r="P210" s="317"/>
      <c r="Q210" s="318" t="s">
        <v>1917</v>
      </c>
      <c r="R210" s="318" t="s">
        <v>2023</v>
      </c>
      <c r="S210" s="301" t="s">
        <v>2034</v>
      </c>
      <c r="T210" s="301" t="s">
        <v>2035</v>
      </c>
      <c r="U210" s="301" t="s">
        <v>4890</v>
      </c>
      <c r="V210" s="259"/>
      <c r="W210" s="286"/>
      <c r="Z210" s="330"/>
      <c r="AA210" s="302">
        <f>IF(OR(J210="Fail",ISBLANK(J210)),INDEX('Issue Code Table'!C:C,MATCH(N:N,'Issue Code Table'!A:A,0)),IF(M210="Critical",6,IF(M210="Significant",5,IF(M210="Moderate",3,2))))</f>
        <v>4</v>
      </c>
    </row>
    <row r="211" spans="1:27" s="329" customFormat="1" ht="94.5" customHeight="1" x14ac:dyDescent="0.35">
      <c r="A211" s="303" t="s">
        <v>4891</v>
      </c>
      <c r="B211" s="301" t="s">
        <v>541</v>
      </c>
      <c r="C211" s="340" t="s">
        <v>1758</v>
      </c>
      <c r="D211" s="259" t="s">
        <v>409</v>
      </c>
      <c r="E211" s="303" t="s">
        <v>4892</v>
      </c>
      <c r="F211" s="301" t="s">
        <v>4893</v>
      </c>
      <c r="G211" s="301" t="s">
        <v>4894</v>
      </c>
      <c r="H211" s="303" t="s">
        <v>4895</v>
      </c>
      <c r="I211" s="303"/>
      <c r="J211" s="295"/>
      <c r="K211" s="308" t="s">
        <v>4896</v>
      </c>
      <c r="L211" s="311"/>
      <c r="M211" s="306" t="s">
        <v>149</v>
      </c>
      <c r="N211" s="305" t="s">
        <v>211</v>
      </c>
      <c r="O211" s="305" t="s">
        <v>3138</v>
      </c>
      <c r="P211" s="317"/>
      <c r="Q211" s="318" t="s">
        <v>2045</v>
      </c>
      <c r="R211" s="318" t="s">
        <v>2046</v>
      </c>
      <c r="S211" s="301" t="s">
        <v>4897</v>
      </c>
      <c r="T211" s="301" t="s">
        <v>4898</v>
      </c>
      <c r="U211" s="301" t="s">
        <v>4899</v>
      </c>
      <c r="V211" s="259" t="s">
        <v>4900</v>
      </c>
      <c r="W211" s="286"/>
      <c r="Z211" s="330"/>
      <c r="AA211" s="302">
        <f>IF(OR(J211="Fail",ISBLANK(J211)),INDEX('Issue Code Table'!C:C,MATCH(N:N,'Issue Code Table'!A:A,0)),IF(M211="Critical",6,IF(M211="Significant",5,IF(M211="Moderate",3,2))))</f>
        <v>5</v>
      </c>
    </row>
    <row r="212" spans="1:27" s="329" customFormat="1" ht="94.5" customHeight="1" x14ac:dyDescent="0.35">
      <c r="A212" s="303" t="s">
        <v>4901</v>
      </c>
      <c r="B212" s="301" t="s">
        <v>541</v>
      </c>
      <c r="C212" s="340" t="s">
        <v>1758</v>
      </c>
      <c r="D212" s="259" t="s">
        <v>409</v>
      </c>
      <c r="E212" s="303" t="s">
        <v>4902</v>
      </c>
      <c r="F212" s="301" t="s">
        <v>2039</v>
      </c>
      <c r="G212" s="301" t="s">
        <v>4903</v>
      </c>
      <c r="H212" s="303" t="s">
        <v>2041</v>
      </c>
      <c r="I212" s="303"/>
      <c r="J212" s="295"/>
      <c r="K212" s="308" t="s">
        <v>2042</v>
      </c>
      <c r="L212" s="311"/>
      <c r="M212" s="306" t="s">
        <v>149</v>
      </c>
      <c r="N212" s="305" t="s">
        <v>4904</v>
      </c>
      <c r="O212" s="305" t="s">
        <v>4905</v>
      </c>
      <c r="P212" s="317"/>
      <c r="Q212" s="318" t="s">
        <v>2045</v>
      </c>
      <c r="R212" s="318" t="s">
        <v>2057</v>
      </c>
      <c r="S212" s="301" t="s">
        <v>2047</v>
      </c>
      <c r="T212" s="301" t="s">
        <v>4906</v>
      </c>
      <c r="U212" s="301" t="s">
        <v>4907</v>
      </c>
      <c r="V212" s="259" t="s">
        <v>4908</v>
      </c>
      <c r="W212" s="286"/>
      <c r="Z212" s="330"/>
      <c r="AA212" s="302">
        <f>IF(OR(J212="Fail",ISBLANK(J212)),INDEX('Issue Code Table'!C:C,MATCH(N:N,'Issue Code Table'!A:A,0)),IF(M212="Critical",6,IF(M212="Significant",5,IF(M212="Moderate",3,2))))</f>
        <v>8</v>
      </c>
    </row>
    <row r="213" spans="1:27" s="329" customFormat="1" ht="94.5" customHeight="1" x14ac:dyDescent="0.35">
      <c r="A213" s="303" t="s">
        <v>4909</v>
      </c>
      <c r="B213" s="303" t="s">
        <v>385</v>
      </c>
      <c r="C213" s="309" t="s">
        <v>386</v>
      </c>
      <c r="D213" s="259" t="s">
        <v>409</v>
      </c>
      <c r="E213" s="303" t="s">
        <v>4910</v>
      </c>
      <c r="F213" s="301" t="s">
        <v>3118</v>
      </c>
      <c r="G213" s="301" t="s">
        <v>4911</v>
      </c>
      <c r="H213" s="303" t="s">
        <v>2190</v>
      </c>
      <c r="I213" s="303"/>
      <c r="J213" s="295"/>
      <c r="K213" s="308" t="s">
        <v>2191</v>
      </c>
      <c r="L213" s="327"/>
      <c r="M213" s="306" t="s">
        <v>160</v>
      </c>
      <c r="N213" s="305" t="s">
        <v>522</v>
      </c>
      <c r="O213" s="305" t="s">
        <v>4392</v>
      </c>
      <c r="P213" s="317"/>
      <c r="Q213" s="318" t="s">
        <v>2045</v>
      </c>
      <c r="R213" s="318" t="s">
        <v>2067</v>
      </c>
      <c r="S213" s="301" t="s">
        <v>2193</v>
      </c>
      <c r="T213" s="301" t="s">
        <v>2194</v>
      </c>
      <c r="U213" s="301" t="s">
        <v>4912</v>
      </c>
      <c r="V213" s="259"/>
      <c r="W213" s="286"/>
      <c r="Z213" s="330"/>
      <c r="AA213" s="302">
        <f>IF(OR(J213="Fail",ISBLANK(J213)),INDEX('Issue Code Table'!C:C,MATCH(N:N,'Issue Code Table'!A:A,0)),IF(M213="Critical",6,IF(M213="Significant",5,IF(M213="Moderate",3,2))))</f>
        <v>4</v>
      </c>
    </row>
    <row r="214" spans="1:27" s="329" customFormat="1" ht="94.5" customHeight="1" x14ac:dyDescent="0.35">
      <c r="A214" s="303" t="s">
        <v>4913</v>
      </c>
      <c r="B214" s="303" t="s">
        <v>153</v>
      </c>
      <c r="C214" s="309" t="s">
        <v>1812</v>
      </c>
      <c r="D214" s="259" t="s">
        <v>409</v>
      </c>
      <c r="E214" s="303" t="s">
        <v>2239</v>
      </c>
      <c r="F214" s="301" t="s">
        <v>2240</v>
      </c>
      <c r="G214" s="301" t="s">
        <v>4914</v>
      </c>
      <c r="H214" s="320" t="s">
        <v>4915</v>
      </c>
      <c r="I214" s="303"/>
      <c r="J214" s="295"/>
      <c r="K214" s="318" t="s">
        <v>4916</v>
      </c>
      <c r="L214" s="318"/>
      <c r="M214" s="306" t="s">
        <v>149</v>
      </c>
      <c r="N214" s="332" t="s">
        <v>211</v>
      </c>
      <c r="O214" s="307" t="s">
        <v>212</v>
      </c>
      <c r="P214" s="317"/>
      <c r="Q214" s="318" t="s">
        <v>2045</v>
      </c>
      <c r="R214" s="318" t="s">
        <v>2076</v>
      </c>
      <c r="S214" s="301" t="s">
        <v>2245</v>
      </c>
      <c r="T214" s="301" t="s">
        <v>4917</v>
      </c>
      <c r="U214" s="301" t="s">
        <v>4918</v>
      </c>
      <c r="V214" s="259" t="s">
        <v>4919</v>
      </c>
      <c r="W214" s="286"/>
      <c r="Z214" s="330"/>
      <c r="AA214" s="302">
        <f>IF(OR(J214="Fail",ISBLANK(J214)),INDEX('Issue Code Table'!C:C,MATCH(N:N,'Issue Code Table'!A:A,0)),IF(M214="Critical",6,IF(M214="Significant",5,IF(M214="Moderate",3,2))))</f>
        <v>5</v>
      </c>
    </row>
    <row r="215" spans="1:27" s="329" customFormat="1" ht="94.5" customHeight="1" x14ac:dyDescent="0.35">
      <c r="A215" s="303" t="s">
        <v>4920</v>
      </c>
      <c r="B215" s="220" t="s">
        <v>3572</v>
      </c>
      <c r="C215" s="222" t="s">
        <v>3573</v>
      </c>
      <c r="D215" s="259" t="s">
        <v>409</v>
      </c>
      <c r="E215" s="303" t="s">
        <v>4921</v>
      </c>
      <c r="F215" s="301" t="s">
        <v>2199</v>
      </c>
      <c r="G215" s="301" t="s">
        <v>4922</v>
      </c>
      <c r="H215" s="303" t="s">
        <v>2201</v>
      </c>
      <c r="I215" s="303"/>
      <c r="J215" s="295"/>
      <c r="K215" s="308" t="s">
        <v>4923</v>
      </c>
      <c r="L215" s="327"/>
      <c r="M215" s="306" t="s">
        <v>149</v>
      </c>
      <c r="N215" s="305" t="s">
        <v>211</v>
      </c>
      <c r="O215" s="305" t="s">
        <v>3138</v>
      </c>
      <c r="P215" s="317"/>
      <c r="Q215" s="318" t="s">
        <v>2045</v>
      </c>
      <c r="R215" s="318" t="s">
        <v>2086</v>
      </c>
      <c r="S215" s="301" t="s">
        <v>2204</v>
      </c>
      <c r="T215" s="301" t="s">
        <v>2205</v>
      </c>
      <c r="U215" s="301" t="s">
        <v>4924</v>
      </c>
      <c r="V215" s="259" t="s">
        <v>4925</v>
      </c>
      <c r="W215" s="286"/>
      <c r="Z215" s="330"/>
      <c r="AA215" s="302">
        <f>IF(OR(J215="Fail",ISBLANK(J215)),INDEX('Issue Code Table'!C:C,MATCH(N:N,'Issue Code Table'!A:A,0)),IF(M215="Critical",6,IF(M215="Significant",5,IF(M215="Moderate",3,2))))</f>
        <v>5</v>
      </c>
    </row>
    <row r="216" spans="1:27" s="329" customFormat="1" ht="94.5" customHeight="1" x14ac:dyDescent="0.35">
      <c r="A216" s="303" t="s">
        <v>4926</v>
      </c>
      <c r="B216" s="220" t="s">
        <v>3572</v>
      </c>
      <c r="C216" s="222" t="s">
        <v>3573</v>
      </c>
      <c r="D216" s="259" t="s">
        <v>409</v>
      </c>
      <c r="E216" s="303" t="s">
        <v>4927</v>
      </c>
      <c r="F216" s="301" t="s">
        <v>2209</v>
      </c>
      <c r="G216" s="301" t="s">
        <v>4928</v>
      </c>
      <c r="H216" s="303" t="s">
        <v>2211</v>
      </c>
      <c r="I216" s="303"/>
      <c r="J216" s="295"/>
      <c r="K216" s="308" t="s">
        <v>2212</v>
      </c>
      <c r="L216" s="327"/>
      <c r="M216" s="306" t="s">
        <v>149</v>
      </c>
      <c r="N216" s="305" t="s">
        <v>211</v>
      </c>
      <c r="O216" s="305" t="s">
        <v>3138</v>
      </c>
      <c r="P216" s="317"/>
      <c r="Q216" s="318" t="s">
        <v>2045</v>
      </c>
      <c r="R216" s="318" t="s">
        <v>2097</v>
      </c>
      <c r="S216" s="301" t="s">
        <v>2214</v>
      </c>
      <c r="T216" s="301" t="s">
        <v>2215</v>
      </c>
      <c r="U216" s="301" t="s">
        <v>4929</v>
      </c>
      <c r="V216" s="259" t="s">
        <v>4930</v>
      </c>
      <c r="W216" s="286"/>
      <c r="Z216" s="330"/>
      <c r="AA216" s="302">
        <f>IF(OR(J216="Fail",ISBLANK(J216)),INDEX('Issue Code Table'!C:C,MATCH(N:N,'Issue Code Table'!A:A,0)),IF(M216="Critical",6,IF(M216="Significant",5,IF(M216="Moderate",3,2))))</f>
        <v>5</v>
      </c>
    </row>
    <row r="217" spans="1:27" s="329" customFormat="1" ht="94.5" customHeight="1" x14ac:dyDescent="0.35">
      <c r="A217" s="303" t="s">
        <v>4931</v>
      </c>
      <c r="B217" s="220" t="s">
        <v>3572</v>
      </c>
      <c r="C217" s="222" t="s">
        <v>3573</v>
      </c>
      <c r="D217" s="259" t="s">
        <v>409</v>
      </c>
      <c r="E217" s="303" t="s">
        <v>4932</v>
      </c>
      <c r="F217" s="301" t="s">
        <v>2219</v>
      </c>
      <c r="G217" s="301" t="s">
        <v>4933</v>
      </c>
      <c r="H217" s="303" t="s">
        <v>2221</v>
      </c>
      <c r="I217" s="303"/>
      <c r="J217" s="295"/>
      <c r="K217" s="308" t="s">
        <v>4934</v>
      </c>
      <c r="L217" s="327"/>
      <c r="M217" s="304" t="s">
        <v>149</v>
      </c>
      <c r="N217" s="327" t="s">
        <v>211</v>
      </c>
      <c r="O217" s="336" t="s">
        <v>3138</v>
      </c>
      <c r="P217" s="317"/>
      <c r="Q217" s="318" t="s">
        <v>2045</v>
      </c>
      <c r="R217" s="318" t="s">
        <v>2108</v>
      </c>
      <c r="S217" s="301" t="s">
        <v>3126</v>
      </c>
      <c r="T217" s="301" t="s">
        <v>2225</v>
      </c>
      <c r="U217" s="301" t="s">
        <v>4935</v>
      </c>
      <c r="V217" s="259" t="s">
        <v>4936</v>
      </c>
      <c r="W217" s="286"/>
      <c r="Z217" s="330"/>
      <c r="AA217" s="302">
        <f>IF(OR(J217="Fail",ISBLANK(J217)),INDEX('Issue Code Table'!C:C,MATCH(N:N,'Issue Code Table'!A:A,0)),IF(M217="Critical",6,IF(M217="Significant",5,IF(M217="Moderate",3,2))))</f>
        <v>5</v>
      </c>
    </row>
    <row r="218" spans="1:27" s="329" customFormat="1" ht="94.5" customHeight="1" x14ac:dyDescent="0.35">
      <c r="A218" s="303" t="s">
        <v>4937</v>
      </c>
      <c r="B218" s="220" t="s">
        <v>3572</v>
      </c>
      <c r="C218" s="222" t="s">
        <v>3573</v>
      </c>
      <c r="D218" s="259" t="s">
        <v>409</v>
      </c>
      <c r="E218" s="303" t="s">
        <v>4938</v>
      </c>
      <c r="F218" s="301" t="s">
        <v>2229</v>
      </c>
      <c r="G218" s="301" t="s">
        <v>4939</v>
      </c>
      <c r="H218" s="303" t="s">
        <v>2231</v>
      </c>
      <c r="I218" s="303"/>
      <c r="J218" s="295"/>
      <c r="K218" s="308" t="s">
        <v>2232</v>
      </c>
      <c r="L218" s="327"/>
      <c r="M218" s="304" t="s">
        <v>149</v>
      </c>
      <c r="N218" s="327" t="s">
        <v>211</v>
      </c>
      <c r="O218" s="336" t="s">
        <v>3138</v>
      </c>
      <c r="P218" s="317"/>
      <c r="Q218" s="318" t="s">
        <v>2045</v>
      </c>
      <c r="R218" s="318" t="s">
        <v>2119</v>
      </c>
      <c r="S218" s="301" t="s">
        <v>3129</v>
      </c>
      <c r="T218" s="301" t="s">
        <v>2235</v>
      </c>
      <c r="U218" s="301" t="s">
        <v>4940</v>
      </c>
      <c r="V218" s="259" t="s">
        <v>4941</v>
      </c>
      <c r="W218" s="286"/>
      <c r="Z218" s="330"/>
      <c r="AA218" s="302">
        <f>IF(OR(J218="Fail",ISBLANK(J218)),INDEX('Issue Code Table'!C:C,MATCH(N:N,'Issue Code Table'!A:A,0)),IF(M218="Critical",6,IF(M218="Significant",5,IF(M218="Moderate",3,2))))</f>
        <v>5</v>
      </c>
    </row>
    <row r="219" spans="1:27" s="329" customFormat="1" ht="94.5" customHeight="1" x14ac:dyDescent="0.35">
      <c r="A219" s="303" t="s">
        <v>4942</v>
      </c>
      <c r="B219" s="220" t="s">
        <v>206</v>
      </c>
      <c r="C219" s="222" t="s">
        <v>207</v>
      </c>
      <c r="D219" s="259" t="s">
        <v>409</v>
      </c>
      <c r="E219" s="303" t="s">
        <v>4943</v>
      </c>
      <c r="F219" s="301" t="s">
        <v>2093</v>
      </c>
      <c r="G219" s="301" t="s">
        <v>4944</v>
      </c>
      <c r="H219" s="303" t="s">
        <v>4945</v>
      </c>
      <c r="I219" s="303"/>
      <c r="J219" s="295"/>
      <c r="K219" s="308" t="s">
        <v>4946</v>
      </c>
      <c r="L219" s="327"/>
      <c r="M219" s="306" t="s">
        <v>149</v>
      </c>
      <c r="N219" s="305" t="s">
        <v>211</v>
      </c>
      <c r="O219" s="305" t="s">
        <v>3138</v>
      </c>
      <c r="P219" s="317"/>
      <c r="Q219" s="318" t="s">
        <v>2045</v>
      </c>
      <c r="R219" s="318" t="s">
        <v>2128</v>
      </c>
      <c r="S219" s="301" t="s">
        <v>2098</v>
      </c>
      <c r="T219" s="301" t="s">
        <v>2099</v>
      </c>
      <c r="U219" s="301" t="s">
        <v>4947</v>
      </c>
      <c r="V219" s="259" t="s">
        <v>4948</v>
      </c>
      <c r="W219" s="286"/>
      <c r="Z219" s="330"/>
      <c r="AA219" s="302">
        <f>IF(OR(J219="Fail",ISBLANK(J219)),INDEX('Issue Code Table'!C:C,MATCH(N:N,'Issue Code Table'!A:A,0)),IF(M219="Critical",6,IF(M219="Significant",5,IF(M219="Moderate",3,2))))</f>
        <v>5</v>
      </c>
    </row>
    <row r="220" spans="1:27" s="329" customFormat="1" ht="94.5" customHeight="1" x14ac:dyDescent="0.35">
      <c r="A220" s="303" t="s">
        <v>4949</v>
      </c>
      <c r="B220" s="303" t="s">
        <v>153</v>
      </c>
      <c r="C220" s="309" t="s">
        <v>154</v>
      </c>
      <c r="D220" s="259" t="s">
        <v>409</v>
      </c>
      <c r="E220" s="303" t="s">
        <v>2081</v>
      </c>
      <c r="F220" s="301" t="s">
        <v>2082</v>
      </c>
      <c r="G220" s="301" t="s">
        <v>4950</v>
      </c>
      <c r="H220" s="303" t="s">
        <v>4951</v>
      </c>
      <c r="I220" s="303"/>
      <c r="J220" s="295"/>
      <c r="K220" s="308" t="s">
        <v>4952</v>
      </c>
      <c r="L220" s="327"/>
      <c r="M220" s="306" t="s">
        <v>149</v>
      </c>
      <c r="N220" s="305" t="s">
        <v>2354</v>
      </c>
      <c r="O220" s="305" t="s">
        <v>2355</v>
      </c>
      <c r="P220" s="317"/>
      <c r="Q220" s="318" t="s">
        <v>2045</v>
      </c>
      <c r="R220" s="318" t="s">
        <v>2138</v>
      </c>
      <c r="S220" s="301" t="s">
        <v>3097</v>
      </c>
      <c r="T220" s="301" t="s">
        <v>4953</v>
      </c>
      <c r="U220" s="301" t="s">
        <v>4954</v>
      </c>
      <c r="V220" s="259" t="s">
        <v>4955</v>
      </c>
      <c r="W220" s="286"/>
      <c r="Z220" s="330"/>
      <c r="AA220" s="302">
        <f>IF(OR(J220="Fail",ISBLANK(J220)),INDEX('Issue Code Table'!C:C,MATCH(N:N,'Issue Code Table'!A:A,0)),IF(M220="Critical",6,IF(M220="Significant",5,IF(M220="Moderate",3,2))))</f>
        <v>5</v>
      </c>
    </row>
    <row r="221" spans="1:27" s="329" customFormat="1" ht="94.5" customHeight="1" x14ac:dyDescent="0.35">
      <c r="A221" s="303" t="s">
        <v>4956</v>
      </c>
      <c r="B221" s="303" t="s">
        <v>385</v>
      </c>
      <c r="C221" s="309" t="s">
        <v>386</v>
      </c>
      <c r="D221" s="259" t="s">
        <v>409</v>
      </c>
      <c r="E221" s="303" t="s">
        <v>4957</v>
      </c>
      <c r="F221" s="301" t="s">
        <v>2104</v>
      </c>
      <c r="G221" s="301" t="s">
        <v>4958</v>
      </c>
      <c r="H221" s="303" t="s">
        <v>2106</v>
      </c>
      <c r="I221" s="303"/>
      <c r="J221" s="295"/>
      <c r="K221" s="308" t="s">
        <v>2107</v>
      </c>
      <c r="L221" s="327"/>
      <c r="M221" s="306" t="s">
        <v>149</v>
      </c>
      <c r="N221" s="305" t="s">
        <v>211</v>
      </c>
      <c r="O221" s="305" t="s">
        <v>212</v>
      </c>
      <c r="P221" s="317"/>
      <c r="Q221" s="318" t="s">
        <v>2045</v>
      </c>
      <c r="R221" s="318" t="s">
        <v>2150</v>
      </c>
      <c r="S221" s="301" t="s">
        <v>2109</v>
      </c>
      <c r="T221" s="301" t="s">
        <v>4959</v>
      </c>
      <c r="U221" s="301" t="s">
        <v>4960</v>
      </c>
      <c r="V221" s="259" t="s">
        <v>4961</v>
      </c>
      <c r="W221" s="286"/>
      <c r="Z221" s="330"/>
      <c r="AA221" s="302">
        <f>IF(OR(J221="Fail",ISBLANK(J221)),INDEX('Issue Code Table'!C:C,MATCH(N:N,'Issue Code Table'!A:A,0)),IF(M221="Critical",6,IF(M221="Significant",5,IF(M221="Moderate",3,2))))</f>
        <v>5</v>
      </c>
    </row>
    <row r="222" spans="1:27" s="329" customFormat="1" ht="94.5" customHeight="1" x14ac:dyDescent="0.35">
      <c r="A222" s="303" t="s">
        <v>4962</v>
      </c>
      <c r="B222" s="303" t="s">
        <v>385</v>
      </c>
      <c r="C222" s="309" t="s">
        <v>386</v>
      </c>
      <c r="D222" s="259" t="s">
        <v>409</v>
      </c>
      <c r="E222" s="303" t="s">
        <v>4963</v>
      </c>
      <c r="F222" s="301" t="s">
        <v>2126</v>
      </c>
      <c r="G222" s="301" t="s">
        <v>4964</v>
      </c>
      <c r="H222" s="303" t="s">
        <v>4965</v>
      </c>
      <c r="I222" s="303"/>
      <c r="J222" s="295"/>
      <c r="K222" s="308" t="s">
        <v>4965</v>
      </c>
      <c r="L222" s="327"/>
      <c r="M222" s="306" t="s">
        <v>160</v>
      </c>
      <c r="N222" s="305" t="s">
        <v>522</v>
      </c>
      <c r="O222" s="305" t="s">
        <v>4392</v>
      </c>
      <c r="P222" s="317"/>
      <c r="Q222" s="318" t="s">
        <v>2045</v>
      </c>
      <c r="R222" s="318" t="s">
        <v>2161</v>
      </c>
      <c r="S222" s="301" t="s">
        <v>2129</v>
      </c>
      <c r="T222" s="301" t="s">
        <v>4966</v>
      </c>
      <c r="U222" s="301" t="s">
        <v>4967</v>
      </c>
      <c r="V222" s="259"/>
      <c r="W222" s="286"/>
      <c r="Z222" s="330"/>
      <c r="AA222" s="302">
        <f>IF(OR(J222="Fail",ISBLANK(J222)),INDEX('Issue Code Table'!C:C,MATCH(N:N,'Issue Code Table'!A:A,0)),IF(M222="Critical",6,IF(M222="Significant",5,IF(M222="Moderate",3,2))))</f>
        <v>4</v>
      </c>
    </row>
    <row r="223" spans="1:27" s="329" customFormat="1" ht="94.5" customHeight="1" x14ac:dyDescent="0.35">
      <c r="A223" s="303" t="s">
        <v>4968</v>
      </c>
      <c r="B223" s="303" t="s">
        <v>385</v>
      </c>
      <c r="C223" s="309" t="s">
        <v>386</v>
      </c>
      <c r="D223" s="259" t="s">
        <v>409</v>
      </c>
      <c r="E223" s="303" t="s">
        <v>4969</v>
      </c>
      <c r="F223" s="301" t="s">
        <v>2115</v>
      </c>
      <c r="G223" s="301" t="s">
        <v>4970</v>
      </c>
      <c r="H223" s="303" t="s">
        <v>4971</v>
      </c>
      <c r="I223" s="303"/>
      <c r="J223" s="295"/>
      <c r="K223" s="308" t="s">
        <v>4972</v>
      </c>
      <c r="L223" s="327"/>
      <c r="M223" s="306" t="s">
        <v>160</v>
      </c>
      <c r="N223" s="305" t="s">
        <v>522</v>
      </c>
      <c r="O223" s="305" t="s">
        <v>4392</v>
      </c>
      <c r="P223" s="317"/>
      <c r="Q223" s="318" t="s">
        <v>2045</v>
      </c>
      <c r="R223" s="318" t="s">
        <v>2170</v>
      </c>
      <c r="S223" s="301" t="s">
        <v>2120</v>
      </c>
      <c r="T223" s="301" t="s">
        <v>4973</v>
      </c>
      <c r="U223" s="301" t="s">
        <v>4974</v>
      </c>
      <c r="V223" s="259"/>
      <c r="W223" s="286"/>
      <c r="Z223" s="330"/>
      <c r="AA223" s="302">
        <f>IF(OR(J223="Fail",ISBLANK(J223)),INDEX('Issue Code Table'!C:C,MATCH(N:N,'Issue Code Table'!A:A,0)),IF(M223="Critical",6,IF(M223="Significant",5,IF(M223="Moderate",3,2))))</f>
        <v>4</v>
      </c>
    </row>
    <row r="224" spans="1:27" s="329" customFormat="1" ht="94.5" customHeight="1" x14ac:dyDescent="0.35">
      <c r="A224" s="303" t="s">
        <v>4975</v>
      </c>
      <c r="B224" s="303" t="s">
        <v>385</v>
      </c>
      <c r="C224" s="309" t="s">
        <v>386</v>
      </c>
      <c r="D224" s="259" t="s">
        <v>409</v>
      </c>
      <c r="E224" s="303" t="s">
        <v>4976</v>
      </c>
      <c r="F224" s="301" t="s">
        <v>4977</v>
      </c>
      <c r="G224" s="301" t="s">
        <v>4978</v>
      </c>
      <c r="H224" s="303" t="s">
        <v>4979</v>
      </c>
      <c r="I224" s="303"/>
      <c r="J224" s="295"/>
      <c r="K224" s="308" t="s">
        <v>4980</v>
      </c>
      <c r="L224" s="327"/>
      <c r="M224" s="306" t="s">
        <v>160</v>
      </c>
      <c r="N224" s="305" t="s">
        <v>522</v>
      </c>
      <c r="O224" s="305" t="s">
        <v>4392</v>
      </c>
      <c r="P224" s="317"/>
      <c r="Q224" s="318" t="s">
        <v>2045</v>
      </c>
      <c r="R224" s="318" t="s">
        <v>2181</v>
      </c>
      <c r="S224" s="301" t="s">
        <v>4981</v>
      </c>
      <c r="T224" s="301" t="s">
        <v>4982</v>
      </c>
      <c r="U224" s="301" t="s">
        <v>4983</v>
      </c>
      <c r="V224" s="259"/>
      <c r="W224" s="286"/>
      <c r="Z224" s="330"/>
      <c r="AA224" s="302">
        <f>IF(OR(J224="Fail",ISBLANK(J224)),INDEX('Issue Code Table'!C:C,MATCH(N:N,'Issue Code Table'!A:A,0)),IF(M224="Critical",6,IF(M224="Significant",5,IF(M224="Moderate",3,2))))</f>
        <v>4</v>
      </c>
    </row>
    <row r="225" spans="1:28" s="329" customFormat="1" ht="94.5" customHeight="1" x14ac:dyDescent="0.35">
      <c r="A225" s="303" t="s">
        <v>4984</v>
      </c>
      <c r="B225" s="303" t="s">
        <v>385</v>
      </c>
      <c r="C225" s="309" t="s">
        <v>386</v>
      </c>
      <c r="D225" s="259" t="s">
        <v>409</v>
      </c>
      <c r="E225" s="303" t="s">
        <v>4985</v>
      </c>
      <c r="F225" s="301" t="s">
        <v>2144</v>
      </c>
      <c r="G225" s="301" t="s">
        <v>4986</v>
      </c>
      <c r="H225" s="303" t="s">
        <v>4987</v>
      </c>
      <c r="I225" s="303"/>
      <c r="J225" s="295"/>
      <c r="K225" s="308" t="s">
        <v>4988</v>
      </c>
      <c r="L225" s="327"/>
      <c r="M225" s="306" t="s">
        <v>160</v>
      </c>
      <c r="N225" s="305" t="s">
        <v>522</v>
      </c>
      <c r="O225" s="305" t="s">
        <v>4392</v>
      </c>
      <c r="P225" s="317"/>
      <c r="Q225" s="318" t="s">
        <v>2045</v>
      </c>
      <c r="R225" s="318" t="s">
        <v>2192</v>
      </c>
      <c r="S225" s="301" t="s">
        <v>2151</v>
      </c>
      <c r="T225" s="301" t="s">
        <v>4989</v>
      </c>
      <c r="U225" s="301" t="s">
        <v>4990</v>
      </c>
      <c r="V225" s="259"/>
      <c r="W225" s="286"/>
      <c r="Z225" s="330"/>
      <c r="AA225" s="302">
        <f>IF(OR(J225="Fail",ISBLANK(J225)),INDEX('Issue Code Table'!C:C,MATCH(N:N,'Issue Code Table'!A:A,0)),IF(M225="Critical",6,IF(M225="Significant",5,IF(M225="Moderate",3,2))))</f>
        <v>4</v>
      </c>
    </row>
    <row r="226" spans="1:28" s="329" customFormat="1" ht="94.5" customHeight="1" x14ac:dyDescent="0.35">
      <c r="A226" s="303" t="s">
        <v>4991</v>
      </c>
      <c r="B226" s="303" t="s">
        <v>385</v>
      </c>
      <c r="C226" s="309" t="s">
        <v>386</v>
      </c>
      <c r="D226" s="259" t="s">
        <v>409</v>
      </c>
      <c r="E226" s="303" t="s">
        <v>4992</v>
      </c>
      <c r="F226" s="301" t="s">
        <v>2177</v>
      </c>
      <c r="G226" s="301" t="s">
        <v>4993</v>
      </c>
      <c r="H226" s="303" t="s">
        <v>4994</v>
      </c>
      <c r="I226" s="303"/>
      <c r="J226" s="295"/>
      <c r="K226" s="308" t="s">
        <v>4995</v>
      </c>
      <c r="L226" s="327"/>
      <c r="M226" s="306" t="s">
        <v>160</v>
      </c>
      <c r="N226" s="305" t="s">
        <v>522</v>
      </c>
      <c r="O226" s="305" t="s">
        <v>4392</v>
      </c>
      <c r="P226" s="317"/>
      <c r="Q226" s="318" t="s">
        <v>2045</v>
      </c>
      <c r="R226" s="318" t="s">
        <v>2203</v>
      </c>
      <c r="S226" s="301" t="s">
        <v>4996</v>
      </c>
      <c r="T226" s="301" t="s">
        <v>4997</v>
      </c>
      <c r="U226" s="301" t="s">
        <v>4998</v>
      </c>
      <c r="V226" s="259"/>
      <c r="W226" s="286"/>
      <c r="Z226" s="330"/>
      <c r="AA226" s="302">
        <f>IF(OR(J226="Fail",ISBLANK(J226)),INDEX('Issue Code Table'!C:C,MATCH(N:N,'Issue Code Table'!A:A,0)),IF(M226="Critical",6,IF(M226="Significant",5,IF(M226="Moderate",3,2))))</f>
        <v>4</v>
      </c>
    </row>
    <row r="227" spans="1:28" s="329" customFormat="1" ht="94.5" customHeight="1" x14ac:dyDescent="0.35">
      <c r="A227" s="303" t="s">
        <v>4999</v>
      </c>
      <c r="B227" s="220" t="s">
        <v>206</v>
      </c>
      <c r="C227" s="222" t="s">
        <v>207</v>
      </c>
      <c r="D227" s="259" t="s">
        <v>409</v>
      </c>
      <c r="E227" s="303" t="s">
        <v>5000</v>
      </c>
      <c r="F227" s="301" t="s">
        <v>2134</v>
      </c>
      <c r="G227" s="301" t="s">
        <v>5001</v>
      </c>
      <c r="H227" s="303" t="s">
        <v>5002</v>
      </c>
      <c r="I227" s="303"/>
      <c r="J227" s="295"/>
      <c r="K227" s="308" t="s">
        <v>5003</v>
      </c>
      <c r="L227" s="327"/>
      <c r="M227" s="306" t="s">
        <v>160</v>
      </c>
      <c r="N227" s="305" t="s">
        <v>522</v>
      </c>
      <c r="O227" s="305" t="s">
        <v>4392</v>
      </c>
      <c r="P227" s="317"/>
      <c r="Q227" s="318" t="s">
        <v>2045</v>
      </c>
      <c r="R227" s="318" t="s">
        <v>2213</v>
      </c>
      <c r="S227" s="301" t="s">
        <v>2139</v>
      </c>
      <c r="T227" s="301" t="s">
        <v>5004</v>
      </c>
      <c r="U227" s="301" t="s">
        <v>5005</v>
      </c>
      <c r="V227" s="259"/>
      <c r="W227" s="286"/>
      <c r="Z227" s="330"/>
      <c r="AA227" s="302">
        <f>IF(OR(J227="Fail",ISBLANK(J227)),INDEX('Issue Code Table'!C:C,MATCH(N:N,'Issue Code Table'!A:A,0)),IF(M227="Critical",6,IF(M227="Significant",5,IF(M227="Moderate",3,2))))</f>
        <v>4</v>
      </c>
    </row>
    <row r="228" spans="1:28" s="294" customFormat="1" ht="25.5" customHeight="1" x14ac:dyDescent="0.35">
      <c r="A228" s="342"/>
      <c r="B228" s="343" t="s">
        <v>221</v>
      </c>
      <c r="C228" s="342"/>
      <c r="D228" s="342"/>
      <c r="E228" s="342"/>
      <c r="F228" s="342"/>
      <c r="G228" s="342"/>
      <c r="H228" s="342"/>
      <c r="I228" s="342"/>
      <c r="J228" s="342"/>
      <c r="K228" s="342"/>
      <c r="L228" s="342"/>
      <c r="M228" s="342"/>
      <c r="N228" s="342"/>
      <c r="O228" s="344"/>
      <c r="P228" s="342"/>
      <c r="Q228" s="342"/>
      <c r="R228" s="342"/>
      <c r="S228" s="342"/>
      <c r="T228" s="342"/>
      <c r="U228" s="342"/>
      <c r="V228" s="292"/>
      <c r="W228" s="286"/>
      <c r="AA228" s="342"/>
    </row>
    <row r="229" spans="1:28" s="294" customFormat="1" ht="72" customHeight="1" x14ac:dyDescent="0.35">
      <c r="A229" s="314"/>
      <c r="B229" s="314"/>
      <c r="C229" s="345"/>
      <c r="D229" s="314"/>
      <c r="E229" s="314"/>
      <c r="F229" s="314"/>
      <c r="G229" s="314"/>
      <c r="H229" s="314"/>
      <c r="I229" s="314"/>
      <c r="J229" s="314"/>
      <c r="K229" s="346"/>
      <c r="L229" s="314"/>
      <c r="M229" s="347"/>
      <c r="N229" s="347"/>
      <c r="O229" s="348"/>
      <c r="P229" s="314"/>
      <c r="Q229" s="314"/>
      <c r="R229" s="314"/>
      <c r="S229" s="314"/>
      <c r="T229" s="314"/>
      <c r="U229" s="314"/>
      <c r="V229" s="314"/>
      <c r="AA229" s="287"/>
    </row>
    <row r="230" spans="1:28" s="294" customFormat="1" ht="15.75" hidden="1" customHeight="1" x14ac:dyDescent="0.35">
      <c r="A230" s="314"/>
      <c r="B230" s="314"/>
      <c r="C230" s="345"/>
      <c r="D230" s="314"/>
      <c r="E230" s="314"/>
      <c r="F230" s="314"/>
      <c r="G230" s="314"/>
      <c r="H230" s="349" t="s">
        <v>59</v>
      </c>
      <c r="I230" s="314"/>
      <c r="J230" s="314"/>
      <c r="K230" s="346"/>
      <c r="L230" s="314"/>
      <c r="M230" s="347"/>
      <c r="N230" s="347"/>
      <c r="O230" s="348"/>
      <c r="P230" s="314"/>
      <c r="Q230" s="314"/>
      <c r="R230" s="314"/>
      <c r="S230" s="314"/>
      <c r="T230" s="314"/>
      <c r="U230" s="314"/>
      <c r="V230" s="314"/>
      <c r="AA230" s="287"/>
    </row>
    <row r="231" spans="1:28" s="294" customFormat="1" ht="18" hidden="1" customHeight="1" x14ac:dyDescent="0.35">
      <c r="A231" s="314"/>
      <c r="B231" s="314"/>
      <c r="C231" s="345"/>
      <c r="D231" s="314"/>
      <c r="E231" s="314"/>
      <c r="F231" s="314"/>
      <c r="G231" s="314"/>
      <c r="H231" s="349" t="s">
        <v>60</v>
      </c>
      <c r="I231" s="314"/>
      <c r="J231" s="314"/>
      <c r="K231" s="346"/>
      <c r="L231" s="349"/>
      <c r="M231" s="347"/>
      <c r="N231" s="347"/>
      <c r="O231" s="348"/>
      <c r="P231" s="314"/>
      <c r="Q231" s="314"/>
      <c r="R231" s="314"/>
      <c r="S231" s="314"/>
      <c r="T231" s="314"/>
      <c r="U231" s="314"/>
      <c r="V231" s="314"/>
      <c r="AA231" s="287"/>
    </row>
    <row r="232" spans="1:28" s="294" customFormat="1" ht="16.5" hidden="1" customHeight="1" x14ac:dyDescent="0.35">
      <c r="A232" s="314"/>
      <c r="B232" s="314"/>
      <c r="C232" s="345"/>
      <c r="D232" s="314"/>
      <c r="E232" s="314"/>
      <c r="F232" s="314"/>
      <c r="G232" s="314"/>
      <c r="H232" s="349" t="s">
        <v>48</v>
      </c>
      <c r="I232" s="314"/>
      <c r="J232" s="314"/>
      <c r="K232" s="346"/>
      <c r="L232" s="349"/>
      <c r="M232" s="347"/>
      <c r="N232" s="347"/>
      <c r="O232" s="348"/>
      <c r="P232" s="314"/>
      <c r="Q232" s="314"/>
      <c r="R232" s="314"/>
      <c r="S232" s="314"/>
      <c r="T232" s="314"/>
      <c r="U232" s="314"/>
      <c r="V232" s="314"/>
      <c r="AA232" s="287"/>
    </row>
    <row r="233" spans="1:28" s="294" customFormat="1" ht="15" hidden="1" customHeight="1" x14ac:dyDescent="0.35">
      <c r="A233" s="314"/>
      <c r="B233" s="314"/>
      <c r="C233" s="345"/>
      <c r="D233" s="314"/>
      <c r="E233" s="314"/>
      <c r="F233" s="314"/>
      <c r="G233" s="314"/>
      <c r="H233" s="349" t="s">
        <v>222</v>
      </c>
      <c r="I233" s="314"/>
      <c r="J233" s="314"/>
      <c r="K233" s="314"/>
      <c r="L233" s="349"/>
      <c r="M233" s="347"/>
      <c r="N233" s="347"/>
      <c r="O233" s="348"/>
      <c r="P233" s="314"/>
      <c r="Q233" s="314"/>
      <c r="R233" s="314"/>
      <c r="S233" s="314"/>
      <c r="T233" s="314"/>
      <c r="U233" s="314"/>
      <c r="V233" s="314"/>
      <c r="AA233" s="287"/>
    </row>
    <row r="234" spans="1:28" s="294" customFormat="1" ht="13.5" hidden="1" customHeight="1" x14ac:dyDescent="0.35">
      <c r="A234" s="314"/>
      <c r="B234" s="314"/>
      <c r="C234" s="345"/>
      <c r="D234" s="314"/>
      <c r="E234" s="314"/>
      <c r="F234" s="314"/>
      <c r="G234" s="314"/>
      <c r="H234" s="314"/>
      <c r="I234" s="314"/>
      <c r="J234" s="314"/>
      <c r="K234" s="314"/>
      <c r="L234" s="349"/>
      <c r="M234" s="347"/>
      <c r="N234" s="347"/>
      <c r="O234" s="348"/>
      <c r="P234" s="314"/>
      <c r="Q234" s="314"/>
      <c r="R234" s="314"/>
      <c r="S234" s="314"/>
      <c r="T234" s="314"/>
      <c r="U234" s="314"/>
      <c r="V234" s="314"/>
      <c r="AA234" s="287"/>
    </row>
    <row r="235" spans="1:28" s="294" customFormat="1" ht="17.25" hidden="1" customHeight="1" x14ac:dyDescent="0.35">
      <c r="A235" s="314"/>
      <c r="B235" s="314"/>
      <c r="C235" s="345"/>
      <c r="D235" s="314"/>
      <c r="E235" s="314"/>
      <c r="F235" s="314"/>
      <c r="G235" s="314"/>
      <c r="H235" s="349" t="s">
        <v>223</v>
      </c>
      <c r="I235" s="314"/>
      <c r="J235" s="314"/>
      <c r="K235" s="314"/>
      <c r="L235" s="349"/>
      <c r="M235" s="347"/>
      <c r="N235" s="347"/>
      <c r="O235" s="348"/>
      <c r="P235" s="314"/>
      <c r="Q235" s="314"/>
      <c r="R235" s="314"/>
      <c r="S235" s="314"/>
      <c r="T235" s="314"/>
      <c r="U235" s="314"/>
      <c r="V235" s="314"/>
      <c r="AA235" s="287"/>
    </row>
    <row r="236" spans="1:28" s="347" customFormat="1" ht="22.5" hidden="1" customHeight="1" x14ac:dyDescent="0.35">
      <c r="A236" s="314"/>
      <c r="B236" s="314"/>
      <c r="C236" s="345"/>
      <c r="D236" s="314"/>
      <c r="E236" s="314"/>
      <c r="F236" s="314"/>
      <c r="G236" s="314"/>
      <c r="H236" s="349" t="s">
        <v>139</v>
      </c>
      <c r="I236" s="314"/>
      <c r="J236" s="314"/>
      <c r="K236" s="314"/>
      <c r="L236" s="314"/>
      <c r="O236" s="348"/>
      <c r="P236" s="314"/>
      <c r="Q236" s="314"/>
      <c r="R236" s="314"/>
      <c r="S236" s="314"/>
      <c r="T236" s="314"/>
      <c r="U236" s="314"/>
      <c r="V236" s="314"/>
      <c r="W236" s="294"/>
      <c r="X236" s="294"/>
      <c r="Y236" s="294"/>
      <c r="Z236" s="294"/>
      <c r="AA236" s="287"/>
      <c r="AB236" s="294"/>
    </row>
    <row r="237" spans="1:28" s="347" customFormat="1" ht="20.25" hidden="1" customHeight="1" x14ac:dyDescent="0.35">
      <c r="A237" s="314"/>
      <c r="B237" s="314"/>
      <c r="C237" s="345"/>
      <c r="D237" s="314"/>
      <c r="E237" s="314"/>
      <c r="F237" s="314"/>
      <c r="G237" s="314"/>
      <c r="H237" s="349" t="s">
        <v>149</v>
      </c>
      <c r="I237" s="314"/>
      <c r="J237" s="314"/>
      <c r="K237" s="314"/>
      <c r="L237" s="314"/>
      <c r="O237" s="348"/>
      <c r="P237" s="314"/>
      <c r="Q237" s="314"/>
      <c r="R237" s="314"/>
      <c r="S237" s="314"/>
      <c r="T237" s="314"/>
      <c r="U237" s="314"/>
      <c r="V237" s="314"/>
      <c r="W237" s="294"/>
      <c r="X237" s="294"/>
      <c r="Y237" s="294"/>
      <c r="Z237" s="294"/>
      <c r="AA237" s="287"/>
      <c r="AB237" s="294"/>
    </row>
    <row r="238" spans="1:28" s="347" customFormat="1" ht="24" hidden="1" customHeight="1" x14ac:dyDescent="0.35">
      <c r="A238" s="314"/>
      <c r="B238" s="314"/>
      <c r="C238" s="345"/>
      <c r="D238" s="314"/>
      <c r="E238" s="314"/>
      <c r="F238" s="314"/>
      <c r="G238" s="314"/>
      <c r="H238" s="349" t="s">
        <v>160</v>
      </c>
      <c r="I238" s="314"/>
      <c r="J238" s="314"/>
      <c r="K238" s="314"/>
      <c r="L238" s="314"/>
      <c r="O238" s="348"/>
      <c r="P238" s="314"/>
      <c r="Q238" s="314"/>
      <c r="R238" s="314"/>
      <c r="S238" s="314"/>
      <c r="T238" s="314"/>
      <c r="U238" s="314"/>
      <c r="V238" s="314"/>
      <c r="W238" s="294"/>
      <c r="X238" s="294"/>
      <c r="Y238" s="294"/>
      <c r="Z238" s="294"/>
      <c r="AA238" s="287"/>
      <c r="AB238" s="294"/>
    </row>
    <row r="239" spans="1:28" s="347" customFormat="1" ht="27" hidden="1" customHeight="1" x14ac:dyDescent="0.35">
      <c r="A239" s="314"/>
      <c r="B239" s="314"/>
      <c r="C239" s="345"/>
      <c r="D239" s="314"/>
      <c r="E239" s="314"/>
      <c r="F239" s="314"/>
      <c r="G239" s="314"/>
      <c r="H239" s="349" t="s">
        <v>224</v>
      </c>
      <c r="I239" s="314"/>
      <c r="J239" s="314"/>
      <c r="K239" s="314"/>
      <c r="L239" s="314"/>
      <c r="O239" s="348"/>
      <c r="P239" s="314"/>
      <c r="Q239" s="314"/>
      <c r="R239" s="314"/>
      <c r="S239" s="314"/>
      <c r="T239" s="314"/>
      <c r="U239" s="314"/>
      <c r="V239" s="314"/>
      <c r="W239" s="294"/>
      <c r="X239" s="294"/>
      <c r="Y239" s="294"/>
      <c r="Z239" s="294"/>
      <c r="AA239" s="287"/>
      <c r="AB239" s="294"/>
    </row>
    <row r="240" spans="1:28" s="347" customFormat="1" ht="17.25" hidden="1" customHeight="1" x14ac:dyDescent="0.35">
      <c r="A240" s="314"/>
      <c r="B240" s="314"/>
      <c r="C240" s="345"/>
      <c r="D240" s="314"/>
      <c r="E240" s="314"/>
      <c r="F240" s="314"/>
      <c r="G240" s="314"/>
      <c r="H240" s="314"/>
      <c r="I240" s="314"/>
      <c r="J240" s="314"/>
      <c r="K240" s="314"/>
      <c r="L240" s="314"/>
      <c r="O240" s="348"/>
      <c r="P240" s="314"/>
      <c r="Q240" s="314"/>
      <c r="R240" s="314"/>
      <c r="S240" s="314"/>
      <c r="T240" s="314"/>
      <c r="U240" s="314"/>
      <c r="V240" s="314"/>
      <c r="W240" s="294"/>
      <c r="X240" s="294"/>
      <c r="Y240" s="294"/>
      <c r="Z240" s="294"/>
      <c r="AA240" s="287"/>
      <c r="AB240" s="294"/>
    </row>
    <row r="241" spans="1:28" s="347" customFormat="1" ht="14.25" hidden="1" customHeight="1" x14ac:dyDescent="0.35">
      <c r="A241" s="314"/>
      <c r="B241" s="314"/>
      <c r="C241" s="345"/>
      <c r="D241" s="314"/>
      <c r="E241" s="314"/>
      <c r="F241" s="314"/>
      <c r="G241" s="314"/>
      <c r="H241" s="314"/>
      <c r="I241" s="314"/>
      <c r="J241" s="314"/>
      <c r="K241" s="314"/>
      <c r="L241" s="314"/>
      <c r="O241" s="348"/>
      <c r="P241" s="314"/>
      <c r="Q241" s="314"/>
      <c r="R241" s="314"/>
      <c r="S241" s="314"/>
      <c r="T241" s="314"/>
      <c r="U241" s="314"/>
      <c r="V241" s="314"/>
      <c r="W241" s="294"/>
      <c r="X241" s="294"/>
      <c r="Y241" s="294"/>
      <c r="Z241" s="294"/>
      <c r="AA241" s="287"/>
      <c r="AB241" s="294"/>
    </row>
    <row r="242" spans="1:28" s="347" customFormat="1" ht="57" hidden="1" customHeight="1" x14ac:dyDescent="0.35">
      <c r="A242" s="314"/>
      <c r="B242" s="314"/>
      <c r="C242" s="345"/>
      <c r="D242" s="314"/>
      <c r="E242" s="314"/>
      <c r="F242" s="314"/>
      <c r="G242" s="314"/>
      <c r="H242" s="314"/>
      <c r="I242" s="314"/>
      <c r="J242" s="314"/>
      <c r="K242" s="314"/>
      <c r="L242" s="314"/>
      <c r="O242" s="348"/>
      <c r="P242" s="314"/>
      <c r="Q242" s="314"/>
      <c r="R242" s="314"/>
      <c r="S242" s="314"/>
      <c r="T242" s="314"/>
      <c r="U242" s="314"/>
      <c r="V242" s="314"/>
      <c r="W242" s="294"/>
      <c r="X242" s="294"/>
      <c r="Y242" s="294"/>
      <c r="Z242" s="294"/>
      <c r="AA242" s="287"/>
      <c r="AB242" s="294"/>
    </row>
    <row r="243" spans="1:28" s="347" customFormat="1" ht="57" customHeight="1" x14ac:dyDescent="0.35">
      <c r="A243" s="314"/>
      <c r="B243" s="314"/>
      <c r="C243" s="345"/>
      <c r="D243" s="314"/>
      <c r="E243" s="314"/>
      <c r="F243" s="314"/>
      <c r="G243" s="314"/>
      <c r="H243" s="348"/>
      <c r="I243" s="348"/>
      <c r="J243" s="348"/>
      <c r="K243" s="348"/>
      <c r="L243" s="348"/>
      <c r="M243" s="348"/>
      <c r="N243" s="348"/>
      <c r="O243" s="348"/>
      <c r="P243" s="314"/>
      <c r="Q243" s="314"/>
      <c r="R243" s="314"/>
      <c r="S243" s="314"/>
      <c r="T243" s="314"/>
      <c r="U243" s="314"/>
      <c r="V243" s="314"/>
      <c r="W243" s="294"/>
      <c r="X243" s="294"/>
      <c r="Y243" s="294"/>
      <c r="Z243" s="294"/>
      <c r="AA243" s="287"/>
      <c r="AB243" s="294"/>
    </row>
  </sheetData>
  <protectedRanges>
    <protectedRange password="E1A2" sqref="N2 AA2" name="Range1"/>
    <protectedRange password="E1A2" sqref="O232:O236" name="Range1_11_1"/>
    <protectedRange password="E1A2" sqref="O237:O238" name="Range1_11_2"/>
    <protectedRange password="E1A2" sqref="O239" name="Range1_12_2"/>
    <protectedRange password="E1A2" sqref="O245" name="Range1_12_3"/>
    <protectedRange password="E1A2" sqref="O246:O249" name="Range1_12_4"/>
    <protectedRange password="E1A2" sqref="U2" name="Range1_1"/>
    <protectedRange password="E1A2" sqref="L3:L7" name="Range1_1_8_1"/>
    <protectedRange password="E1A2" sqref="N3" name="Range1_1_2_2"/>
    <protectedRange password="E1A2" sqref="O3" name="Range1_1_8_1_1"/>
    <protectedRange password="E1A2" sqref="O36" name="Range1_1_3_27"/>
    <protectedRange password="E1A2" sqref="N36" name="Range1_6_16_2"/>
    <protectedRange password="E1A2" sqref="O12:O14" name="Range1_1_3_5_1"/>
    <protectedRange password="E1A2" sqref="N12:N14" name="Range1_1_4_1_1"/>
    <protectedRange password="E1A2" sqref="O15:O22" name="Range1_1_3_5_1_1"/>
    <protectedRange password="E1A2" sqref="N15:N22" name="Range1_1_4_1_1_1"/>
    <protectedRange password="E1A2" sqref="O23:O26" name="Range1_1_3_5_1_2"/>
    <protectedRange password="E1A2" sqref="N23:N26" name="Range1_1_4_1_1_2"/>
    <protectedRange password="E1A2" sqref="O28" name="Range1_1_3_24_1_1"/>
    <protectedRange password="E1A2" sqref="N28" name="Range1_5_2_1_1_1"/>
    <protectedRange password="E1A2" sqref="N31" name="Range1_6_10_1_1"/>
    <protectedRange password="E1A2" sqref="N37" name="Range1_6_1_1"/>
    <protectedRange password="E1A2" sqref="O38" name="Range1_1_3_32_1"/>
    <protectedRange password="E1A2" sqref="N38" name="Range1_15_1_1"/>
    <protectedRange password="E1A2" sqref="O39:O40" name="Range1_1_3_32_2"/>
    <protectedRange password="E1A2" sqref="N39:N40" name="Range1_15_1_2"/>
    <protectedRange password="E1A2" sqref="O46" name="Range1_1_3_51"/>
    <protectedRange password="E1A2" sqref="O47" name="Range1_1_3_50_1"/>
    <protectedRange password="E1A2" sqref="O48" name="Range1_1_3_49_2"/>
    <protectedRange password="E1A2" sqref="O49:O50" name="Range1_1_3_48_1"/>
    <protectedRange password="E1A2" sqref="O51:O53" name="Range1_1_3_82_2"/>
    <protectedRange password="E1A2" sqref="N51:N53" name="Range1_11_1_2_1_2"/>
    <protectedRange password="E1A2" sqref="N55" name="Range1_1_1"/>
    <protectedRange password="E1A2" sqref="O55" name="Range1_1_2_3_1"/>
    <protectedRange password="E1A2" sqref="O67" name="Range1_1_3_46_1"/>
    <protectedRange password="E1A2" sqref="O69" name="Range1_1_3_48_1_1_1_1"/>
    <protectedRange password="E1A2" sqref="O68" name="Range1_1_3_48_1_1_1_2"/>
    <protectedRange password="E1A2" sqref="O89" name="Range1_1_3_78_4"/>
    <protectedRange password="E1A2" sqref="O94:O95" name="Range1_1_3_78_4_2"/>
    <protectedRange password="E1A2" sqref="O102" name="Range1_1_3_70_1_1"/>
    <protectedRange password="E1A2" sqref="N102" name="Range1_6_15_1_1"/>
    <protectedRange password="E1A2" sqref="N103:O103" name="Range1_1_3_18_1"/>
    <protectedRange password="E1A2" sqref="N104:O104" name="Range1_1_3_18_1_1"/>
    <protectedRange password="E1A2" sqref="O106:O108" name="Range1_1_3_78_4_3"/>
    <protectedRange password="E1A2" sqref="O105" name="Range1_1_3_78_4_4"/>
    <protectedRange password="E1A2" sqref="O109 O117:O129 O131" name="Range1_1_3_70_1_2"/>
    <protectedRange password="E1A2" sqref="N109 N117:N129 N131" name="Range1_6_15_1_1_1"/>
    <protectedRange password="E1A2" sqref="O110" name="Range1_1_3_70_1_3"/>
    <protectedRange password="E1A2" sqref="N110" name="Range1_6_15_1_1_2"/>
    <protectedRange password="E1A2" sqref="O111" name="Range1_1_3_70_1_4"/>
    <protectedRange password="E1A2" sqref="N111" name="Range1_6_15_1_1_3"/>
    <protectedRange password="E1A2" sqref="N112:O112" name="Range1_1_3_18_1_2"/>
    <protectedRange password="E1A2" sqref="N113:O114" name="Range1_1_3_49_1"/>
    <protectedRange password="E1A2" sqref="O115" name="Range1_1_3_78_4_5"/>
    <protectedRange password="E1A2" sqref="O116" name="Range1_1_3_71_4"/>
    <protectedRange password="E1A2" sqref="O132" name="Range1_1_3_95_1"/>
    <protectedRange password="E1A2" sqref="O142" name="Range1_1_3_88_1"/>
    <protectedRange password="E1A2" sqref="O144" name="Range1_1_3_92_4"/>
    <protectedRange password="E1A2" sqref="N144" name="Range1_10_1_3_4"/>
    <protectedRange password="E1A2" sqref="O133:O137 O141" name="Range1_1_3_95_4_1"/>
    <protectedRange password="E1A2" sqref="O138:O139" name="Range1_1_3_97_3"/>
    <protectedRange password="E1A2" sqref="O140" name="Range1_1_3_97_3_1"/>
    <protectedRange password="E1A2" sqref="O145" name="Range1_1_3_83_1"/>
    <protectedRange password="E1A2" sqref="N145" name="Range1_11_2_1_1"/>
    <protectedRange password="E1A2" sqref="O147" name="Range1_1_2_2_3"/>
    <protectedRange password="E1A2" sqref="O148" name="Range1_1_2_2_3_1"/>
    <protectedRange password="E1A2" sqref="O151" name="Range1_1_3_99_5"/>
    <protectedRange password="E1A2" sqref="N151" name="Range1_11_1_1_3"/>
    <protectedRange password="E1A2" sqref="O152" name="Range1_1_3_99_5_1"/>
    <protectedRange password="E1A2" sqref="N152" name="Range1_11_1_1_3_1"/>
    <protectedRange password="E1A2" sqref="O153" name="Range1_1_3_99_5_3"/>
    <protectedRange password="E1A2" sqref="N153" name="Range1_11_1_1_3_3"/>
    <protectedRange password="E1A2" sqref="O154" name="Range1_1_3_99_5_4"/>
    <protectedRange password="E1A2" sqref="N154" name="Range1_11_1_1_3_4"/>
    <protectedRange password="E1A2" sqref="O155" name="Range1_1_3_99_5_5"/>
    <protectedRange password="E1A2" sqref="N155" name="Range1_11_1_1_3_5"/>
    <protectedRange password="E1A2" sqref="O156:O157" name="Range1_1_3_83_1_1_2"/>
    <protectedRange password="E1A2" sqref="N156:N157" name="Range1_11_2_1_1_1_2"/>
    <protectedRange password="E1A2" sqref="O158" name="Range1_1_3_83_1_1_4"/>
    <protectedRange password="E1A2" sqref="N158" name="Range1_11_2_1_1_1_4"/>
    <protectedRange password="E1A2" sqref="O159" name="Range1_1_3_83_1_1_5"/>
    <protectedRange password="E1A2" sqref="N159" name="Range1_11_2_1_1_1_5"/>
    <protectedRange password="E1A2" sqref="O160" name="Range1_1_3_83_1_1_5_1"/>
    <protectedRange password="E1A2" sqref="N160" name="Range1_11_2_1_1_1_5_1"/>
    <protectedRange password="E1A2" sqref="O162" name="Range1_1_3_44"/>
    <protectedRange password="E1A2" sqref="N162" name="Range1_12_3_1_4"/>
    <protectedRange password="E1A2" sqref="O161" name="Range1_1_3_83_1_1_5_2"/>
    <protectedRange password="E1A2" sqref="N161" name="Range1_11_2_1_1_1_5_2"/>
    <protectedRange password="E1A2" sqref="O163" name="Range1_1_3_45"/>
    <protectedRange password="E1A2" sqref="N163" name="Range1_12_4_1_3"/>
    <protectedRange password="E1A2" sqref="O164" name="Range1_1_3_83_1_1_5_3"/>
    <protectedRange password="E1A2" sqref="N164" name="Range1_11_2_1_1_1_5_3"/>
    <protectedRange password="E1A2" sqref="O173" name="Range1_1_3_21_1"/>
    <protectedRange password="E1A2" sqref="N173" name="Range1_1_8_8"/>
    <protectedRange password="E1A2" sqref="O176" name="Range1_1_3_35_1_2"/>
    <protectedRange password="E1A2" sqref="O177" name="Range1_1_3_36_1"/>
    <protectedRange password="E1A2" sqref="O178" name="Range1_1_3_37_1"/>
    <protectedRange password="E1A2" sqref="O179" name="Range1_1_3_38_1"/>
    <protectedRange password="E1A2" sqref="O180" name="Range1_1_3_24_2"/>
    <protectedRange password="E1A2" sqref="N180" name="Range1_5_2_1_2"/>
    <protectedRange password="E1A2" sqref="O181" name="Range1_1_3_82_2_2"/>
    <protectedRange password="E1A2" sqref="N181" name="Range1_11_1_2_1_2_2"/>
    <protectedRange password="E1A2" sqref="O182" name="Range1_1_3_35_1_3"/>
    <protectedRange password="E1A2" sqref="N183" name="Range1_6_8_1_3"/>
    <protectedRange password="E1A2" sqref="O184:O185" name="Range1_1_3_21"/>
    <protectedRange password="E1A2" sqref="N184" name="Range1_12_4_1_1"/>
    <protectedRange password="E1A2" sqref="N185" name="Range1_12_4_1_2"/>
    <protectedRange password="E1A2" sqref="N186:O186" name="Range1_1_3_42"/>
    <protectedRange password="E1A2" sqref="N189:O189" name="Range1_1_3_18_2"/>
    <protectedRange password="E1A2" sqref="N187:O188" name="Range1_1_3_40_1"/>
    <protectedRange password="E1A2" sqref="O190" name="Range1_1_3_92_4_1"/>
    <protectedRange password="E1A2" sqref="N190" name="Range1_10_1_3_4_1"/>
    <protectedRange password="E1A2" sqref="O191" name="Range1_1_3_83_1_2"/>
    <protectedRange password="E1A2" sqref="N191" name="Range1_11_2_1_1_2"/>
    <protectedRange password="E1A2" sqref="O196" name="Range1_1_3_71_3"/>
    <protectedRange password="E1A2" sqref="N196" name="Range1_6_16_4_2"/>
    <protectedRange password="E1A2" sqref="N194:O194" name="Range1_1_3_50"/>
    <protectedRange password="E1A2" sqref="O195" name="Range1_1_3_71_3_1"/>
    <protectedRange password="E1A2" sqref="N195" name="Range1_6_16_4_2_1"/>
    <protectedRange password="E1A2" sqref="O197" name="Range1_1_3_71_1_1"/>
    <protectedRange password="E1A2" sqref="N197" name="Range1_6_16_4_1_1"/>
    <protectedRange password="E1A2" sqref="N192:O192" name="Range1_1_3_49_3"/>
    <protectedRange password="E1A2" sqref="O198" name="Range1_1_3_98_2_1"/>
    <protectedRange password="E1A2" sqref="O199" name="Range1_1_3_98_2_2"/>
    <protectedRange password="E1A2" sqref="O200" name="Range1_1_3_98_2_3"/>
    <protectedRange password="E1A2" sqref="O201" name="Range1_1_3_98_2_4"/>
    <protectedRange password="E1A2" sqref="O202" name="Range1_1_3_98_2_5"/>
    <protectedRange password="E1A2" sqref="O203" name="Range1_1_3_95_3_1"/>
    <protectedRange password="E1A2" sqref="O204" name="Range1_1_3_95_3_2"/>
    <protectedRange password="E1A2" sqref="O205" name="Range1_1_3_95_3_3"/>
    <protectedRange password="E1A2" sqref="O206" name="Range1_1_3_95_3_4"/>
    <protectedRange password="E1A2" sqref="O207" name="Range1_1_3_95_3_4_1"/>
    <protectedRange password="E1A2" sqref="O208" name="Range1_1_3_95_3_5"/>
    <protectedRange password="E1A2" sqref="O209" name="Range1_1_3_98_2_6"/>
    <protectedRange password="E1A2" sqref="O210" name="Range1_1_3_98_2_7"/>
    <protectedRange password="E1A2" sqref="O211" name="Range1_1_3_16_1"/>
    <protectedRange password="E1A2" sqref="O212" name="Range1_1_3_93"/>
    <protectedRange password="E1A2" sqref="O213" name="Range1_1_3_16_2"/>
    <protectedRange password="E1A2" sqref="O215:O216" name="Range1_1_3_16_3"/>
    <protectedRange password="E1A2" sqref="O219:O220" name="Range1_1_3_16_4"/>
    <protectedRange password="E1A2" sqref="O221" name="Range1_1_3_16_5"/>
    <protectedRange password="E1A2" sqref="O222:O224" name="Range1_1_3_94"/>
    <protectedRange password="E1A2" sqref="O225:O227" name="Range1_1_3_94_1"/>
    <protectedRange password="E1A2" sqref="O6" name="Range1_1_3_14_1_1_1"/>
    <protectedRange password="E1A2" sqref="N6" name="Range1_1_7_1_1_1_1"/>
    <protectedRange password="E1A2" sqref="O214" name="Range1_1_3_99_1_1_1_1"/>
    <protectedRange password="E1A2" sqref="N214" name="Range1_11_1_1_1_1_1_1"/>
    <protectedRange password="E1A2" sqref="O33" name="Range1_1_3_32_3"/>
    <protectedRange password="E1A2" sqref="N33" name="Range1_15_1_3"/>
    <protectedRange password="E1A2" sqref="O59" name="Range1_1_3_59_3"/>
    <protectedRange password="E1A2" sqref="O174" name="Range1_1_3_82_2_1_1"/>
    <protectedRange password="E1A2" sqref="N174" name="Range1_11_1_2_1_2_1_1"/>
  </protectedRanges>
  <autoFilter ref="A2:AB228" xr:uid="{1D27651C-6B27-42A6-943A-83C177EABD60}"/>
  <conditionalFormatting sqref="O36">
    <cfRule type="expression" dxfId="173" priority="439" stopIfTrue="1">
      <formula>ISERROR(AC36)</formula>
    </cfRule>
  </conditionalFormatting>
  <conditionalFormatting sqref="L3:L7">
    <cfRule type="expression" dxfId="172" priority="505" stopIfTrue="1">
      <formula>ISERROR(Z3)</formula>
    </cfRule>
  </conditionalFormatting>
  <conditionalFormatting sqref="O3">
    <cfRule type="expression" dxfId="171" priority="504" stopIfTrue="1">
      <formula>ISERROR(AC3)</formula>
    </cfRule>
  </conditionalFormatting>
  <conditionalFormatting sqref="N3:N173 N176:N227">
    <cfRule type="expression" dxfId="170" priority="503" stopIfTrue="1">
      <formula>ISERROR(AA3)</formula>
    </cfRule>
  </conditionalFormatting>
  <conditionalFormatting sqref="O7">
    <cfRule type="expression" dxfId="169" priority="381" stopIfTrue="1">
      <formula>ISERROR(AC7)</formula>
    </cfRule>
  </conditionalFormatting>
  <conditionalFormatting sqref="O7">
    <cfRule type="expression" dxfId="168" priority="380" stopIfTrue="1">
      <formula>ISERROR(AC7)</formula>
    </cfRule>
  </conditionalFormatting>
  <conditionalFormatting sqref="O8">
    <cfRule type="expression" dxfId="167" priority="379" stopIfTrue="1">
      <formula>ISERROR(AC8)</formula>
    </cfRule>
  </conditionalFormatting>
  <conditionalFormatting sqref="O8">
    <cfRule type="expression" dxfId="166" priority="378" stopIfTrue="1">
      <formula>ISERROR(AC8)</formula>
    </cfRule>
  </conditionalFormatting>
  <conditionalFormatting sqref="O9">
    <cfRule type="expression" dxfId="165" priority="377" stopIfTrue="1">
      <formula>ISERROR(AC9)</formula>
    </cfRule>
  </conditionalFormatting>
  <conditionalFormatting sqref="O9">
    <cfRule type="expression" dxfId="164" priority="376" stopIfTrue="1">
      <formula>ISERROR(AC9)</formula>
    </cfRule>
  </conditionalFormatting>
  <conditionalFormatting sqref="O10">
    <cfRule type="expression" dxfId="163" priority="375" stopIfTrue="1">
      <formula>ISERROR(AC10)</formula>
    </cfRule>
  </conditionalFormatting>
  <conditionalFormatting sqref="O10">
    <cfRule type="expression" dxfId="162" priority="374" stopIfTrue="1">
      <formula>ISERROR(AC10)</formula>
    </cfRule>
  </conditionalFormatting>
  <conditionalFormatting sqref="O11 O13">
    <cfRule type="expression" dxfId="161" priority="373" stopIfTrue="1">
      <formula>ISERROR(AC11)</formula>
    </cfRule>
  </conditionalFormatting>
  <conditionalFormatting sqref="O11 O13">
    <cfRule type="expression" dxfId="160" priority="372" stopIfTrue="1">
      <formula>ISERROR(AC11)</formula>
    </cfRule>
  </conditionalFormatting>
  <conditionalFormatting sqref="O12">
    <cfRule type="expression" dxfId="159" priority="371" stopIfTrue="1">
      <formula>ISERROR(AC12)</formula>
    </cfRule>
  </conditionalFormatting>
  <conditionalFormatting sqref="O12">
    <cfRule type="expression" dxfId="158" priority="370" stopIfTrue="1">
      <formula>ISERROR(AC12)</formula>
    </cfRule>
  </conditionalFormatting>
  <conditionalFormatting sqref="O14">
    <cfRule type="expression" dxfId="157" priority="369" stopIfTrue="1">
      <formula>ISERROR(AC14)</formula>
    </cfRule>
  </conditionalFormatting>
  <conditionalFormatting sqref="O14">
    <cfRule type="expression" dxfId="156" priority="368" stopIfTrue="1">
      <formula>ISERROR(AC14)</formula>
    </cfRule>
  </conditionalFormatting>
  <conditionalFormatting sqref="O15">
    <cfRule type="expression" dxfId="155" priority="367" stopIfTrue="1">
      <formula>ISERROR(AC15)</formula>
    </cfRule>
  </conditionalFormatting>
  <conditionalFormatting sqref="O15">
    <cfRule type="expression" dxfId="154" priority="366" stopIfTrue="1">
      <formula>ISERROR(AC15)</formula>
    </cfRule>
  </conditionalFormatting>
  <conditionalFormatting sqref="O16">
    <cfRule type="expression" dxfId="153" priority="365" stopIfTrue="1">
      <formula>ISERROR(AC16)</formula>
    </cfRule>
  </conditionalFormatting>
  <conditionalFormatting sqref="O16">
    <cfRule type="expression" dxfId="152" priority="364" stopIfTrue="1">
      <formula>ISERROR(AC16)</formula>
    </cfRule>
  </conditionalFormatting>
  <conditionalFormatting sqref="O17">
    <cfRule type="expression" dxfId="151" priority="363" stopIfTrue="1">
      <formula>ISERROR(AC17)</formula>
    </cfRule>
  </conditionalFormatting>
  <conditionalFormatting sqref="O17">
    <cfRule type="expression" dxfId="150" priority="362" stopIfTrue="1">
      <formula>ISERROR(AC17)</formula>
    </cfRule>
  </conditionalFormatting>
  <conditionalFormatting sqref="O18">
    <cfRule type="expression" dxfId="149" priority="361" stopIfTrue="1">
      <formula>ISERROR(AC18)</formula>
    </cfRule>
  </conditionalFormatting>
  <conditionalFormatting sqref="O18">
    <cfRule type="expression" dxfId="148" priority="360" stopIfTrue="1">
      <formula>ISERROR(AC18)</formula>
    </cfRule>
  </conditionalFormatting>
  <conditionalFormatting sqref="O19">
    <cfRule type="expression" dxfId="147" priority="359" stopIfTrue="1">
      <formula>ISERROR(AC19)</formula>
    </cfRule>
  </conditionalFormatting>
  <conditionalFormatting sqref="O19">
    <cfRule type="expression" dxfId="146" priority="358" stopIfTrue="1">
      <formula>ISERROR(AC19)</formula>
    </cfRule>
  </conditionalFormatting>
  <conditionalFormatting sqref="O20">
    <cfRule type="expression" dxfId="145" priority="357" stopIfTrue="1">
      <formula>ISERROR(AC20)</formula>
    </cfRule>
  </conditionalFormatting>
  <conditionalFormatting sqref="O20">
    <cfRule type="expression" dxfId="144" priority="356" stopIfTrue="1">
      <formula>ISERROR(AC20)</formula>
    </cfRule>
  </conditionalFormatting>
  <conditionalFormatting sqref="O21">
    <cfRule type="expression" dxfId="143" priority="355" stopIfTrue="1">
      <formula>ISERROR(AC21)</formula>
    </cfRule>
  </conditionalFormatting>
  <conditionalFormatting sqref="O21">
    <cfRule type="expression" dxfId="142" priority="354" stopIfTrue="1">
      <formula>ISERROR(AC21)</formula>
    </cfRule>
  </conditionalFormatting>
  <conditionalFormatting sqref="O22">
    <cfRule type="expression" dxfId="141" priority="353" stopIfTrue="1">
      <formula>ISERROR(AC22)</formula>
    </cfRule>
  </conditionalFormatting>
  <conditionalFormatting sqref="O22">
    <cfRule type="expression" dxfId="140" priority="352" stopIfTrue="1">
      <formula>ISERROR(AC22)</formula>
    </cfRule>
  </conditionalFormatting>
  <conditionalFormatting sqref="O23:O24">
    <cfRule type="expression" dxfId="139" priority="351" stopIfTrue="1">
      <formula>ISERROR(AC23)</formula>
    </cfRule>
  </conditionalFormatting>
  <conditionalFormatting sqref="O23:O24">
    <cfRule type="expression" dxfId="138" priority="350" stopIfTrue="1">
      <formula>ISERROR(AC23)</formula>
    </cfRule>
  </conditionalFormatting>
  <conditionalFormatting sqref="O25">
    <cfRule type="expression" dxfId="137" priority="349" stopIfTrue="1">
      <formula>ISERROR(AC25)</formula>
    </cfRule>
  </conditionalFormatting>
  <conditionalFormatting sqref="O25">
    <cfRule type="expression" dxfId="136" priority="348" stopIfTrue="1">
      <formula>ISERROR(AC25)</formula>
    </cfRule>
  </conditionalFormatting>
  <conditionalFormatting sqref="O26">
    <cfRule type="expression" dxfId="135" priority="347" stopIfTrue="1">
      <formula>ISERROR(AC26)</formula>
    </cfRule>
  </conditionalFormatting>
  <conditionalFormatting sqref="O26">
    <cfRule type="expression" dxfId="134" priority="346" stopIfTrue="1">
      <formula>ISERROR(AC26)</formula>
    </cfRule>
  </conditionalFormatting>
  <conditionalFormatting sqref="O27">
    <cfRule type="expression" dxfId="133" priority="345" stopIfTrue="1">
      <formula>ISERROR(AC15)</formula>
    </cfRule>
  </conditionalFormatting>
  <conditionalFormatting sqref="O28">
    <cfRule type="expression" dxfId="132" priority="344" stopIfTrue="1">
      <formula>ISERROR(AC28)</formula>
    </cfRule>
  </conditionalFormatting>
  <conditionalFormatting sqref="O29">
    <cfRule type="expression" dxfId="131" priority="337" stopIfTrue="1">
      <formula>ISERROR(AC29)</formula>
    </cfRule>
  </conditionalFormatting>
  <conditionalFormatting sqref="O30">
    <cfRule type="expression" dxfId="130" priority="336" stopIfTrue="1">
      <formula>ISERROR(AC30)</formula>
    </cfRule>
  </conditionalFormatting>
  <conditionalFormatting sqref="G31">
    <cfRule type="cellIs" dxfId="129" priority="333" stopIfTrue="1" operator="equal">
      <formula>"Fail"</formula>
    </cfRule>
    <cfRule type="cellIs" dxfId="128" priority="334" stopIfTrue="1" operator="equal">
      <formula>"Pass"</formula>
    </cfRule>
    <cfRule type="cellIs" dxfId="127" priority="335" stopIfTrue="1" operator="equal">
      <formula>"Info"</formula>
    </cfRule>
  </conditionalFormatting>
  <conditionalFormatting sqref="O31">
    <cfRule type="expression" dxfId="126" priority="332" stopIfTrue="1">
      <formula>ISERROR(Z31)</formula>
    </cfRule>
  </conditionalFormatting>
  <conditionalFormatting sqref="G32">
    <cfRule type="cellIs" dxfId="125" priority="328" operator="equal">
      <formula>"Fail"</formula>
    </cfRule>
    <cfRule type="cellIs" dxfId="124" priority="329" operator="equal">
      <formula>"Pass"</formula>
    </cfRule>
    <cfRule type="cellIs" dxfId="123" priority="330" operator="equal">
      <formula>"Info"</formula>
    </cfRule>
  </conditionalFormatting>
  <conditionalFormatting sqref="O32">
    <cfRule type="expression" dxfId="122" priority="331" stopIfTrue="1">
      <formula>ISERROR(Z32)</formula>
    </cfRule>
  </conditionalFormatting>
  <conditionalFormatting sqref="O34">
    <cfRule type="expression" dxfId="121" priority="327" stopIfTrue="1">
      <formula>ISERROR(AC34)</formula>
    </cfRule>
  </conditionalFormatting>
  <conditionalFormatting sqref="O37">
    <cfRule type="expression" dxfId="120" priority="323" stopIfTrue="1">
      <formula>ISERROR(AC37)</formula>
    </cfRule>
  </conditionalFormatting>
  <conditionalFormatting sqref="O41:O43">
    <cfRule type="expression" dxfId="119" priority="319" stopIfTrue="1">
      <formula>ISERROR(AC41)</formula>
    </cfRule>
  </conditionalFormatting>
  <conditionalFormatting sqref="O42">
    <cfRule type="expression" dxfId="118" priority="318" stopIfTrue="1">
      <formula>ISERROR(AC42)</formula>
    </cfRule>
  </conditionalFormatting>
  <conditionalFormatting sqref="O43">
    <cfRule type="expression" dxfId="117" priority="317" stopIfTrue="1">
      <formula>ISERROR(AC43)</formula>
    </cfRule>
  </conditionalFormatting>
  <conditionalFormatting sqref="O46">
    <cfRule type="expression" dxfId="116" priority="313" stopIfTrue="1">
      <formula>ISERROR(AC46)</formula>
    </cfRule>
  </conditionalFormatting>
  <conditionalFormatting sqref="O44:O45">
    <cfRule type="expression" dxfId="115" priority="312" stopIfTrue="1">
      <formula>ISERROR(AC44)</formula>
    </cfRule>
  </conditionalFormatting>
  <conditionalFormatting sqref="O47">
    <cfRule type="expression" dxfId="114" priority="308" stopIfTrue="1">
      <formula>ISERROR(AC47)</formula>
    </cfRule>
  </conditionalFormatting>
  <conditionalFormatting sqref="O48:O49 O54">
    <cfRule type="expression" dxfId="113" priority="304" stopIfTrue="1">
      <formula>ISERROR(AC48)</formula>
    </cfRule>
  </conditionalFormatting>
  <conditionalFormatting sqref="O50">
    <cfRule type="expression" dxfId="112" priority="303" stopIfTrue="1">
      <formula>ISERROR(AC50)</formula>
    </cfRule>
  </conditionalFormatting>
  <conditionalFormatting sqref="O51">
    <cfRule type="expression" dxfId="111" priority="302" stopIfTrue="1">
      <formula>ISERROR(AC51)</formula>
    </cfRule>
  </conditionalFormatting>
  <conditionalFormatting sqref="O52">
    <cfRule type="expression" dxfId="110" priority="301" stopIfTrue="1">
      <formula>ISERROR(AC52)</formula>
    </cfRule>
  </conditionalFormatting>
  <conditionalFormatting sqref="O53">
    <cfRule type="expression" dxfId="109" priority="300" stopIfTrue="1">
      <formula>ISERROR(AC53)</formula>
    </cfRule>
  </conditionalFormatting>
  <conditionalFormatting sqref="O55">
    <cfRule type="expression" dxfId="108" priority="293" stopIfTrue="1">
      <formula>ISERROR(AC55)</formula>
    </cfRule>
  </conditionalFormatting>
  <conditionalFormatting sqref="O57">
    <cfRule type="expression" dxfId="107" priority="292" stopIfTrue="1">
      <formula>ISERROR(AC57)</formula>
    </cfRule>
  </conditionalFormatting>
  <conditionalFormatting sqref="O58">
    <cfRule type="expression" dxfId="106" priority="291" stopIfTrue="1">
      <formula>ISERROR(AC58)</formula>
    </cfRule>
  </conditionalFormatting>
  <conditionalFormatting sqref="O67">
    <cfRule type="expression" dxfId="105" priority="287" stopIfTrue="1">
      <formula>ISERROR(AC67)</formula>
    </cfRule>
  </conditionalFormatting>
  <conditionalFormatting sqref="O69">
    <cfRule type="expression" dxfId="104" priority="286" stopIfTrue="1">
      <formula>ISERROR(AC69)</formula>
    </cfRule>
  </conditionalFormatting>
  <conditionalFormatting sqref="O68">
    <cfRule type="expression" dxfId="103" priority="285" stopIfTrue="1">
      <formula>ISERROR(AC68)</formula>
    </cfRule>
  </conditionalFormatting>
  <conditionalFormatting sqref="O76">
    <cfRule type="expression" dxfId="102" priority="281" stopIfTrue="1">
      <formula>ISERROR(AC76)</formula>
    </cfRule>
  </conditionalFormatting>
  <conditionalFormatting sqref="O77">
    <cfRule type="expression" dxfId="101" priority="280" stopIfTrue="1">
      <formula>ISERROR(AC77)</formula>
    </cfRule>
  </conditionalFormatting>
  <conditionalFormatting sqref="O78">
    <cfRule type="expression" dxfId="100" priority="279" stopIfTrue="1">
      <formula>ISERROR(AC78)</formula>
    </cfRule>
  </conditionalFormatting>
  <conditionalFormatting sqref="O79:O80">
    <cfRule type="expression" dxfId="99" priority="278" stopIfTrue="1">
      <formula>ISERROR(AC79)</formula>
    </cfRule>
  </conditionalFormatting>
  <conditionalFormatting sqref="O81">
    <cfRule type="expression" dxfId="98" priority="277" stopIfTrue="1">
      <formula>ISERROR(AC81)</formula>
    </cfRule>
  </conditionalFormatting>
  <conditionalFormatting sqref="O82:O88">
    <cfRule type="expression" dxfId="97" priority="273" stopIfTrue="1">
      <formula>ISERROR(AC82)</formula>
    </cfRule>
  </conditionalFormatting>
  <conditionalFormatting sqref="O89">
    <cfRule type="expression" dxfId="96" priority="272" stopIfTrue="1">
      <formula>ISERROR(AC89)</formula>
    </cfRule>
  </conditionalFormatting>
  <conditionalFormatting sqref="O90">
    <cfRule type="expression" dxfId="95" priority="271" stopIfTrue="1">
      <formula>ISERROR(AC90)</formula>
    </cfRule>
  </conditionalFormatting>
  <conditionalFormatting sqref="O91">
    <cfRule type="expression" dxfId="94" priority="267" stopIfTrue="1">
      <formula>ISERROR(AC91)</formula>
    </cfRule>
  </conditionalFormatting>
  <conditionalFormatting sqref="O92">
    <cfRule type="expression" dxfId="93" priority="263" stopIfTrue="1">
      <formula>ISERROR(AC92)</formula>
    </cfRule>
  </conditionalFormatting>
  <conditionalFormatting sqref="O93">
    <cfRule type="expression" dxfId="92" priority="259" stopIfTrue="1">
      <formula>ISERROR(AC93)</formula>
    </cfRule>
  </conditionalFormatting>
  <conditionalFormatting sqref="O94">
    <cfRule type="expression" dxfId="91" priority="252" stopIfTrue="1">
      <formula>ISERROR(AC94)</formula>
    </cfRule>
  </conditionalFormatting>
  <conditionalFormatting sqref="O95">
    <cfRule type="expression" dxfId="90" priority="251" stopIfTrue="1">
      <formula>ISERROR(AC95)</formula>
    </cfRule>
  </conditionalFormatting>
  <conditionalFormatting sqref="O96">
    <cfRule type="expression" dxfId="89" priority="250" stopIfTrue="1">
      <formula>ISERROR(AC96)</formula>
    </cfRule>
  </conditionalFormatting>
  <conditionalFormatting sqref="O97">
    <cfRule type="expression" dxfId="88" priority="246" stopIfTrue="1">
      <formula>ISERROR(AC97)</formula>
    </cfRule>
  </conditionalFormatting>
  <conditionalFormatting sqref="O98">
    <cfRule type="expression" dxfId="87" priority="242" stopIfTrue="1">
      <formula>ISERROR(AC98)</formula>
    </cfRule>
  </conditionalFormatting>
  <conditionalFormatting sqref="O99">
    <cfRule type="expression" dxfId="86" priority="238" stopIfTrue="1">
      <formula>ISERROR(AC99)</formula>
    </cfRule>
  </conditionalFormatting>
  <conditionalFormatting sqref="O100">
    <cfRule type="expression" dxfId="85" priority="234" stopIfTrue="1">
      <formula>ISERROR(AC100)</formula>
    </cfRule>
  </conditionalFormatting>
  <conditionalFormatting sqref="O101">
    <cfRule type="expression" dxfId="84" priority="230" stopIfTrue="1">
      <formula>ISERROR(AC101)</formula>
    </cfRule>
  </conditionalFormatting>
  <conditionalFormatting sqref="O102">
    <cfRule type="expression" dxfId="83" priority="223" stopIfTrue="1">
      <formula>ISERROR(AC102)</formula>
    </cfRule>
  </conditionalFormatting>
  <conditionalFormatting sqref="O106:O108">
    <cfRule type="expression" dxfId="82" priority="222" stopIfTrue="1">
      <formula>ISERROR(AC106)</formula>
    </cfRule>
  </conditionalFormatting>
  <conditionalFormatting sqref="O105">
    <cfRule type="expression" dxfId="81" priority="221" stopIfTrue="1">
      <formula>ISERROR(AC105)</formula>
    </cfRule>
  </conditionalFormatting>
  <conditionalFormatting sqref="O109">
    <cfRule type="expression" dxfId="80" priority="217" stopIfTrue="1">
      <formula>ISERROR(AC109)</formula>
    </cfRule>
  </conditionalFormatting>
  <conditionalFormatting sqref="O110">
    <cfRule type="expression" dxfId="79" priority="216" stopIfTrue="1">
      <formula>ISERROR(AC110)</formula>
    </cfRule>
  </conditionalFormatting>
  <conditionalFormatting sqref="O111">
    <cfRule type="expression" dxfId="78" priority="215" stopIfTrue="1">
      <formula>ISERROR(AC111)</formula>
    </cfRule>
  </conditionalFormatting>
  <conditionalFormatting sqref="O115">
    <cfRule type="expression" dxfId="77" priority="205" stopIfTrue="1">
      <formula>ISERROR(AC115)</formula>
    </cfRule>
  </conditionalFormatting>
  <conditionalFormatting sqref="O117:O129">
    <cfRule type="expression" dxfId="76" priority="201" stopIfTrue="1">
      <formula>ISERROR(AC117)</formula>
    </cfRule>
  </conditionalFormatting>
  <conditionalFormatting sqref="O131">
    <cfRule type="expression" dxfId="75" priority="200" stopIfTrue="1">
      <formula>ISERROR(AC131)</formula>
    </cfRule>
  </conditionalFormatting>
  <conditionalFormatting sqref="O132">
    <cfRule type="expression" dxfId="74" priority="199" stopIfTrue="1">
      <formula>ISERROR(AC132)</formula>
    </cfRule>
  </conditionalFormatting>
  <conditionalFormatting sqref="O142">
    <cfRule type="expression" dxfId="73" priority="198" stopIfTrue="1">
      <formula>ISERROR(AC142)</formula>
    </cfRule>
  </conditionalFormatting>
  <conditionalFormatting sqref="O144">
    <cfRule type="expression" dxfId="72" priority="197" stopIfTrue="1">
      <formula>ISERROR(AC144)</formula>
    </cfRule>
  </conditionalFormatting>
  <conditionalFormatting sqref="O143">
    <cfRule type="expression" dxfId="71" priority="196" stopIfTrue="1">
      <formula>ISERROR(AC143)</formula>
    </cfRule>
  </conditionalFormatting>
  <conditionalFormatting sqref="O133:O137">
    <cfRule type="expression" dxfId="70" priority="195" stopIfTrue="1">
      <formula>ISERROR(AC133)</formula>
    </cfRule>
  </conditionalFormatting>
  <conditionalFormatting sqref="O138">
    <cfRule type="expression" dxfId="69" priority="194" stopIfTrue="1">
      <formula>ISERROR(AC138)</formula>
    </cfRule>
  </conditionalFormatting>
  <conditionalFormatting sqref="O139">
    <cfRule type="expression" dxfId="68" priority="193" stopIfTrue="1">
      <formula>ISERROR(AC139)</formula>
    </cfRule>
  </conditionalFormatting>
  <conditionalFormatting sqref="O140">
    <cfRule type="expression" dxfId="67" priority="192" stopIfTrue="1">
      <formula>ISERROR(AC140)</formula>
    </cfRule>
  </conditionalFormatting>
  <conditionalFormatting sqref="O141">
    <cfRule type="expression" dxfId="66" priority="191" stopIfTrue="1">
      <formula>ISERROR(AC141)</formula>
    </cfRule>
  </conditionalFormatting>
  <conditionalFormatting sqref="O146">
    <cfRule type="expression" dxfId="65" priority="190" stopIfTrue="1">
      <formula>ISERROR(AC146)</formula>
    </cfRule>
  </conditionalFormatting>
  <conditionalFormatting sqref="O147">
    <cfRule type="expression" dxfId="64" priority="189" stopIfTrue="1">
      <formula>ISERROR(AC147)</formula>
    </cfRule>
  </conditionalFormatting>
  <conditionalFormatting sqref="O148">
    <cfRule type="expression" dxfId="63" priority="188" stopIfTrue="1">
      <formula>ISERROR(AC148)</formula>
    </cfRule>
  </conditionalFormatting>
  <conditionalFormatting sqref="O151">
    <cfRule type="expression" dxfId="62" priority="187" stopIfTrue="1">
      <formula>ISERROR(AC151)</formula>
    </cfRule>
  </conditionalFormatting>
  <conditionalFormatting sqref="O152">
    <cfRule type="expression" dxfId="61" priority="186" stopIfTrue="1">
      <formula>ISERROR(AC152)</formula>
    </cfRule>
  </conditionalFormatting>
  <conditionalFormatting sqref="O153:O154">
    <cfRule type="expression" dxfId="60" priority="185" stopIfTrue="1">
      <formula>ISERROR(AC153)</formula>
    </cfRule>
  </conditionalFormatting>
  <conditionalFormatting sqref="O155">
    <cfRule type="expression" dxfId="59" priority="184" stopIfTrue="1">
      <formula>ISERROR(AC155)</formula>
    </cfRule>
  </conditionalFormatting>
  <conditionalFormatting sqref="O162">
    <cfRule type="expression" dxfId="58" priority="171" stopIfTrue="1">
      <formula>ISERROR(AC162)</formula>
    </cfRule>
  </conditionalFormatting>
  <conditionalFormatting sqref="O163">
    <cfRule type="expression" dxfId="57" priority="170" stopIfTrue="1">
      <formula>ISERROR(AC163)</formula>
    </cfRule>
  </conditionalFormatting>
  <conditionalFormatting sqref="O173">
    <cfRule type="expression" dxfId="56" priority="160" stopIfTrue="1">
      <formula>ISERROR(AC173)</formula>
    </cfRule>
  </conditionalFormatting>
  <conditionalFormatting sqref="O177">
    <cfRule type="expression" dxfId="55" priority="146" stopIfTrue="1">
      <formula>ISERROR(AC177)</formula>
    </cfRule>
  </conditionalFormatting>
  <conditionalFormatting sqref="O178:O179">
    <cfRule type="expression" dxfId="54" priority="142" stopIfTrue="1">
      <formula>ISERROR(AC178)</formula>
    </cfRule>
  </conditionalFormatting>
  <conditionalFormatting sqref="O180">
    <cfRule type="expression" dxfId="53" priority="141" stopIfTrue="1">
      <formula>ISERROR(AC180)</formula>
    </cfRule>
  </conditionalFormatting>
  <conditionalFormatting sqref="O181">
    <cfRule type="expression" dxfId="52" priority="137" stopIfTrue="1">
      <formula>ISERROR(AC181)</formula>
    </cfRule>
  </conditionalFormatting>
  <conditionalFormatting sqref="O183">
    <cfRule type="expression" dxfId="51" priority="130" stopIfTrue="1">
      <formula>ISERROR(AC183)</formula>
    </cfRule>
  </conditionalFormatting>
  <conditionalFormatting sqref="O184:O185">
    <cfRule type="expression" dxfId="50" priority="126" stopIfTrue="1">
      <formula>ISERROR(AC184)</formula>
    </cfRule>
  </conditionalFormatting>
  <conditionalFormatting sqref="O186">
    <cfRule type="expression" dxfId="49" priority="119" stopIfTrue="1">
      <formula>ISERROR(AC186)</formula>
    </cfRule>
  </conditionalFormatting>
  <conditionalFormatting sqref="O189">
    <cfRule type="expression" dxfId="48" priority="115" stopIfTrue="1">
      <formula>ISERROR(AC189)</formula>
    </cfRule>
  </conditionalFormatting>
  <conditionalFormatting sqref="O187:O188">
    <cfRule type="expression" dxfId="47" priority="111" stopIfTrue="1">
      <formula>ISERROR(AC187)</formula>
    </cfRule>
  </conditionalFormatting>
  <conditionalFormatting sqref="O190">
    <cfRule type="expression" dxfId="46" priority="107" stopIfTrue="1">
      <formula>ISERROR(AC190)</formula>
    </cfRule>
  </conditionalFormatting>
  <conditionalFormatting sqref="O196">
    <cfRule type="expression" dxfId="45" priority="103" stopIfTrue="1">
      <formula>ISERROR(AC196)</formula>
    </cfRule>
  </conditionalFormatting>
  <conditionalFormatting sqref="O194">
    <cfRule type="expression" dxfId="44" priority="99" stopIfTrue="1">
      <formula>ISERROR(AC194)</formula>
    </cfRule>
  </conditionalFormatting>
  <conditionalFormatting sqref="O195">
    <cfRule type="expression" dxfId="43" priority="95" stopIfTrue="1">
      <formula>ISERROR(AC195)</formula>
    </cfRule>
  </conditionalFormatting>
  <conditionalFormatting sqref="O197">
    <cfRule type="expression" dxfId="42" priority="91" stopIfTrue="1">
      <formula>ISERROR(AC197)</formula>
    </cfRule>
  </conditionalFormatting>
  <conditionalFormatting sqref="O192">
    <cfRule type="expression" dxfId="41" priority="90" stopIfTrue="1">
      <formula>ISERROR(AC192)</formula>
    </cfRule>
  </conditionalFormatting>
  <conditionalFormatting sqref="O198">
    <cfRule type="expression" dxfId="40" priority="86" stopIfTrue="1">
      <formula>ISERROR(AC198)</formula>
    </cfRule>
  </conditionalFormatting>
  <conditionalFormatting sqref="O199">
    <cfRule type="expression" dxfId="39" priority="85" stopIfTrue="1">
      <formula>ISERROR(AC199)</formula>
    </cfRule>
  </conditionalFormatting>
  <conditionalFormatting sqref="O200">
    <cfRule type="expression" dxfId="38" priority="84" stopIfTrue="1">
      <formula>ISERROR(AC200)</formula>
    </cfRule>
  </conditionalFormatting>
  <conditionalFormatting sqref="O201">
    <cfRule type="expression" dxfId="37" priority="83" stopIfTrue="1">
      <formula>ISERROR(AC201)</formula>
    </cfRule>
  </conditionalFormatting>
  <conditionalFormatting sqref="O202">
    <cfRule type="expression" dxfId="36" priority="82" stopIfTrue="1">
      <formula>ISERROR(AC202)</formula>
    </cfRule>
  </conditionalFormatting>
  <conditionalFormatting sqref="O203">
    <cfRule type="expression" dxfId="35" priority="81" stopIfTrue="1">
      <formula>ISERROR(AC203)</formula>
    </cfRule>
  </conditionalFormatting>
  <conditionalFormatting sqref="O204">
    <cfRule type="expression" dxfId="34" priority="80" stopIfTrue="1">
      <formula>ISERROR(AC204)</formula>
    </cfRule>
  </conditionalFormatting>
  <conditionalFormatting sqref="O205">
    <cfRule type="expression" dxfId="33" priority="79" stopIfTrue="1">
      <formula>ISERROR(AC205)</formula>
    </cfRule>
  </conditionalFormatting>
  <conditionalFormatting sqref="O206">
    <cfRule type="expression" dxfId="32" priority="78" stopIfTrue="1">
      <formula>ISERROR(AC206)</formula>
    </cfRule>
  </conditionalFormatting>
  <conditionalFormatting sqref="O207">
    <cfRule type="expression" dxfId="31" priority="74" stopIfTrue="1">
      <formula>ISERROR(AC207)</formula>
    </cfRule>
  </conditionalFormatting>
  <conditionalFormatting sqref="O208">
    <cfRule type="expression" dxfId="30" priority="73" stopIfTrue="1">
      <formula>ISERROR(AC208)</formula>
    </cfRule>
  </conditionalFormatting>
  <conditionalFormatting sqref="O209">
    <cfRule type="expression" dxfId="29" priority="66" stopIfTrue="1">
      <formula>ISERROR(AC209)</formula>
    </cfRule>
  </conditionalFormatting>
  <conditionalFormatting sqref="O210">
    <cfRule type="expression" dxfId="28" priority="65" stopIfTrue="1">
      <formula>ISERROR(AC210)</formula>
    </cfRule>
  </conditionalFormatting>
  <conditionalFormatting sqref="O212">
    <cfRule type="expression" dxfId="27" priority="61" stopIfTrue="1">
      <formula>ISERROR(AC212)</formula>
    </cfRule>
  </conditionalFormatting>
  <conditionalFormatting sqref="O211">
    <cfRule type="expression" dxfId="26" priority="57" stopIfTrue="1">
      <formula>ISERROR(AC211)</formula>
    </cfRule>
  </conditionalFormatting>
  <conditionalFormatting sqref="O213">
    <cfRule type="expression" dxfId="25" priority="53" stopIfTrue="1">
      <formula>ISERROR(AC213)</formula>
    </cfRule>
  </conditionalFormatting>
  <conditionalFormatting sqref="O215">
    <cfRule type="expression" dxfId="24" priority="49" stopIfTrue="1">
      <formula>ISERROR(AC215)</formula>
    </cfRule>
  </conditionalFormatting>
  <conditionalFormatting sqref="O216">
    <cfRule type="expression" dxfId="23" priority="45" stopIfTrue="1">
      <formula>ISERROR(AC216)</formula>
    </cfRule>
  </conditionalFormatting>
  <conditionalFormatting sqref="O219:O220">
    <cfRule type="expression" dxfId="22" priority="38" stopIfTrue="1">
      <formula>ISERROR(AC219)</formula>
    </cfRule>
  </conditionalFormatting>
  <conditionalFormatting sqref="O221">
    <cfRule type="expression" dxfId="21" priority="37" stopIfTrue="1">
      <formula>ISERROR(AC221)</formula>
    </cfRule>
  </conditionalFormatting>
  <conditionalFormatting sqref="O224">
    <cfRule type="expression" dxfId="20" priority="30" stopIfTrue="1">
      <formula>ISERROR(AC224)</formula>
    </cfRule>
  </conditionalFormatting>
  <conditionalFormatting sqref="O223">
    <cfRule type="expression" dxfId="19" priority="29" stopIfTrue="1">
      <formula>ISERROR(AC223)</formula>
    </cfRule>
  </conditionalFormatting>
  <conditionalFormatting sqref="O222">
    <cfRule type="expression" dxfId="18" priority="28" stopIfTrue="1">
      <formula>ISERROR(AC222)</formula>
    </cfRule>
  </conditionalFormatting>
  <conditionalFormatting sqref="O226">
    <cfRule type="expression" dxfId="17" priority="24" stopIfTrue="1">
      <formula>ISERROR(AC226)</formula>
    </cfRule>
  </conditionalFormatting>
  <conditionalFormatting sqref="O225">
    <cfRule type="expression" dxfId="16" priority="20" stopIfTrue="1">
      <formula>ISERROR(AC225)</formula>
    </cfRule>
  </conditionalFormatting>
  <conditionalFormatting sqref="O227">
    <cfRule type="expression" dxfId="15" priority="19" stopIfTrue="1">
      <formula>ISERROR(AC227)</formula>
    </cfRule>
  </conditionalFormatting>
  <conditionalFormatting sqref="O6">
    <cfRule type="expression" dxfId="14" priority="18" stopIfTrue="1">
      <formula>ISERROR(AC6)</formula>
    </cfRule>
  </conditionalFormatting>
  <conditionalFormatting sqref="O4">
    <cfRule type="expression" dxfId="13" priority="17" stopIfTrue="1">
      <formula>ISERROR(AC4)</formula>
    </cfRule>
  </conditionalFormatting>
  <conditionalFormatting sqref="O4">
    <cfRule type="expression" dxfId="12" priority="16" stopIfTrue="1">
      <formula>ISERROR(AC4)</formula>
    </cfRule>
  </conditionalFormatting>
  <conditionalFormatting sqref="O5">
    <cfRule type="expression" dxfId="11" priority="15" stopIfTrue="1">
      <formula>ISERROR(AC5)</formula>
    </cfRule>
  </conditionalFormatting>
  <conditionalFormatting sqref="O5">
    <cfRule type="expression" dxfId="10" priority="14" stopIfTrue="1">
      <formula>ISERROR(AC5)</formula>
    </cfRule>
  </conditionalFormatting>
  <conditionalFormatting sqref="O60:O66">
    <cfRule type="expression" dxfId="9" priority="13" stopIfTrue="1">
      <formula>ISERROR(AC60)</formula>
    </cfRule>
  </conditionalFormatting>
  <conditionalFormatting sqref="O214">
    <cfRule type="expression" dxfId="8" priority="12" stopIfTrue="1">
      <formula>ISERROR(AC214)</formula>
    </cfRule>
  </conditionalFormatting>
  <conditionalFormatting sqref="O172">
    <cfRule type="expression" dxfId="7" priority="8" stopIfTrue="1">
      <formula>ISERROR(AC172)</formula>
    </cfRule>
  </conditionalFormatting>
  <conditionalFormatting sqref="N175">
    <cfRule type="expression" dxfId="6" priority="7" stopIfTrue="1">
      <formula>ISERROR(AA175)</formula>
    </cfRule>
  </conditionalFormatting>
  <conditionalFormatting sqref="O175">
    <cfRule type="expression" dxfId="5" priority="6" stopIfTrue="1">
      <formula>ISERROR(AC175)</formula>
    </cfRule>
  </conditionalFormatting>
  <conditionalFormatting sqref="N174">
    <cfRule type="expression" dxfId="4" priority="5" stopIfTrue="1">
      <formula>ISERROR(AA174)</formula>
    </cfRule>
  </conditionalFormatting>
  <conditionalFormatting sqref="O174">
    <cfRule type="expression" dxfId="3" priority="4" stopIfTrue="1">
      <formula>ISERROR(AC174)</formula>
    </cfRule>
  </conditionalFormatting>
  <conditionalFormatting sqref="J3:J227">
    <cfRule type="cellIs" dxfId="2" priority="3" operator="equal">
      <formula>"Pass"</formula>
    </cfRule>
    <cfRule type="cellIs" dxfId="1" priority="2" operator="equal">
      <formula>"Fail"</formula>
    </cfRule>
    <cfRule type="cellIs" dxfId="0" priority="1" operator="equal">
      <formula>"Info"</formula>
    </cfRule>
  </conditionalFormatting>
  <dataValidations count="4">
    <dataValidation type="list" allowBlank="1" showInputMessage="1" showErrorMessage="1" sqref="G31:G32" xr:uid="{B962B460-FC0C-479F-9AFE-DA050752E171}">
      <formula1>$G$205:$G$208</formula1>
    </dataValidation>
    <dataValidation type="list" allowBlank="1" showInputMessage="1" showErrorMessage="1" sqref="J3:J227" xr:uid="{63190C58-E484-494B-8019-686A2CC0A52A}">
      <formula1>$H$230:$H$233</formula1>
    </dataValidation>
    <dataValidation type="list" allowBlank="1" showInputMessage="1" showErrorMessage="1" sqref="M3:M174 M176:M227" xr:uid="{51374995-49B9-4345-B64E-03DB588B1C2E}">
      <formula1>$H$236:$H$239</formula1>
    </dataValidation>
    <dataValidation type="list" allowBlank="1" showInputMessage="1" showErrorMessage="1" sqref="M175" xr:uid="{D53027C0-5A7E-4D6B-A106-F88F934BFE83}">
      <formula1>$H$209:$H$212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2"/>
  <sheetViews>
    <sheetView zoomScale="90" zoomScaleNormal="90" workbookViewId="0">
      <selection activeCell="C7" sqref="C7"/>
    </sheetView>
  </sheetViews>
  <sheetFormatPr defaultColWidth="9.26953125" defaultRowHeight="12.75" customHeight="1" x14ac:dyDescent="0.35"/>
  <cols>
    <col min="1" max="1" width="9.26953125" style="74"/>
    <col min="2" max="2" width="13.26953125" style="74" customWidth="1"/>
    <col min="3" max="3" width="84.26953125" style="211" customWidth="1"/>
    <col min="4" max="4" width="32.1796875" style="74" customWidth="1"/>
    <col min="5" max="16384" width="9.26953125" style="74"/>
  </cols>
  <sheetData>
    <row r="1" spans="1:4" ht="14.5" x14ac:dyDescent="0.35">
      <c r="A1" s="159" t="s">
        <v>5006</v>
      </c>
      <c r="B1" s="159"/>
      <c r="C1" s="160"/>
      <c r="D1" s="159"/>
    </row>
    <row r="2" spans="1:4" ht="12.75" customHeight="1" x14ac:dyDescent="0.35">
      <c r="A2" s="161" t="s">
        <v>5007</v>
      </c>
      <c r="B2" s="161" t="s">
        <v>5008</v>
      </c>
      <c r="C2" s="162" t="s">
        <v>5009</v>
      </c>
      <c r="D2" s="161" t="s">
        <v>5010</v>
      </c>
    </row>
    <row r="3" spans="1:4" ht="14.5" x14ac:dyDescent="0.35">
      <c r="A3" s="155">
        <v>1</v>
      </c>
      <c r="B3" s="156">
        <v>44104</v>
      </c>
      <c r="C3" s="157" t="s">
        <v>5011</v>
      </c>
      <c r="D3" s="158" t="s">
        <v>5012</v>
      </c>
    </row>
    <row r="4" spans="1:4" ht="25" x14ac:dyDescent="0.35">
      <c r="A4" s="155">
        <v>1.1000000000000001</v>
      </c>
      <c r="B4" s="156">
        <v>44469</v>
      </c>
      <c r="C4" s="275" t="s">
        <v>5013</v>
      </c>
      <c r="D4" s="158" t="s">
        <v>5012</v>
      </c>
    </row>
    <row r="5" spans="1:4" ht="14.5" x14ac:dyDescent="0.35">
      <c r="A5" s="155">
        <v>1.2</v>
      </c>
      <c r="B5" s="156">
        <v>44469</v>
      </c>
      <c r="C5" s="163" t="s">
        <v>5014</v>
      </c>
      <c r="D5" s="158" t="s">
        <v>5012</v>
      </c>
    </row>
    <row r="6" spans="1:4" ht="14.5" x14ac:dyDescent="0.35">
      <c r="A6" s="155">
        <v>1.3</v>
      </c>
      <c r="B6" s="156">
        <v>45174</v>
      </c>
      <c r="C6" s="351" t="s">
        <v>5015</v>
      </c>
      <c r="D6" s="352" t="s">
        <v>5012</v>
      </c>
    </row>
    <row r="7" spans="1:4" ht="16.399999999999999" customHeight="1" x14ac:dyDescent="0.35">
      <c r="A7" s="155">
        <v>2</v>
      </c>
      <c r="B7" s="156">
        <v>45199</v>
      </c>
      <c r="C7" s="163" t="s">
        <v>5016</v>
      </c>
      <c r="D7" s="158" t="s">
        <v>5012</v>
      </c>
    </row>
    <row r="8" spans="1:4" ht="12.75" customHeight="1" x14ac:dyDescent="0.35">
      <c r="A8" s="191"/>
      <c r="B8" s="192"/>
      <c r="C8" s="193"/>
      <c r="D8" s="158"/>
    </row>
    <row r="9" spans="1:4" ht="12.75" customHeight="1" x14ac:dyDescent="0.35">
      <c r="A9" s="191"/>
      <c r="B9" s="192"/>
      <c r="C9" s="193"/>
      <c r="D9" s="158"/>
    </row>
    <row r="10" spans="1:4" ht="12.75" customHeight="1" x14ac:dyDescent="0.35">
      <c r="A10" s="155"/>
      <c r="B10" s="156"/>
      <c r="C10" s="163"/>
      <c r="D10" s="158"/>
    </row>
    <row r="11" spans="1:4" ht="12.75" customHeight="1" x14ac:dyDescent="0.35">
      <c r="A11" s="155"/>
      <c r="B11" s="156"/>
      <c r="C11" s="163"/>
      <c r="D11" s="158"/>
    </row>
    <row r="12" spans="1:4" ht="12.75" customHeight="1" x14ac:dyDescent="0.35">
      <c r="A12" s="155"/>
      <c r="B12" s="156"/>
      <c r="C12" s="163"/>
      <c r="D12" s="1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3"/>
  <sheetViews>
    <sheetView zoomScale="80" zoomScaleNormal="80" workbookViewId="0">
      <selection activeCell="F32" sqref="F32"/>
    </sheetView>
  </sheetViews>
  <sheetFormatPr defaultColWidth="9.26953125" defaultRowHeight="12.75" customHeight="1" x14ac:dyDescent="0.35"/>
  <cols>
    <col min="1" max="1" width="13.54296875" style="141" customWidth="1"/>
    <col min="2" max="2" width="19.26953125" style="141" customWidth="1"/>
    <col min="3" max="3" width="20.26953125" style="141" customWidth="1"/>
    <col min="4" max="4" width="18.7265625" style="141" customWidth="1"/>
    <col min="5" max="5" width="21.26953125" style="141" customWidth="1"/>
    <col min="6" max="6" width="31.54296875" style="141" customWidth="1"/>
    <col min="7" max="7" width="13.7265625" style="141" customWidth="1"/>
    <col min="8" max="16384" width="9.26953125" style="141"/>
  </cols>
  <sheetData>
    <row r="1" spans="1:7" ht="14.5" x14ac:dyDescent="0.35">
      <c r="A1" s="398" t="s">
        <v>5017</v>
      </c>
      <c r="B1" s="399"/>
      <c r="C1" s="399"/>
      <c r="D1" s="399"/>
      <c r="E1" s="399"/>
      <c r="F1" s="399"/>
      <c r="G1" s="400"/>
    </row>
    <row r="2" spans="1:7" ht="12.75" customHeight="1" x14ac:dyDescent="0.35">
      <c r="A2" s="164" t="s">
        <v>5018</v>
      </c>
      <c r="B2" s="52"/>
      <c r="C2" s="52"/>
      <c r="D2" s="52"/>
      <c r="E2" s="52"/>
      <c r="F2" s="52"/>
      <c r="G2" s="165"/>
    </row>
    <row r="3" spans="1:7" ht="12.75" customHeight="1" x14ac:dyDescent="0.35">
      <c r="A3" s="253" t="s">
        <v>5019</v>
      </c>
      <c r="B3" s="254"/>
      <c r="C3" s="254"/>
      <c r="D3" s="254"/>
      <c r="E3" s="140"/>
      <c r="F3" s="140"/>
      <c r="G3" s="166"/>
    </row>
    <row r="4" spans="1:7" ht="14.5" x14ac:dyDescent="0.35">
      <c r="A4" s="255" t="s">
        <v>5020</v>
      </c>
      <c r="B4" s="256"/>
      <c r="C4" s="256"/>
      <c r="D4" s="256"/>
      <c r="E4" s="76"/>
      <c r="F4" s="76"/>
      <c r="G4" s="168"/>
    </row>
    <row r="5" spans="1:7" ht="14.5" x14ac:dyDescent="0.35">
      <c r="A5" s="255" t="s">
        <v>5021</v>
      </c>
      <c r="B5" s="256"/>
      <c r="C5" s="256"/>
      <c r="D5" s="256"/>
      <c r="E5" s="76"/>
      <c r="F5" s="76"/>
      <c r="G5" s="168"/>
    </row>
    <row r="6" spans="1:7" ht="14.5" x14ac:dyDescent="0.35">
      <c r="A6" s="255" t="s">
        <v>5022</v>
      </c>
      <c r="B6" s="256"/>
      <c r="C6" s="256"/>
      <c r="D6" s="256"/>
      <c r="E6" s="76"/>
      <c r="F6" s="76"/>
      <c r="G6" s="168"/>
    </row>
    <row r="7" spans="1:7" ht="14.5" x14ac:dyDescent="0.35">
      <c r="A7" s="255" t="s">
        <v>5023</v>
      </c>
      <c r="B7" s="256"/>
      <c r="C7" s="256"/>
      <c r="D7" s="256"/>
      <c r="E7" s="76"/>
      <c r="F7" s="76"/>
      <c r="G7" s="168"/>
    </row>
    <row r="8" spans="1:7" ht="14.5" x14ac:dyDescent="0.35">
      <c r="A8" s="255"/>
      <c r="B8" s="256"/>
      <c r="C8" s="256"/>
      <c r="D8" s="256"/>
      <c r="E8" s="76"/>
      <c r="F8" s="76"/>
      <c r="G8" s="168"/>
    </row>
    <row r="9" spans="1:7" s="212" customFormat="1" ht="14.5" x14ac:dyDescent="0.35">
      <c r="A9" s="256"/>
      <c r="B9" s="256"/>
      <c r="C9" s="256"/>
      <c r="D9" s="256"/>
      <c r="E9" s="76"/>
      <c r="F9" s="76"/>
      <c r="G9" s="76"/>
    </row>
    <row r="10" spans="1:7" ht="14.5" x14ac:dyDescent="0.35">
      <c r="F10" s="212"/>
      <c r="G10" s="34"/>
    </row>
    <row r="11" spans="1:7" ht="12.75" customHeight="1" x14ac:dyDescent="0.35">
      <c r="A11" s="53" t="s">
        <v>5024</v>
      </c>
      <c r="B11" s="54"/>
      <c r="C11" s="54"/>
      <c r="D11" s="54"/>
      <c r="E11" s="54"/>
      <c r="F11" s="54"/>
      <c r="G11" s="178"/>
    </row>
    <row r="12" spans="1:7" ht="12.75" customHeight="1" x14ac:dyDescent="0.35">
      <c r="A12" s="55" t="s">
        <v>5025</v>
      </c>
      <c r="B12" s="56"/>
      <c r="C12" s="56"/>
      <c r="D12" s="56"/>
      <c r="E12" s="56"/>
      <c r="F12" s="56"/>
      <c r="G12" s="179"/>
    </row>
    <row r="13" spans="1:7" ht="12.75" customHeight="1" x14ac:dyDescent="0.35">
      <c r="A13" s="139" t="s">
        <v>5026</v>
      </c>
      <c r="B13" s="140"/>
      <c r="C13" s="140"/>
      <c r="D13" s="140"/>
      <c r="E13" s="140"/>
      <c r="F13" s="140"/>
      <c r="G13" s="166"/>
    </row>
    <row r="14" spans="1:7" ht="14.5" x14ac:dyDescent="0.35">
      <c r="A14" s="75" t="s">
        <v>5027</v>
      </c>
      <c r="B14" s="76"/>
      <c r="C14" s="76"/>
      <c r="D14" s="76"/>
      <c r="E14" s="76"/>
      <c r="F14" s="76"/>
      <c r="G14" s="168"/>
    </row>
    <row r="15" spans="1:7" ht="14.5" x14ac:dyDescent="0.35">
      <c r="A15" s="77" t="s">
        <v>5028</v>
      </c>
      <c r="B15" s="78"/>
      <c r="C15" s="78"/>
      <c r="D15" s="78"/>
      <c r="E15" s="78"/>
      <c r="F15" s="78"/>
      <c r="G15" s="180"/>
    </row>
    <row r="16" spans="1:7" ht="14.5" x14ac:dyDescent="0.35">
      <c r="F16" s="212"/>
      <c r="G16" s="34"/>
    </row>
    <row r="17" spans="1:7" ht="12.75" customHeight="1" x14ac:dyDescent="0.35">
      <c r="A17" s="53" t="s">
        <v>5029</v>
      </c>
      <c r="B17" s="54"/>
      <c r="C17" s="54"/>
      <c r="D17" s="54"/>
      <c r="E17" s="54"/>
      <c r="F17" s="54"/>
      <c r="G17" s="178"/>
    </row>
    <row r="18" spans="1:7" ht="12.75" customHeight="1" x14ac:dyDescent="0.35">
      <c r="A18" s="55" t="s">
        <v>5030</v>
      </c>
      <c r="B18" s="56"/>
      <c r="C18" s="56"/>
      <c r="D18" s="56"/>
      <c r="E18" s="56"/>
      <c r="F18" s="56"/>
      <c r="G18" s="179"/>
    </row>
    <row r="19" spans="1:7" ht="12.75" customHeight="1" x14ac:dyDescent="0.35">
      <c r="A19" s="139" t="s">
        <v>5031</v>
      </c>
      <c r="B19" s="140"/>
      <c r="C19" s="140"/>
      <c r="D19" s="140"/>
      <c r="E19" s="140"/>
      <c r="F19" s="140"/>
      <c r="G19" s="166"/>
    </row>
    <row r="20" spans="1:7" ht="14.5" x14ac:dyDescent="0.35">
      <c r="A20" s="75" t="s">
        <v>5032</v>
      </c>
      <c r="B20" s="76"/>
      <c r="C20" s="76"/>
      <c r="D20" s="76"/>
      <c r="E20" s="76"/>
      <c r="F20" s="76"/>
      <c r="G20" s="168"/>
    </row>
    <row r="21" spans="1:7" ht="14.5" x14ac:dyDescent="0.35">
      <c r="A21" s="75" t="s">
        <v>5033</v>
      </c>
      <c r="B21" s="76"/>
      <c r="C21" s="76"/>
      <c r="D21" s="76"/>
      <c r="E21" s="76"/>
      <c r="F21" s="76"/>
      <c r="G21" s="168"/>
    </row>
    <row r="22" spans="1:7" ht="14.5" x14ac:dyDescent="0.35">
      <c r="A22" s="75" t="s">
        <v>5034</v>
      </c>
      <c r="B22" s="76"/>
      <c r="C22" s="76"/>
      <c r="D22" s="76"/>
      <c r="E22" s="76"/>
      <c r="F22" s="76"/>
      <c r="G22" s="168"/>
    </row>
    <row r="23" spans="1:7" ht="14.5" x14ac:dyDescent="0.35">
      <c r="A23" s="77"/>
      <c r="B23" s="78"/>
      <c r="C23" s="78"/>
      <c r="D23" s="78"/>
      <c r="E23" s="78"/>
      <c r="F23" s="78"/>
      <c r="G23" s="180"/>
    </row>
    <row r="24" spans="1:7" ht="14.5" x14ac:dyDescent="0.35">
      <c r="F24" s="212"/>
      <c r="G24" s="34"/>
    </row>
    <row r="25" spans="1:7" ht="12.75" customHeight="1" x14ac:dyDescent="0.35">
      <c r="A25" s="53" t="s">
        <v>5035</v>
      </c>
      <c r="B25" s="54"/>
      <c r="C25" s="54"/>
      <c r="D25" s="54"/>
      <c r="E25" s="54"/>
      <c r="F25" s="54"/>
      <c r="G25" s="178"/>
    </row>
    <row r="26" spans="1:7" ht="12.75" customHeight="1" x14ac:dyDescent="0.35">
      <c r="A26" s="55" t="s">
        <v>5036</v>
      </c>
      <c r="B26" s="56"/>
      <c r="C26" s="56"/>
      <c r="D26" s="56"/>
      <c r="E26" s="56"/>
      <c r="F26" s="56"/>
      <c r="G26" s="179"/>
    </row>
    <row r="27" spans="1:7" ht="12.75" customHeight="1" x14ac:dyDescent="0.35">
      <c r="A27" s="139" t="s">
        <v>5037</v>
      </c>
      <c r="B27" s="140"/>
      <c r="C27" s="140"/>
      <c r="D27" s="140"/>
      <c r="E27" s="140"/>
      <c r="F27" s="140"/>
      <c r="G27" s="166"/>
    </row>
    <row r="28" spans="1:7" ht="14.5" x14ac:dyDescent="0.35">
      <c r="A28" s="75" t="s">
        <v>5038</v>
      </c>
      <c r="B28" s="76"/>
      <c r="C28" s="76"/>
      <c r="D28" s="76"/>
      <c r="E28" s="76"/>
      <c r="F28" s="76"/>
      <c r="G28" s="168"/>
    </row>
    <row r="29" spans="1:7" ht="14.5" x14ac:dyDescent="0.35">
      <c r="A29" s="77"/>
      <c r="B29" s="78"/>
      <c r="C29" s="78"/>
      <c r="D29" s="78"/>
      <c r="E29" s="78"/>
      <c r="F29" s="78"/>
      <c r="G29" s="180"/>
    </row>
    <row r="30" spans="1:7" ht="14.5" x14ac:dyDescent="0.35">
      <c r="G30" s="34"/>
    </row>
    <row r="31" spans="1:7" ht="44.15" customHeight="1" x14ac:dyDescent="0.35">
      <c r="A31" s="172" t="s">
        <v>5007</v>
      </c>
      <c r="B31" s="172" t="s">
        <v>5039</v>
      </c>
      <c r="C31" s="173" t="s">
        <v>5040</v>
      </c>
      <c r="D31" s="174" t="s">
        <v>5041</v>
      </c>
      <c r="E31" s="175" t="s">
        <v>5042</v>
      </c>
      <c r="F31" s="176" t="s">
        <v>5043</v>
      </c>
      <c r="G31" s="177" t="s">
        <v>5044</v>
      </c>
    </row>
    <row r="32" spans="1:7" ht="32.9" customHeight="1" x14ac:dyDescent="0.35">
      <c r="A32" s="251">
        <v>9</v>
      </c>
      <c r="B32" s="252">
        <v>42903</v>
      </c>
      <c r="C32" s="252"/>
      <c r="D32" s="252"/>
      <c r="E32" s="252"/>
      <c r="F32" s="252">
        <v>43860</v>
      </c>
      <c r="G32" s="252">
        <v>44591</v>
      </c>
    </row>
    <row r="33" spans="1:7" ht="32.9" customHeight="1" x14ac:dyDescent="0.35">
      <c r="A33" s="251">
        <v>10</v>
      </c>
      <c r="B33" s="252">
        <v>43652</v>
      </c>
      <c r="C33" s="252"/>
      <c r="D33" s="252"/>
      <c r="E33" s="252"/>
      <c r="F33" s="252">
        <v>44591</v>
      </c>
      <c r="G33" s="25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442392-5B81-446E-A708-13D1C2C2E09B}">
  <ds:schemaRefs>
    <ds:schemaRef ds:uri="http://schemas.microsoft.com/sharepoint/v3"/>
    <ds:schemaRef ds:uri="2c75e67c-ed2d-4c91-baba-8aa4949e551e"/>
    <ds:schemaRef ds:uri="http://purl.org/dc/elements/1.1/"/>
    <ds:schemaRef ds:uri="http://purl.org/dc/dcmitype/"/>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33874043-1092-46f2-b7ed-3863b0441e79"/>
  </ds:schemaRefs>
</ds:datastoreItem>
</file>

<file path=customXml/itemProps2.xml><?xml version="1.0" encoding="utf-8"?>
<ds:datastoreItem xmlns:ds="http://schemas.openxmlformats.org/officeDocument/2006/customXml" ds:itemID="{6F838E02-7881-4E5D-BC72-2CB19C1A41C2}">
  <ds:schemaRefs>
    <ds:schemaRef ds:uri="http://schemas.microsoft.com/sharepoint/v3/contenttype/forms"/>
  </ds:schemaRefs>
</ds:datastoreItem>
</file>

<file path=customXml/itemProps3.xml><?xml version="1.0" encoding="utf-8"?>
<ds:datastoreItem xmlns:ds="http://schemas.openxmlformats.org/officeDocument/2006/customXml" ds:itemID="{106993EF-CB11-484C-AF0F-999B30133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Debian 9</vt:lpstr>
      <vt:lpstr>Debian 10</vt:lpstr>
      <vt:lpstr>Debian 11</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McFadden Shanee</cp:lastModifiedBy>
  <cp:revision/>
  <dcterms:created xsi:type="dcterms:W3CDTF">2014-11-17T05:09:03Z</dcterms:created>
  <dcterms:modified xsi:type="dcterms:W3CDTF">2023-11-20T20:33:05Z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